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15315" windowHeight="7995" tabRatio="679"/>
  </bookViews>
  <sheets>
    <sheet name="O projektu" sheetId="11" r:id="rId1"/>
    <sheet name="Popis appletu" sheetId="10" r:id="rId2"/>
    <sheet name="Odhad parametrů populace" sheetId="7" r:id="rId3"/>
    <sheet name="Odhad rozsahu výběru" sheetId="8" r:id="rId4"/>
    <sheet name="Test normality_předvýběr" sheetId="9" state="hidden" r:id="rId5"/>
    <sheet name="Výběrový soubor" sheetId="1" state="hidden" r:id="rId6"/>
    <sheet name="Test normality" sheetId="2" state="hidden" r:id="rId7"/>
    <sheet name="IO_střední hodnota " sheetId="3" state="hidden" r:id="rId8"/>
    <sheet name="IO_rozptyl" sheetId="4" state="hidden" r:id="rId9"/>
    <sheet name="IO_rel.četnost" sheetId="5" state="hidden" r:id="rId10"/>
  </sheets>
  <externalReferences>
    <externalReference r:id="rId11"/>
  </externalReferences>
  <definedNames>
    <definedName name="data_array">'Test normality'!$A$7:$A$1158</definedName>
  </definedNames>
  <calcPr calcId="125725"/>
</workbook>
</file>

<file path=xl/calcChain.xml><?xml version="1.0" encoding="utf-8"?>
<calcChain xmlns="http://schemas.openxmlformats.org/spreadsheetml/2006/main">
  <c r="G10" i="8"/>
  <c r="G11"/>
  <c r="A8" i="9" l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7"/>
  <c r="R1005"/>
  <c r="M1005"/>
  <c r="G1005"/>
  <c r="R1004"/>
  <c r="M1004"/>
  <c r="E1005"/>
  <c r="L1005"/>
  <c r="J1005"/>
  <c r="B1005"/>
  <c r="C1005"/>
  <c r="D1005"/>
  <c r="F1005"/>
  <c r="I1005"/>
  <c r="H1005"/>
  <c r="K1005"/>
  <c r="G1004" l="1"/>
  <c r="R1003"/>
  <c r="M1003"/>
  <c r="G1003"/>
  <c r="R1002"/>
  <c r="M1002"/>
  <c r="G1002"/>
  <c r="R1001"/>
  <c r="M1001"/>
  <c r="G1001"/>
  <c r="R1000"/>
  <c r="M1000"/>
  <c r="G1000"/>
  <c r="R999"/>
  <c r="M999"/>
  <c r="G999"/>
  <c r="R998"/>
  <c r="M998"/>
  <c r="G998"/>
  <c r="R997"/>
  <c r="M997"/>
  <c r="G997"/>
  <c r="R996"/>
  <c r="M996"/>
  <c r="G996"/>
  <c r="R995"/>
  <c r="M995"/>
  <c r="G995"/>
  <c r="R994"/>
  <c r="M994"/>
  <c r="G994"/>
  <c r="R993"/>
  <c r="M993"/>
  <c r="G993"/>
  <c r="R992"/>
  <c r="M992"/>
  <c r="G992"/>
  <c r="R991"/>
  <c r="M991"/>
  <c r="G991"/>
  <c r="R990"/>
  <c r="M990"/>
  <c r="G990"/>
  <c r="R989"/>
  <c r="M989"/>
  <c r="G989"/>
  <c r="R988"/>
  <c r="M988"/>
  <c r="G988"/>
  <c r="R987"/>
  <c r="M987"/>
  <c r="G987"/>
  <c r="R986"/>
  <c r="M986"/>
  <c r="G986"/>
  <c r="R985"/>
  <c r="M985"/>
  <c r="G985"/>
  <c r="R984"/>
  <c r="M984"/>
  <c r="G984"/>
  <c r="R983"/>
  <c r="M983"/>
  <c r="G983"/>
  <c r="R982"/>
  <c r="M982"/>
  <c r="G982"/>
  <c r="R981"/>
  <c r="M981"/>
  <c r="G981"/>
  <c r="R980"/>
  <c r="M980"/>
  <c r="G980"/>
  <c r="R979"/>
  <c r="M979"/>
  <c r="G979"/>
  <c r="R978"/>
  <c r="M978"/>
  <c r="G978"/>
  <c r="R977"/>
  <c r="M977"/>
  <c r="G977"/>
  <c r="R976"/>
  <c r="M976"/>
  <c r="G976"/>
  <c r="R975"/>
  <c r="M975"/>
  <c r="G975"/>
  <c r="R974"/>
  <c r="M974"/>
  <c r="G974"/>
  <c r="R973"/>
  <c r="M973"/>
  <c r="G973"/>
  <c r="R972"/>
  <c r="M972"/>
  <c r="G972"/>
  <c r="R971"/>
  <c r="M971"/>
  <c r="G971"/>
  <c r="R970"/>
  <c r="M970"/>
  <c r="G970"/>
  <c r="R969"/>
  <c r="M969"/>
  <c r="G969"/>
  <c r="R968"/>
  <c r="M968"/>
  <c r="G968"/>
  <c r="R967"/>
  <c r="M967"/>
  <c r="G967"/>
  <c r="R966"/>
  <c r="M966"/>
  <c r="G966"/>
  <c r="R965"/>
  <c r="M965"/>
  <c r="G965"/>
  <c r="R964"/>
  <c r="M964"/>
  <c r="G964"/>
  <c r="R963"/>
  <c r="M963"/>
  <c r="G963"/>
  <c r="R962"/>
  <c r="M962"/>
  <c r="G962"/>
  <c r="R961"/>
  <c r="M961"/>
  <c r="G961"/>
  <c r="R960"/>
  <c r="M960"/>
  <c r="G960"/>
  <c r="R959"/>
  <c r="M959"/>
  <c r="G959"/>
  <c r="R958"/>
  <c r="M958"/>
  <c r="G958"/>
  <c r="R957"/>
  <c r="M957"/>
  <c r="G957"/>
  <c r="R956"/>
  <c r="M956"/>
  <c r="G956"/>
  <c r="R955"/>
  <c r="M955"/>
  <c r="G955"/>
  <c r="R954"/>
  <c r="M954"/>
  <c r="G954"/>
  <c r="R953"/>
  <c r="M953"/>
  <c r="G953"/>
  <c r="R952"/>
  <c r="M952"/>
  <c r="G952"/>
  <c r="R951"/>
  <c r="M951"/>
  <c r="G951"/>
  <c r="R950"/>
  <c r="M950"/>
  <c r="G950"/>
  <c r="R949"/>
  <c r="M949"/>
  <c r="G949"/>
  <c r="R948"/>
  <c r="M948"/>
  <c r="G948"/>
  <c r="R947"/>
  <c r="M947"/>
  <c r="G947"/>
  <c r="R946"/>
  <c r="M946"/>
  <c r="G946"/>
  <c r="R945"/>
  <c r="M945"/>
  <c r="G945"/>
  <c r="R944"/>
  <c r="M944"/>
  <c r="G944"/>
  <c r="R943"/>
  <c r="M943"/>
  <c r="G943"/>
  <c r="R942"/>
  <c r="M942"/>
  <c r="G942"/>
  <c r="R941"/>
  <c r="M941"/>
  <c r="G941"/>
  <c r="R940"/>
  <c r="M940"/>
  <c r="G940"/>
  <c r="R939"/>
  <c r="M939"/>
  <c r="G939"/>
  <c r="R938"/>
  <c r="M938"/>
  <c r="G938"/>
  <c r="R937"/>
  <c r="M937"/>
  <c r="G937"/>
  <c r="R936"/>
  <c r="M936"/>
  <c r="G936"/>
  <c r="R935"/>
  <c r="M935"/>
  <c r="G935"/>
  <c r="R934"/>
  <c r="M934"/>
  <c r="G934"/>
  <c r="R933"/>
  <c r="M933"/>
  <c r="G933"/>
  <c r="R932"/>
  <c r="M932"/>
  <c r="G932"/>
  <c r="R931"/>
  <c r="M931"/>
  <c r="G931"/>
  <c r="R930"/>
  <c r="M930"/>
  <c r="G930"/>
  <c r="R929"/>
  <c r="M929"/>
  <c r="G929"/>
  <c r="R928"/>
  <c r="M928"/>
  <c r="G928"/>
  <c r="R927"/>
  <c r="M927"/>
  <c r="G927"/>
  <c r="R926"/>
  <c r="M926"/>
  <c r="G926"/>
  <c r="R925"/>
  <c r="M925"/>
  <c r="G925"/>
  <c r="R924"/>
  <c r="M924"/>
  <c r="G924"/>
  <c r="R923"/>
  <c r="M923"/>
  <c r="G923"/>
  <c r="R922"/>
  <c r="M922"/>
  <c r="G922"/>
  <c r="R921"/>
  <c r="M921"/>
  <c r="G921"/>
  <c r="R920"/>
  <c r="M920"/>
  <c r="G920"/>
  <c r="R919"/>
  <c r="M919"/>
  <c r="G919"/>
  <c r="R918"/>
  <c r="M918"/>
  <c r="G918"/>
  <c r="R917"/>
  <c r="M917"/>
  <c r="G917"/>
  <c r="R916"/>
  <c r="M916"/>
  <c r="G916"/>
  <c r="R915"/>
  <c r="M915"/>
  <c r="G915"/>
  <c r="R914"/>
  <c r="M914"/>
  <c r="G914"/>
  <c r="R913"/>
  <c r="M913"/>
  <c r="G913"/>
  <c r="R912"/>
  <c r="M912"/>
  <c r="G912"/>
  <c r="R911"/>
  <c r="M911"/>
  <c r="G911"/>
  <c r="R910"/>
  <c r="M910"/>
  <c r="G910"/>
  <c r="R909"/>
  <c r="M909"/>
  <c r="G909"/>
  <c r="R908"/>
  <c r="M908"/>
  <c r="G908"/>
  <c r="R907"/>
  <c r="M907"/>
  <c r="G907"/>
  <c r="R906"/>
  <c r="M906"/>
  <c r="G906"/>
  <c r="R905"/>
  <c r="M905"/>
  <c r="G905"/>
  <c r="R904"/>
  <c r="M904"/>
  <c r="G904"/>
  <c r="R903"/>
  <c r="M903"/>
  <c r="G903"/>
  <c r="R902"/>
  <c r="M902"/>
  <c r="G902"/>
  <c r="R901"/>
  <c r="M901"/>
  <c r="G901"/>
  <c r="R900"/>
  <c r="M900"/>
  <c r="G900"/>
  <c r="R899"/>
  <c r="M899"/>
  <c r="G899"/>
  <c r="R898"/>
  <c r="M898"/>
  <c r="G898"/>
  <c r="R897"/>
  <c r="M897"/>
  <c r="G897"/>
  <c r="R896"/>
  <c r="M896"/>
  <c r="G896"/>
  <c r="R895"/>
  <c r="M895"/>
  <c r="G895"/>
  <c r="R894"/>
  <c r="M894"/>
  <c r="G894"/>
  <c r="R893"/>
  <c r="M893"/>
  <c r="G893"/>
  <c r="R892"/>
  <c r="M892"/>
  <c r="G892"/>
  <c r="R891"/>
  <c r="M891"/>
  <c r="G891"/>
  <c r="R890"/>
  <c r="M890"/>
  <c r="G890"/>
  <c r="R889"/>
  <c r="M889"/>
  <c r="G889"/>
  <c r="R888"/>
  <c r="M888"/>
  <c r="G888"/>
  <c r="R887"/>
  <c r="M887"/>
  <c r="G887"/>
  <c r="R886"/>
  <c r="M886"/>
  <c r="G886"/>
  <c r="R885"/>
  <c r="M885"/>
  <c r="G885"/>
  <c r="R884"/>
  <c r="M884"/>
  <c r="G884"/>
  <c r="R883"/>
  <c r="M883"/>
  <c r="G883"/>
  <c r="R882"/>
  <c r="M882"/>
  <c r="G882"/>
  <c r="R881"/>
  <c r="M881"/>
  <c r="G881"/>
  <c r="R880"/>
  <c r="M880"/>
  <c r="G880"/>
  <c r="R879"/>
  <c r="M879"/>
  <c r="G879"/>
  <c r="R878"/>
  <c r="M878"/>
  <c r="G878"/>
  <c r="R877"/>
  <c r="M877"/>
  <c r="G877"/>
  <c r="R876"/>
  <c r="M876"/>
  <c r="G876"/>
  <c r="R875"/>
  <c r="M875"/>
  <c r="G875"/>
  <c r="R874"/>
  <c r="M874"/>
  <c r="G874"/>
  <c r="R873"/>
  <c r="M873"/>
  <c r="G873"/>
  <c r="R872"/>
  <c r="M872"/>
  <c r="G872"/>
  <c r="R871"/>
  <c r="M871"/>
  <c r="G871"/>
  <c r="R870"/>
  <c r="M870"/>
  <c r="G870"/>
  <c r="R869"/>
  <c r="M869"/>
  <c r="G869"/>
  <c r="R868"/>
  <c r="M868"/>
  <c r="G868"/>
  <c r="R867"/>
  <c r="M867"/>
  <c r="G867"/>
  <c r="R866"/>
  <c r="M866"/>
  <c r="G866"/>
  <c r="R865"/>
  <c r="M865"/>
  <c r="G865"/>
  <c r="R864"/>
  <c r="M864"/>
  <c r="G864"/>
  <c r="R863"/>
  <c r="M863"/>
  <c r="G863"/>
  <c r="R862"/>
  <c r="M862"/>
  <c r="G862"/>
  <c r="R861"/>
  <c r="M861"/>
  <c r="G861"/>
  <c r="R860"/>
  <c r="M860"/>
  <c r="G860"/>
  <c r="R859"/>
  <c r="M859"/>
  <c r="G859"/>
  <c r="R858"/>
  <c r="M858"/>
  <c r="G858"/>
  <c r="R857"/>
  <c r="M857"/>
  <c r="G857"/>
  <c r="R856"/>
  <c r="M856"/>
  <c r="G856"/>
  <c r="R855"/>
  <c r="M855"/>
  <c r="G855"/>
  <c r="R854"/>
  <c r="M854"/>
  <c r="G854"/>
  <c r="R853"/>
  <c r="M853"/>
  <c r="G853"/>
  <c r="R852"/>
  <c r="M852"/>
  <c r="G852"/>
  <c r="R851"/>
  <c r="M851"/>
  <c r="G851"/>
  <c r="R850"/>
  <c r="M850"/>
  <c r="G850"/>
  <c r="R849"/>
  <c r="M849"/>
  <c r="G849"/>
  <c r="R848"/>
  <c r="M848"/>
  <c r="G848"/>
  <c r="R847"/>
  <c r="M847"/>
  <c r="G847"/>
  <c r="R846"/>
  <c r="M846"/>
  <c r="G846"/>
  <c r="R845"/>
  <c r="M845"/>
  <c r="G845"/>
  <c r="R844"/>
  <c r="M844"/>
  <c r="G844"/>
  <c r="R843"/>
  <c r="M843"/>
  <c r="G843"/>
  <c r="R842"/>
  <c r="M842"/>
  <c r="G842"/>
  <c r="R841"/>
  <c r="M841"/>
  <c r="G841"/>
  <c r="R840"/>
  <c r="M840"/>
  <c r="G840"/>
  <c r="R839"/>
  <c r="M839"/>
  <c r="G839"/>
  <c r="R838"/>
  <c r="M838"/>
  <c r="G838"/>
  <c r="R837"/>
  <c r="M837"/>
  <c r="G837"/>
  <c r="R836"/>
  <c r="M836"/>
  <c r="G836"/>
  <c r="R835"/>
  <c r="M835"/>
  <c r="G835"/>
  <c r="R834"/>
  <c r="M834"/>
  <c r="G834"/>
  <c r="R833"/>
  <c r="M833"/>
  <c r="G833"/>
  <c r="R832"/>
  <c r="M832"/>
  <c r="G832"/>
  <c r="R831"/>
  <c r="M831"/>
  <c r="G831"/>
  <c r="R830"/>
  <c r="M830"/>
  <c r="G830"/>
  <c r="R829"/>
  <c r="M829"/>
  <c r="G829"/>
  <c r="R828"/>
  <c r="M828"/>
  <c r="G828"/>
  <c r="R827"/>
  <c r="M827"/>
  <c r="G827"/>
  <c r="R826"/>
  <c r="M826"/>
  <c r="G826"/>
  <c r="R825"/>
  <c r="M825"/>
  <c r="G825"/>
  <c r="R824"/>
  <c r="M824"/>
  <c r="G824"/>
  <c r="R823"/>
  <c r="M823"/>
  <c r="G823"/>
  <c r="R822"/>
  <c r="M822"/>
  <c r="G822"/>
  <c r="R821"/>
  <c r="M821"/>
  <c r="G821"/>
  <c r="R820"/>
  <c r="M820"/>
  <c r="G820"/>
  <c r="R819"/>
  <c r="M819"/>
  <c r="G819"/>
  <c r="R818"/>
  <c r="M818"/>
  <c r="G818"/>
  <c r="R817"/>
  <c r="M817"/>
  <c r="G817"/>
  <c r="R816"/>
  <c r="M816"/>
  <c r="G816"/>
  <c r="R815"/>
  <c r="M815"/>
  <c r="G815"/>
  <c r="R814"/>
  <c r="M814"/>
  <c r="G814"/>
  <c r="R813"/>
  <c r="M813"/>
  <c r="G813"/>
  <c r="R812"/>
  <c r="M812"/>
  <c r="G812"/>
  <c r="R811"/>
  <c r="M811"/>
  <c r="G811"/>
  <c r="R810"/>
  <c r="M810"/>
  <c r="G810"/>
  <c r="R809"/>
  <c r="M809"/>
  <c r="G809"/>
  <c r="R808"/>
  <c r="M808"/>
  <c r="G808"/>
  <c r="R807"/>
  <c r="M807"/>
  <c r="G807"/>
  <c r="R806"/>
  <c r="M806"/>
  <c r="G806"/>
  <c r="R805"/>
  <c r="M805"/>
  <c r="G805"/>
  <c r="R804"/>
  <c r="M804"/>
  <c r="G804"/>
  <c r="R803"/>
  <c r="M803"/>
  <c r="G803"/>
  <c r="R802"/>
  <c r="M802"/>
  <c r="G802"/>
  <c r="R801"/>
  <c r="M801"/>
  <c r="G801"/>
  <c r="R800"/>
  <c r="M800"/>
  <c r="G800"/>
  <c r="R799"/>
  <c r="M799"/>
  <c r="G799"/>
  <c r="R798"/>
  <c r="M798"/>
  <c r="G798"/>
  <c r="R797"/>
  <c r="M797"/>
  <c r="G797"/>
  <c r="R796"/>
  <c r="M796"/>
  <c r="G796"/>
  <c r="R795"/>
  <c r="M795"/>
  <c r="G795"/>
  <c r="R794"/>
  <c r="M794"/>
  <c r="G794"/>
  <c r="R793"/>
  <c r="M793"/>
  <c r="G793"/>
  <c r="R792"/>
  <c r="M792"/>
  <c r="G792"/>
  <c r="R791"/>
  <c r="M791"/>
  <c r="G791"/>
  <c r="R790"/>
  <c r="M790"/>
  <c r="G790"/>
  <c r="R789"/>
  <c r="M789"/>
  <c r="G789"/>
  <c r="R788"/>
  <c r="M788"/>
  <c r="G788"/>
  <c r="R787"/>
  <c r="M787"/>
  <c r="G787"/>
  <c r="R786"/>
  <c r="M786"/>
  <c r="G786"/>
  <c r="R785"/>
  <c r="M785"/>
  <c r="G785"/>
  <c r="R784"/>
  <c r="M784"/>
  <c r="G784"/>
  <c r="R783"/>
  <c r="M783"/>
  <c r="G783"/>
  <c r="R782"/>
  <c r="M782"/>
  <c r="G782"/>
  <c r="R781"/>
  <c r="M781"/>
  <c r="G781"/>
  <c r="R780"/>
  <c r="M780"/>
  <c r="G780"/>
  <c r="R779"/>
  <c r="M779"/>
  <c r="G779"/>
  <c r="R778"/>
  <c r="M778"/>
  <c r="G778"/>
  <c r="R777"/>
  <c r="M777"/>
  <c r="G777"/>
  <c r="R776"/>
  <c r="M776"/>
  <c r="G776"/>
  <c r="R775"/>
  <c r="M775"/>
  <c r="G775"/>
  <c r="R774"/>
  <c r="M774"/>
  <c r="G774"/>
  <c r="R773"/>
  <c r="M773"/>
  <c r="G773"/>
  <c r="R772"/>
  <c r="M772"/>
  <c r="G772"/>
  <c r="R771"/>
  <c r="M771"/>
  <c r="G771"/>
  <c r="R770"/>
  <c r="M770"/>
  <c r="G770"/>
  <c r="R769"/>
  <c r="M769"/>
  <c r="G769"/>
  <c r="R768"/>
  <c r="M768"/>
  <c r="G768"/>
  <c r="R767"/>
  <c r="M767"/>
  <c r="G767"/>
  <c r="R766"/>
  <c r="M766"/>
  <c r="G766"/>
  <c r="R765"/>
  <c r="M765"/>
  <c r="G765"/>
  <c r="R764"/>
  <c r="M764"/>
  <c r="G764"/>
  <c r="R763"/>
  <c r="M763"/>
  <c r="G763"/>
  <c r="R762"/>
  <c r="M762"/>
  <c r="G762"/>
  <c r="R761"/>
  <c r="M761"/>
  <c r="G761"/>
  <c r="R760"/>
  <c r="M760"/>
  <c r="G760"/>
  <c r="R759"/>
  <c r="M759"/>
  <c r="G759"/>
  <c r="R758"/>
  <c r="M758"/>
  <c r="G758"/>
  <c r="R757"/>
  <c r="M757"/>
  <c r="G757"/>
  <c r="R756"/>
  <c r="M756"/>
  <c r="G756"/>
  <c r="R755"/>
  <c r="M755"/>
  <c r="G755"/>
  <c r="R754"/>
  <c r="M754"/>
  <c r="G754"/>
  <c r="R753"/>
  <c r="M753"/>
  <c r="G753"/>
  <c r="R752"/>
  <c r="M752"/>
  <c r="G752"/>
  <c r="R751"/>
  <c r="M751"/>
  <c r="G751"/>
  <c r="R750"/>
  <c r="M750"/>
  <c r="G750"/>
  <c r="R749"/>
  <c r="M749"/>
  <c r="G749"/>
  <c r="R748"/>
  <c r="M748"/>
  <c r="G748"/>
  <c r="R747"/>
  <c r="M747"/>
  <c r="G747"/>
  <c r="R746"/>
  <c r="M746"/>
  <c r="G746"/>
  <c r="R745"/>
  <c r="M745"/>
  <c r="G745"/>
  <c r="R744"/>
  <c r="M744"/>
  <c r="G744"/>
  <c r="R743"/>
  <c r="M743"/>
  <c r="G743"/>
  <c r="R742"/>
  <c r="M742"/>
  <c r="G742"/>
  <c r="R741"/>
  <c r="M741"/>
  <c r="G741"/>
  <c r="R740"/>
  <c r="M740"/>
  <c r="G740"/>
  <c r="R739"/>
  <c r="M739"/>
  <c r="G739"/>
  <c r="R738"/>
  <c r="M738"/>
  <c r="G738"/>
  <c r="R737"/>
  <c r="M737"/>
  <c r="G737"/>
  <c r="R736"/>
  <c r="M736"/>
  <c r="G736"/>
  <c r="R735"/>
  <c r="M735"/>
  <c r="G735"/>
  <c r="R734"/>
  <c r="M734"/>
  <c r="G734"/>
  <c r="R733"/>
  <c r="M733"/>
  <c r="G733"/>
  <c r="R732"/>
  <c r="M732"/>
  <c r="G732"/>
  <c r="R731"/>
  <c r="M731"/>
  <c r="G731"/>
  <c r="R730"/>
  <c r="M730"/>
  <c r="G730"/>
  <c r="R729"/>
  <c r="M729"/>
  <c r="G729"/>
  <c r="R728"/>
  <c r="M728"/>
  <c r="G728"/>
  <c r="R727"/>
  <c r="M727"/>
  <c r="G727"/>
  <c r="R726"/>
  <c r="M726"/>
  <c r="G726"/>
  <c r="R725"/>
  <c r="M725"/>
  <c r="G725"/>
  <c r="R724"/>
  <c r="M724"/>
  <c r="G724"/>
  <c r="R723"/>
  <c r="M723"/>
  <c r="G723"/>
  <c r="R722"/>
  <c r="M722"/>
  <c r="G722"/>
  <c r="R721"/>
  <c r="M721"/>
  <c r="G721"/>
  <c r="R720"/>
  <c r="M720"/>
  <c r="G720"/>
  <c r="R719"/>
  <c r="M719"/>
  <c r="G719"/>
  <c r="R718"/>
  <c r="M718"/>
  <c r="G718"/>
  <c r="R717"/>
  <c r="M717"/>
  <c r="G717"/>
  <c r="R716"/>
  <c r="M716"/>
  <c r="G716"/>
  <c r="R715"/>
  <c r="M715"/>
  <c r="G715"/>
  <c r="R714"/>
  <c r="M714"/>
  <c r="G714"/>
  <c r="R713"/>
  <c r="M713"/>
  <c r="G713"/>
  <c r="R712"/>
  <c r="M712"/>
  <c r="G712"/>
  <c r="R711"/>
  <c r="M711"/>
  <c r="G711"/>
  <c r="R710"/>
  <c r="M710"/>
  <c r="G710"/>
  <c r="R709"/>
  <c r="M709"/>
  <c r="G709"/>
  <c r="R708"/>
  <c r="M708"/>
  <c r="G708"/>
  <c r="R707"/>
  <c r="M707"/>
  <c r="G707"/>
  <c r="R706"/>
  <c r="M706"/>
  <c r="G706"/>
  <c r="R705"/>
  <c r="M705"/>
  <c r="G705"/>
  <c r="R704"/>
  <c r="M704"/>
  <c r="G704"/>
  <c r="R703"/>
  <c r="M703"/>
  <c r="G703"/>
  <c r="R702"/>
  <c r="M702"/>
  <c r="G702"/>
  <c r="R701"/>
  <c r="M701"/>
  <c r="G701"/>
  <c r="R700"/>
  <c r="M700"/>
  <c r="G700"/>
  <c r="R699"/>
  <c r="M699"/>
  <c r="G699"/>
  <c r="R698"/>
  <c r="M698"/>
  <c r="G698"/>
  <c r="R697"/>
  <c r="M697"/>
  <c r="G697"/>
  <c r="R696"/>
  <c r="M696"/>
  <c r="G696"/>
  <c r="R695"/>
  <c r="M695"/>
  <c r="G695"/>
  <c r="R694"/>
  <c r="M694"/>
  <c r="G694"/>
  <c r="R693"/>
  <c r="M693"/>
  <c r="G693"/>
  <c r="R692"/>
  <c r="M692"/>
  <c r="G692"/>
  <c r="R691"/>
  <c r="M691"/>
  <c r="G691"/>
  <c r="R690"/>
  <c r="M690"/>
  <c r="G690"/>
  <c r="R689"/>
  <c r="M689"/>
  <c r="G689"/>
  <c r="R688"/>
  <c r="M688"/>
  <c r="G688"/>
  <c r="R687"/>
  <c r="M687"/>
  <c r="G687"/>
  <c r="R686"/>
  <c r="M686"/>
  <c r="G686"/>
  <c r="R685"/>
  <c r="M685"/>
  <c r="G685"/>
  <c r="R684"/>
  <c r="M684"/>
  <c r="G684"/>
  <c r="R683"/>
  <c r="M683"/>
  <c r="G683"/>
  <c r="R682"/>
  <c r="M682"/>
  <c r="G682"/>
  <c r="R681"/>
  <c r="M681"/>
  <c r="G681"/>
  <c r="R680"/>
  <c r="M680"/>
  <c r="G680"/>
  <c r="R679"/>
  <c r="M679"/>
  <c r="G679"/>
  <c r="R678"/>
  <c r="M678"/>
  <c r="G678"/>
  <c r="R677"/>
  <c r="M677"/>
  <c r="G677"/>
  <c r="R676"/>
  <c r="M676"/>
  <c r="G676"/>
  <c r="R675"/>
  <c r="M675"/>
  <c r="G675"/>
  <c r="R674"/>
  <c r="M674"/>
  <c r="G674"/>
  <c r="R673"/>
  <c r="M673"/>
  <c r="G673"/>
  <c r="R672"/>
  <c r="M672"/>
  <c r="G672"/>
  <c r="R671"/>
  <c r="M671"/>
  <c r="G671"/>
  <c r="R670"/>
  <c r="M670"/>
  <c r="G670"/>
  <c r="R669"/>
  <c r="M669"/>
  <c r="G669"/>
  <c r="R668"/>
  <c r="M668"/>
  <c r="G668"/>
  <c r="R667"/>
  <c r="M667"/>
  <c r="G667"/>
  <c r="R666"/>
  <c r="M666"/>
  <c r="G666"/>
  <c r="R665"/>
  <c r="M665"/>
  <c r="G665"/>
  <c r="R664"/>
  <c r="M664"/>
  <c r="G664"/>
  <c r="R663"/>
  <c r="M663"/>
  <c r="G663"/>
  <c r="R662"/>
  <c r="M662"/>
  <c r="G662"/>
  <c r="R661"/>
  <c r="M661"/>
  <c r="G661"/>
  <c r="R660"/>
  <c r="M660"/>
  <c r="G660"/>
  <c r="R659"/>
  <c r="M659"/>
  <c r="G659"/>
  <c r="R658"/>
  <c r="M658"/>
  <c r="G658"/>
  <c r="R657"/>
  <c r="M657"/>
  <c r="G657"/>
  <c r="R656"/>
  <c r="M656"/>
  <c r="G656"/>
  <c r="R655"/>
  <c r="M655"/>
  <c r="G655"/>
  <c r="R654"/>
  <c r="M654"/>
  <c r="G654"/>
  <c r="R653"/>
  <c r="M653"/>
  <c r="G653"/>
  <c r="R652"/>
  <c r="M652"/>
  <c r="G652"/>
  <c r="R651"/>
  <c r="M651"/>
  <c r="G651"/>
  <c r="R650"/>
  <c r="M650"/>
  <c r="G650"/>
  <c r="R649"/>
  <c r="M649"/>
  <c r="G649"/>
  <c r="R648"/>
  <c r="M648"/>
  <c r="G648"/>
  <c r="R647"/>
  <c r="M647"/>
  <c r="G647"/>
  <c r="R646"/>
  <c r="M646"/>
  <c r="G646"/>
  <c r="R645"/>
  <c r="M645"/>
  <c r="G645"/>
  <c r="R644"/>
  <c r="M644"/>
  <c r="G644"/>
  <c r="R643"/>
  <c r="M643"/>
  <c r="G643"/>
  <c r="R642"/>
  <c r="M642"/>
  <c r="G642"/>
  <c r="R641"/>
  <c r="M641"/>
  <c r="G641"/>
  <c r="R640"/>
  <c r="M640"/>
  <c r="G640"/>
  <c r="R639"/>
  <c r="M639"/>
  <c r="G639"/>
  <c r="R638"/>
  <c r="M638"/>
  <c r="G638"/>
  <c r="R637"/>
  <c r="M637"/>
  <c r="G637"/>
  <c r="R636"/>
  <c r="M636"/>
  <c r="G636"/>
  <c r="R635"/>
  <c r="M635"/>
  <c r="G635"/>
  <c r="R634"/>
  <c r="M634"/>
  <c r="G634"/>
  <c r="R633"/>
  <c r="M633"/>
  <c r="G633"/>
  <c r="R632"/>
  <c r="M632"/>
  <c r="G632"/>
  <c r="R631"/>
  <c r="M631"/>
  <c r="G631"/>
  <c r="R630"/>
  <c r="M630"/>
  <c r="G630"/>
  <c r="R629"/>
  <c r="M629"/>
  <c r="G629"/>
  <c r="R628"/>
  <c r="M628"/>
  <c r="G628"/>
  <c r="R627"/>
  <c r="M627"/>
  <c r="G627"/>
  <c r="R626"/>
  <c r="M626"/>
  <c r="G626"/>
  <c r="R625"/>
  <c r="M625"/>
  <c r="G625"/>
  <c r="R624"/>
  <c r="M624"/>
  <c r="G624"/>
  <c r="R623"/>
  <c r="M623"/>
  <c r="G623"/>
  <c r="R622"/>
  <c r="M622"/>
  <c r="G622"/>
  <c r="R621"/>
  <c r="M621"/>
  <c r="G621"/>
  <c r="R620"/>
  <c r="M620"/>
  <c r="G620"/>
  <c r="R619"/>
  <c r="M619"/>
  <c r="G619"/>
  <c r="R618"/>
  <c r="M618"/>
  <c r="G618"/>
  <c r="R617"/>
  <c r="M617"/>
  <c r="G617"/>
  <c r="R616"/>
  <c r="M616"/>
  <c r="G616"/>
  <c r="R615"/>
  <c r="M615"/>
  <c r="G615"/>
  <c r="R614"/>
  <c r="M614"/>
  <c r="G614"/>
  <c r="R613"/>
  <c r="M613"/>
  <c r="G613"/>
  <c r="R612"/>
  <c r="M612"/>
  <c r="G612"/>
  <c r="R611"/>
  <c r="M611"/>
  <c r="G611"/>
  <c r="R610"/>
  <c r="M610"/>
  <c r="G610"/>
  <c r="R609"/>
  <c r="M609"/>
  <c r="G609"/>
  <c r="R608"/>
  <c r="M608"/>
  <c r="G608"/>
  <c r="R607"/>
  <c r="M607"/>
  <c r="G607"/>
  <c r="R606"/>
  <c r="M606"/>
  <c r="G606"/>
  <c r="R605"/>
  <c r="M605"/>
  <c r="G605"/>
  <c r="R604"/>
  <c r="M604"/>
  <c r="G604"/>
  <c r="R603"/>
  <c r="M603"/>
  <c r="G603"/>
  <c r="R602"/>
  <c r="M602"/>
  <c r="G602"/>
  <c r="R601"/>
  <c r="M601"/>
  <c r="G601"/>
  <c r="R600"/>
  <c r="M600"/>
  <c r="G600"/>
  <c r="R599"/>
  <c r="M599"/>
  <c r="G599"/>
  <c r="R598"/>
  <c r="M598"/>
  <c r="G598"/>
  <c r="R597"/>
  <c r="M597"/>
  <c r="G597"/>
  <c r="R596"/>
  <c r="M596"/>
  <c r="G596"/>
  <c r="R595"/>
  <c r="M595"/>
  <c r="G595"/>
  <c r="R594"/>
  <c r="M594"/>
  <c r="G594"/>
  <c r="R593"/>
  <c r="M593"/>
  <c r="G593"/>
  <c r="R592"/>
  <c r="M592"/>
  <c r="G592"/>
  <c r="R591"/>
  <c r="M591"/>
  <c r="G591"/>
  <c r="R590"/>
  <c r="M590"/>
  <c r="G590"/>
  <c r="R589"/>
  <c r="M589"/>
  <c r="G589"/>
  <c r="R588"/>
  <c r="M588"/>
  <c r="G588"/>
  <c r="R587"/>
  <c r="M587"/>
  <c r="G587"/>
  <c r="R586"/>
  <c r="M586"/>
  <c r="G586"/>
  <c r="R585"/>
  <c r="M585"/>
  <c r="G585"/>
  <c r="R584"/>
  <c r="M584"/>
  <c r="G584"/>
  <c r="R583"/>
  <c r="M583"/>
  <c r="G583"/>
  <c r="R582"/>
  <c r="M582"/>
  <c r="G582"/>
  <c r="R581"/>
  <c r="M581"/>
  <c r="G581"/>
  <c r="R580"/>
  <c r="M580"/>
  <c r="G580"/>
  <c r="R579"/>
  <c r="M579"/>
  <c r="G579"/>
  <c r="R578"/>
  <c r="M578"/>
  <c r="G578"/>
  <c r="R577"/>
  <c r="M577"/>
  <c r="G577"/>
  <c r="R576"/>
  <c r="M576"/>
  <c r="G576"/>
  <c r="R575"/>
  <c r="M575"/>
  <c r="G575"/>
  <c r="R574"/>
  <c r="M574"/>
  <c r="G574"/>
  <c r="R573"/>
  <c r="M573"/>
  <c r="G573"/>
  <c r="R572"/>
  <c r="M572"/>
  <c r="G572"/>
  <c r="R571"/>
  <c r="M571"/>
  <c r="G571"/>
  <c r="R570"/>
  <c r="M570"/>
  <c r="G570"/>
  <c r="R569"/>
  <c r="M569"/>
  <c r="G569"/>
  <c r="R568"/>
  <c r="M568"/>
  <c r="G568"/>
  <c r="R567"/>
  <c r="M567"/>
  <c r="G567"/>
  <c r="R566"/>
  <c r="M566"/>
  <c r="G566"/>
  <c r="R565"/>
  <c r="M565"/>
  <c r="G565"/>
  <c r="R564"/>
  <c r="M564"/>
  <c r="G564"/>
  <c r="R563"/>
  <c r="M563"/>
  <c r="G563"/>
  <c r="R562"/>
  <c r="M562"/>
  <c r="G562"/>
  <c r="R561"/>
  <c r="M561"/>
  <c r="G561"/>
  <c r="R560"/>
  <c r="M560"/>
  <c r="G560"/>
  <c r="R559"/>
  <c r="M559"/>
  <c r="G559"/>
  <c r="R558"/>
  <c r="M558"/>
  <c r="G558"/>
  <c r="R557"/>
  <c r="M557"/>
  <c r="G557"/>
  <c r="R556"/>
  <c r="M556"/>
  <c r="G556"/>
  <c r="R555"/>
  <c r="M555"/>
  <c r="G555"/>
  <c r="R554"/>
  <c r="M554"/>
  <c r="G554"/>
  <c r="R553"/>
  <c r="M553"/>
  <c r="G553"/>
  <c r="R552"/>
  <c r="M552"/>
  <c r="G552"/>
  <c r="R551"/>
  <c r="M551"/>
  <c r="G551"/>
  <c r="R550"/>
  <c r="M550"/>
  <c r="G550"/>
  <c r="R549"/>
  <c r="M549"/>
  <c r="G549"/>
  <c r="R548"/>
  <c r="M548"/>
  <c r="G548"/>
  <c r="R547"/>
  <c r="M547"/>
  <c r="G547"/>
  <c r="R546"/>
  <c r="M546"/>
  <c r="G546"/>
  <c r="R545"/>
  <c r="M545"/>
  <c r="G545"/>
  <c r="R544"/>
  <c r="M544"/>
  <c r="G544"/>
  <c r="R543"/>
  <c r="M543"/>
  <c r="G543"/>
  <c r="R542"/>
  <c r="M542"/>
  <c r="G542"/>
  <c r="R541"/>
  <c r="M541"/>
  <c r="G541"/>
  <c r="R540"/>
  <c r="M540"/>
  <c r="G540"/>
  <c r="R539"/>
  <c r="M539"/>
  <c r="G539"/>
  <c r="R538"/>
  <c r="M538"/>
  <c r="G538"/>
  <c r="R537"/>
  <c r="M537"/>
  <c r="G537"/>
  <c r="R536"/>
  <c r="M536"/>
  <c r="G536"/>
  <c r="R535"/>
  <c r="M535"/>
  <c r="G535"/>
  <c r="R534"/>
  <c r="M534"/>
  <c r="G534"/>
  <c r="R533"/>
  <c r="M533"/>
  <c r="G533"/>
  <c r="R532"/>
  <c r="M532"/>
  <c r="G532"/>
  <c r="R531"/>
  <c r="M531"/>
  <c r="G531"/>
  <c r="R530"/>
  <c r="M530"/>
  <c r="G530"/>
  <c r="R529"/>
  <c r="M529"/>
  <c r="G529"/>
  <c r="R528"/>
  <c r="M528"/>
  <c r="G528"/>
  <c r="R527"/>
  <c r="M527"/>
  <c r="G527"/>
  <c r="R526"/>
  <c r="M526"/>
  <c r="G526"/>
  <c r="R525"/>
  <c r="M525"/>
  <c r="G525"/>
  <c r="R524"/>
  <c r="M524"/>
  <c r="G524"/>
  <c r="R523"/>
  <c r="M523"/>
  <c r="G523"/>
  <c r="R522"/>
  <c r="M522"/>
  <c r="G522"/>
  <c r="R521"/>
  <c r="M521"/>
  <c r="G521"/>
  <c r="R520"/>
  <c r="M520"/>
  <c r="G520"/>
  <c r="R519"/>
  <c r="M519"/>
  <c r="G519"/>
  <c r="R518"/>
  <c r="M518"/>
  <c r="G518"/>
  <c r="R517"/>
  <c r="M517"/>
  <c r="G517"/>
  <c r="R516"/>
  <c r="M516"/>
  <c r="G516"/>
  <c r="R515"/>
  <c r="M515"/>
  <c r="G515"/>
  <c r="R514"/>
  <c r="M514"/>
  <c r="G514"/>
  <c r="R513"/>
  <c r="M513"/>
  <c r="G513"/>
  <c r="R512"/>
  <c r="M512"/>
  <c r="G512"/>
  <c r="R511"/>
  <c r="M511"/>
  <c r="G511"/>
  <c r="R510"/>
  <c r="M510"/>
  <c r="G510"/>
  <c r="R509"/>
  <c r="M509"/>
  <c r="G509"/>
  <c r="R508"/>
  <c r="M508"/>
  <c r="G508"/>
  <c r="R507"/>
  <c r="M507"/>
  <c r="G507"/>
  <c r="R506"/>
  <c r="M506"/>
  <c r="G506"/>
  <c r="R505"/>
  <c r="M505"/>
  <c r="G505"/>
  <c r="R504"/>
  <c r="M504"/>
  <c r="G504"/>
  <c r="R503"/>
  <c r="M503"/>
  <c r="G503"/>
  <c r="R502"/>
  <c r="M502"/>
  <c r="G502"/>
  <c r="R501"/>
  <c r="M501"/>
  <c r="G501"/>
  <c r="R500"/>
  <c r="M500"/>
  <c r="G500"/>
  <c r="R499"/>
  <c r="M499"/>
  <c r="G499"/>
  <c r="R498"/>
  <c r="M498"/>
  <c r="G498"/>
  <c r="R497"/>
  <c r="M497"/>
  <c r="G497"/>
  <c r="R496"/>
  <c r="M496"/>
  <c r="G496"/>
  <c r="R495"/>
  <c r="M495"/>
  <c r="G495"/>
  <c r="R494"/>
  <c r="M494"/>
  <c r="G494"/>
  <c r="R493"/>
  <c r="M493"/>
  <c r="G493"/>
  <c r="R492"/>
  <c r="M492"/>
  <c r="G492"/>
  <c r="R491"/>
  <c r="M491"/>
  <c r="G491"/>
  <c r="R490"/>
  <c r="M490"/>
  <c r="G490"/>
  <c r="R489"/>
  <c r="M489"/>
  <c r="G489"/>
  <c r="R488"/>
  <c r="M488"/>
  <c r="G488"/>
  <c r="R487"/>
  <c r="M487"/>
  <c r="G487"/>
  <c r="R486"/>
  <c r="M486"/>
  <c r="G486"/>
  <c r="R485"/>
  <c r="M485"/>
  <c r="G485"/>
  <c r="R484"/>
  <c r="M484"/>
  <c r="G484"/>
  <c r="R483"/>
  <c r="M483"/>
  <c r="G483"/>
  <c r="R482"/>
  <c r="M482"/>
  <c r="G482"/>
  <c r="R481"/>
  <c r="M481"/>
  <c r="G481"/>
  <c r="R480"/>
  <c r="M480"/>
  <c r="G480"/>
  <c r="R479"/>
  <c r="M479"/>
  <c r="G479"/>
  <c r="R478"/>
  <c r="M478"/>
  <c r="G478"/>
  <c r="R477"/>
  <c r="M477"/>
  <c r="G477"/>
  <c r="R476"/>
  <c r="M476"/>
  <c r="G476"/>
  <c r="R475"/>
  <c r="M475"/>
  <c r="G475"/>
  <c r="R474"/>
  <c r="M474"/>
  <c r="G474"/>
  <c r="R473"/>
  <c r="M473"/>
  <c r="G473"/>
  <c r="R472"/>
  <c r="M472"/>
  <c r="G472"/>
  <c r="R471"/>
  <c r="M471"/>
  <c r="G471"/>
  <c r="R470"/>
  <c r="M470"/>
  <c r="G470"/>
  <c r="R469"/>
  <c r="M469"/>
  <c r="G469"/>
  <c r="R468"/>
  <c r="M468"/>
  <c r="G468"/>
  <c r="R467"/>
  <c r="M467"/>
  <c r="G467"/>
  <c r="R466"/>
  <c r="M466"/>
  <c r="G466"/>
  <c r="R465"/>
  <c r="M465"/>
  <c r="G465"/>
  <c r="R464"/>
  <c r="M464"/>
  <c r="G464"/>
  <c r="R463"/>
  <c r="M463"/>
  <c r="G463"/>
  <c r="R462"/>
  <c r="M462"/>
  <c r="G462"/>
  <c r="R461"/>
  <c r="M461"/>
  <c r="G461"/>
  <c r="R460"/>
  <c r="M460"/>
  <c r="G460"/>
  <c r="R459"/>
  <c r="M459"/>
  <c r="G459"/>
  <c r="R458"/>
  <c r="M458"/>
  <c r="G458"/>
  <c r="R457"/>
  <c r="M457"/>
  <c r="G457"/>
  <c r="R456"/>
  <c r="M456"/>
  <c r="G456"/>
  <c r="R455"/>
  <c r="M455"/>
  <c r="G455"/>
  <c r="R454"/>
  <c r="M454"/>
  <c r="G454"/>
  <c r="R453"/>
  <c r="M453"/>
  <c r="G453"/>
  <c r="R452"/>
  <c r="M452"/>
  <c r="G452"/>
  <c r="R451"/>
  <c r="M451"/>
  <c r="G451"/>
  <c r="R450"/>
  <c r="M450"/>
  <c r="G450"/>
  <c r="R449"/>
  <c r="M449"/>
  <c r="G449"/>
  <c r="R448"/>
  <c r="M448"/>
  <c r="G448"/>
  <c r="R447"/>
  <c r="M447"/>
  <c r="G447"/>
  <c r="R446"/>
  <c r="M446"/>
  <c r="G446"/>
  <c r="R445"/>
  <c r="M445"/>
  <c r="G445"/>
  <c r="R444"/>
  <c r="M444"/>
  <c r="G444"/>
  <c r="R443"/>
  <c r="M443"/>
  <c r="G443"/>
  <c r="R442"/>
  <c r="M442"/>
  <c r="G442"/>
  <c r="R441"/>
  <c r="M441"/>
  <c r="G441"/>
  <c r="R440"/>
  <c r="M440"/>
  <c r="G440"/>
  <c r="R439"/>
  <c r="M439"/>
  <c r="G439"/>
  <c r="R438"/>
  <c r="M438"/>
  <c r="G438"/>
  <c r="R437"/>
  <c r="M437"/>
  <c r="G437"/>
  <c r="R436"/>
  <c r="M436"/>
  <c r="G436"/>
  <c r="R435"/>
  <c r="M435"/>
  <c r="G435"/>
  <c r="R434"/>
  <c r="M434"/>
  <c r="G434"/>
  <c r="R433"/>
  <c r="M433"/>
  <c r="G433"/>
  <c r="R432"/>
  <c r="M432"/>
  <c r="G432"/>
  <c r="R431"/>
  <c r="M431"/>
  <c r="G431"/>
  <c r="R430"/>
  <c r="M430"/>
  <c r="G430"/>
  <c r="R429"/>
  <c r="M429"/>
  <c r="G429"/>
  <c r="R428"/>
  <c r="M428"/>
  <c r="G428"/>
  <c r="R427"/>
  <c r="M427"/>
  <c r="G427"/>
  <c r="R426"/>
  <c r="M426"/>
  <c r="G426"/>
  <c r="R425"/>
  <c r="M425"/>
  <c r="G425"/>
  <c r="R424"/>
  <c r="M424"/>
  <c r="G424"/>
  <c r="R423"/>
  <c r="M423"/>
  <c r="G423"/>
  <c r="R422"/>
  <c r="M422"/>
  <c r="G422"/>
  <c r="R421"/>
  <c r="M421"/>
  <c r="G421"/>
  <c r="R420"/>
  <c r="M420"/>
  <c r="G420"/>
  <c r="R419"/>
  <c r="M419"/>
  <c r="G419"/>
  <c r="R418"/>
  <c r="M418"/>
  <c r="G418"/>
  <c r="R417"/>
  <c r="M417"/>
  <c r="G417"/>
  <c r="R416"/>
  <c r="M416"/>
  <c r="G416"/>
  <c r="R415"/>
  <c r="M415"/>
  <c r="G415"/>
  <c r="R414"/>
  <c r="M414"/>
  <c r="G414"/>
  <c r="R413"/>
  <c r="M413"/>
  <c r="G413"/>
  <c r="R412"/>
  <c r="M412"/>
  <c r="G412"/>
  <c r="R411"/>
  <c r="M411"/>
  <c r="G411"/>
  <c r="R410"/>
  <c r="M410"/>
  <c r="G410"/>
  <c r="R409"/>
  <c r="M409"/>
  <c r="G409"/>
  <c r="R408"/>
  <c r="M408"/>
  <c r="G408"/>
  <c r="R407"/>
  <c r="M407"/>
  <c r="G407"/>
  <c r="R406"/>
  <c r="M406"/>
  <c r="G406"/>
  <c r="R405"/>
  <c r="M405"/>
  <c r="G405"/>
  <c r="R404"/>
  <c r="M404"/>
  <c r="G404"/>
  <c r="R403"/>
  <c r="M403"/>
  <c r="G403"/>
  <c r="R402"/>
  <c r="M402"/>
  <c r="G402"/>
  <c r="R401"/>
  <c r="M401"/>
  <c r="G401"/>
  <c r="R400"/>
  <c r="M400"/>
  <c r="G400"/>
  <c r="R399"/>
  <c r="M399"/>
  <c r="G399"/>
  <c r="R398"/>
  <c r="M398"/>
  <c r="G398"/>
  <c r="R397"/>
  <c r="M397"/>
  <c r="G397"/>
  <c r="R396"/>
  <c r="M396"/>
  <c r="G396"/>
  <c r="R395"/>
  <c r="M395"/>
  <c r="G395"/>
  <c r="R394"/>
  <c r="M394"/>
  <c r="G394"/>
  <c r="R393"/>
  <c r="M393"/>
  <c r="G393"/>
  <c r="R392"/>
  <c r="M392"/>
  <c r="G392"/>
  <c r="R391"/>
  <c r="M391"/>
  <c r="G391"/>
  <c r="R390"/>
  <c r="M390"/>
  <c r="G390"/>
  <c r="R389"/>
  <c r="M389"/>
  <c r="G389"/>
  <c r="R388"/>
  <c r="M388"/>
  <c r="G388"/>
  <c r="R387"/>
  <c r="M387"/>
  <c r="G387"/>
  <c r="R386"/>
  <c r="M386"/>
  <c r="G386"/>
  <c r="R385"/>
  <c r="M385"/>
  <c r="G385"/>
  <c r="R384"/>
  <c r="M384"/>
  <c r="G384"/>
  <c r="R383"/>
  <c r="M383"/>
  <c r="G383"/>
  <c r="R382"/>
  <c r="M382"/>
  <c r="G382"/>
  <c r="R381"/>
  <c r="M381"/>
  <c r="G381"/>
  <c r="R380"/>
  <c r="M380"/>
  <c r="G380"/>
  <c r="R379"/>
  <c r="M379"/>
  <c r="G379"/>
  <c r="R378"/>
  <c r="M378"/>
  <c r="G378"/>
  <c r="R377"/>
  <c r="M377"/>
  <c r="G377"/>
  <c r="R376"/>
  <c r="M376"/>
  <c r="G376"/>
  <c r="R375"/>
  <c r="M375"/>
  <c r="G375"/>
  <c r="R374"/>
  <c r="M374"/>
  <c r="G374"/>
  <c r="R373"/>
  <c r="M373"/>
  <c r="G373"/>
  <c r="R372"/>
  <c r="M372"/>
  <c r="G372"/>
  <c r="R371"/>
  <c r="M371"/>
  <c r="G371"/>
  <c r="R370"/>
  <c r="M370"/>
  <c r="G370"/>
  <c r="R369"/>
  <c r="M369"/>
  <c r="G369"/>
  <c r="R368"/>
  <c r="M368"/>
  <c r="G368"/>
  <c r="R367"/>
  <c r="M367"/>
  <c r="G367"/>
  <c r="R366"/>
  <c r="M366"/>
  <c r="G366"/>
  <c r="R365"/>
  <c r="M365"/>
  <c r="G365"/>
  <c r="R364"/>
  <c r="M364"/>
  <c r="G364"/>
  <c r="R363"/>
  <c r="M363"/>
  <c r="G363"/>
  <c r="R362"/>
  <c r="M362"/>
  <c r="G362"/>
  <c r="R361"/>
  <c r="M361"/>
  <c r="G361"/>
  <c r="R360"/>
  <c r="M360"/>
  <c r="G360"/>
  <c r="R359"/>
  <c r="M359"/>
  <c r="G359"/>
  <c r="R358"/>
  <c r="M358"/>
  <c r="G358"/>
  <c r="R357"/>
  <c r="M357"/>
  <c r="G357"/>
  <c r="R356"/>
  <c r="M356"/>
  <c r="G356"/>
  <c r="R355"/>
  <c r="M355"/>
  <c r="G355"/>
  <c r="R354"/>
  <c r="M354"/>
  <c r="G354"/>
  <c r="R353"/>
  <c r="M353"/>
  <c r="G353"/>
  <c r="R352"/>
  <c r="M352"/>
  <c r="G352"/>
  <c r="R351"/>
  <c r="M351"/>
  <c r="G351"/>
  <c r="R350"/>
  <c r="M350"/>
  <c r="G350"/>
  <c r="R349"/>
  <c r="M349"/>
  <c r="G349"/>
  <c r="R348"/>
  <c r="M348"/>
  <c r="G348"/>
  <c r="R347"/>
  <c r="M347"/>
  <c r="G347"/>
  <c r="R346"/>
  <c r="M346"/>
  <c r="G346"/>
  <c r="R345"/>
  <c r="M345"/>
  <c r="G345"/>
  <c r="R344"/>
  <c r="M344"/>
  <c r="G344"/>
  <c r="R343"/>
  <c r="M343"/>
  <c r="G343"/>
  <c r="R342"/>
  <c r="M342"/>
  <c r="G342"/>
  <c r="R341"/>
  <c r="M341"/>
  <c r="G341"/>
  <c r="R340"/>
  <c r="M340"/>
  <c r="G340"/>
  <c r="R339"/>
  <c r="M339"/>
  <c r="G339"/>
  <c r="R338"/>
  <c r="M338"/>
  <c r="G338"/>
  <c r="R337"/>
  <c r="M337"/>
  <c r="G337"/>
  <c r="R336"/>
  <c r="M336"/>
  <c r="G336"/>
  <c r="R335"/>
  <c r="M335"/>
  <c r="G335"/>
  <c r="R334"/>
  <c r="M334"/>
  <c r="G334"/>
  <c r="R333"/>
  <c r="M333"/>
  <c r="G333"/>
  <c r="R332"/>
  <c r="M332"/>
  <c r="G332"/>
  <c r="R331"/>
  <c r="M331"/>
  <c r="G331"/>
  <c r="R330"/>
  <c r="M330"/>
  <c r="G330"/>
  <c r="R329"/>
  <c r="M329"/>
  <c r="G329"/>
  <c r="R328"/>
  <c r="M328"/>
  <c r="G328"/>
  <c r="R327"/>
  <c r="M327"/>
  <c r="G327"/>
  <c r="R326"/>
  <c r="M326"/>
  <c r="G326"/>
  <c r="R325"/>
  <c r="M325"/>
  <c r="G325"/>
  <c r="R324"/>
  <c r="M324"/>
  <c r="G324"/>
  <c r="R323"/>
  <c r="M323"/>
  <c r="G323"/>
  <c r="R322"/>
  <c r="M322"/>
  <c r="G322"/>
  <c r="R321"/>
  <c r="M321"/>
  <c r="G321"/>
  <c r="R320"/>
  <c r="M320"/>
  <c r="G320"/>
  <c r="R319"/>
  <c r="M319"/>
  <c r="G319"/>
  <c r="R318"/>
  <c r="M318"/>
  <c r="G318"/>
  <c r="R317"/>
  <c r="M317"/>
  <c r="G317"/>
  <c r="R316"/>
  <c r="M316"/>
  <c r="G316"/>
  <c r="R315"/>
  <c r="M315"/>
  <c r="G315"/>
  <c r="R314"/>
  <c r="M314"/>
  <c r="G314"/>
  <c r="R313"/>
  <c r="M313"/>
  <c r="G313"/>
  <c r="R312"/>
  <c r="M312"/>
  <c r="G312"/>
  <c r="R311"/>
  <c r="M311"/>
  <c r="G311"/>
  <c r="R310"/>
  <c r="M310"/>
  <c r="G310"/>
  <c r="R309"/>
  <c r="M309"/>
  <c r="G309"/>
  <c r="R308"/>
  <c r="M308"/>
  <c r="G308"/>
  <c r="R307"/>
  <c r="M307"/>
  <c r="G307"/>
  <c r="R306"/>
  <c r="M306"/>
  <c r="G306"/>
  <c r="R305"/>
  <c r="M305"/>
  <c r="G305"/>
  <c r="R304"/>
  <c r="M304"/>
  <c r="G304"/>
  <c r="R303"/>
  <c r="M303"/>
  <c r="G303"/>
  <c r="R302"/>
  <c r="M302"/>
  <c r="G302"/>
  <c r="R301"/>
  <c r="M301"/>
  <c r="G301"/>
  <c r="R300"/>
  <c r="M300"/>
  <c r="G300"/>
  <c r="R299"/>
  <c r="M299"/>
  <c r="G299"/>
  <c r="R298"/>
  <c r="M298"/>
  <c r="G298"/>
  <c r="R297"/>
  <c r="M297"/>
  <c r="G297"/>
  <c r="R296"/>
  <c r="M296"/>
  <c r="G296"/>
  <c r="R295"/>
  <c r="M295"/>
  <c r="G295"/>
  <c r="R294"/>
  <c r="M294"/>
  <c r="G294"/>
  <c r="R293"/>
  <c r="M293"/>
  <c r="G293"/>
  <c r="R292"/>
  <c r="M292"/>
  <c r="G292"/>
  <c r="R291"/>
  <c r="M291"/>
  <c r="G291"/>
  <c r="R290"/>
  <c r="M290"/>
  <c r="G290"/>
  <c r="R289"/>
  <c r="M289"/>
  <c r="G289"/>
  <c r="R288"/>
  <c r="M288"/>
  <c r="G288"/>
  <c r="R287"/>
  <c r="M287"/>
  <c r="G287"/>
  <c r="R286"/>
  <c r="M286"/>
  <c r="G286"/>
  <c r="R285"/>
  <c r="M285"/>
  <c r="G285"/>
  <c r="R284"/>
  <c r="M284"/>
  <c r="G284"/>
  <c r="R283"/>
  <c r="M283"/>
  <c r="G283"/>
  <c r="R282"/>
  <c r="M282"/>
  <c r="G282"/>
  <c r="R281"/>
  <c r="M281"/>
  <c r="G281"/>
  <c r="R280"/>
  <c r="M280"/>
  <c r="G280"/>
  <c r="R279"/>
  <c r="M279"/>
  <c r="G279"/>
  <c r="R278"/>
  <c r="M278"/>
  <c r="G278"/>
  <c r="R277"/>
  <c r="M277"/>
  <c r="G277"/>
  <c r="R276"/>
  <c r="M276"/>
  <c r="G276"/>
  <c r="R275"/>
  <c r="M275"/>
  <c r="G275"/>
  <c r="R274"/>
  <c r="M274"/>
  <c r="G274"/>
  <c r="R273"/>
  <c r="M273"/>
  <c r="G273"/>
  <c r="R272"/>
  <c r="M272"/>
  <c r="G272"/>
  <c r="R271"/>
  <c r="M271"/>
  <c r="G271"/>
  <c r="R270"/>
  <c r="M270"/>
  <c r="G270"/>
  <c r="R269"/>
  <c r="M269"/>
  <c r="G269"/>
  <c r="R268"/>
  <c r="M268"/>
  <c r="G268"/>
  <c r="R267"/>
  <c r="M267"/>
  <c r="G267"/>
  <c r="R266"/>
  <c r="M266"/>
  <c r="G266"/>
  <c r="R265"/>
  <c r="M265"/>
  <c r="G265"/>
  <c r="R264"/>
  <c r="M264"/>
  <c r="G264"/>
  <c r="R263"/>
  <c r="M263"/>
  <c r="G263"/>
  <c r="R262"/>
  <c r="M262"/>
  <c r="G262"/>
  <c r="R261"/>
  <c r="M261"/>
  <c r="G261"/>
  <c r="R260"/>
  <c r="M260"/>
  <c r="G260"/>
  <c r="R259"/>
  <c r="M259"/>
  <c r="G259"/>
  <c r="R258"/>
  <c r="M258"/>
  <c r="G258"/>
  <c r="R257"/>
  <c r="M257"/>
  <c r="G257"/>
  <c r="R256"/>
  <c r="M256"/>
  <c r="G256"/>
  <c r="R255"/>
  <c r="M255"/>
  <c r="G255"/>
  <c r="R254"/>
  <c r="M254"/>
  <c r="G254"/>
  <c r="R253"/>
  <c r="M253"/>
  <c r="G253"/>
  <c r="R252"/>
  <c r="M252"/>
  <c r="G252"/>
  <c r="R251"/>
  <c r="M251"/>
  <c r="G251"/>
  <c r="R250"/>
  <c r="M250"/>
  <c r="G250"/>
  <c r="R249"/>
  <c r="M249"/>
  <c r="G249"/>
  <c r="R248"/>
  <c r="M248"/>
  <c r="G248"/>
  <c r="R247"/>
  <c r="M247"/>
  <c r="G247"/>
  <c r="R246"/>
  <c r="M246"/>
  <c r="G246"/>
  <c r="R245"/>
  <c r="M245"/>
  <c r="G245"/>
  <c r="R244"/>
  <c r="M244"/>
  <c r="G244"/>
  <c r="R243"/>
  <c r="M243"/>
  <c r="G243"/>
  <c r="R242"/>
  <c r="M242"/>
  <c r="G242"/>
  <c r="R241"/>
  <c r="M241"/>
  <c r="G241"/>
  <c r="R240"/>
  <c r="M240"/>
  <c r="G240"/>
  <c r="R239"/>
  <c r="M239"/>
  <c r="G239"/>
  <c r="R238"/>
  <c r="M238"/>
  <c r="G238"/>
  <c r="R237"/>
  <c r="M237"/>
  <c r="G237"/>
  <c r="R236"/>
  <c r="M236"/>
  <c r="G236"/>
  <c r="R235"/>
  <c r="M235"/>
  <c r="G235"/>
  <c r="R234"/>
  <c r="M234"/>
  <c r="G234"/>
  <c r="R233"/>
  <c r="M233"/>
  <c r="G233"/>
  <c r="R232"/>
  <c r="M232"/>
  <c r="G232"/>
  <c r="R231"/>
  <c r="M231"/>
  <c r="G231"/>
  <c r="R230"/>
  <c r="M230"/>
  <c r="G230"/>
  <c r="R229"/>
  <c r="M229"/>
  <c r="G229"/>
  <c r="R228"/>
  <c r="M228"/>
  <c r="G228"/>
  <c r="R227"/>
  <c r="M227"/>
  <c r="G227"/>
  <c r="R226"/>
  <c r="M226"/>
  <c r="G226"/>
  <c r="R225"/>
  <c r="M225"/>
  <c r="G225"/>
  <c r="R224"/>
  <c r="M224"/>
  <c r="G224"/>
  <c r="R223"/>
  <c r="M223"/>
  <c r="G223"/>
  <c r="R222"/>
  <c r="M222"/>
  <c r="G222"/>
  <c r="R221"/>
  <c r="M221"/>
  <c r="G221"/>
  <c r="R220"/>
  <c r="M220"/>
  <c r="G220"/>
  <c r="R219"/>
  <c r="M219"/>
  <c r="G219"/>
  <c r="R218"/>
  <c r="M218"/>
  <c r="G218"/>
  <c r="R217"/>
  <c r="M217"/>
  <c r="G217"/>
  <c r="R216"/>
  <c r="M216"/>
  <c r="G216"/>
  <c r="R215"/>
  <c r="M215"/>
  <c r="G215"/>
  <c r="R214"/>
  <c r="M214"/>
  <c r="G214"/>
  <c r="R213"/>
  <c r="M213"/>
  <c r="G213"/>
  <c r="R212"/>
  <c r="M212"/>
  <c r="G212"/>
  <c r="R211"/>
  <c r="M211"/>
  <c r="G211"/>
  <c r="R210"/>
  <c r="M210"/>
  <c r="G210"/>
  <c r="R209"/>
  <c r="M209"/>
  <c r="G209"/>
  <c r="R208"/>
  <c r="M208"/>
  <c r="G208"/>
  <c r="R207"/>
  <c r="M207"/>
  <c r="G207"/>
  <c r="R206"/>
  <c r="M206"/>
  <c r="G206"/>
  <c r="R205"/>
  <c r="M205"/>
  <c r="G205"/>
  <c r="R204"/>
  <c r="M204"/>
  <c r="G204"/>
  <c r="R203"/>
  <c r="M203"/>
  <c r="G203"/>
  <c r="R202"/>
  <c r="M202"/>
  <c r="G202"/>
  <c r="R201"/>
  <c r="M201"/>
  <c r="G201"/>
  <c r="R200"/>
  <c r="M200"/>
  <c r="G200"/>
  <c r="R199"/>
  <c r="M199"/>
  <c r="G199"/>
  <c r="R198"/>
  <c r="M198"/>
  <c r="G198"/>
  <c r="R197"/>
  <c r="M197"/>
  <c r="G197"/>
  <c r="R196"/>
  <c r="M196"/>
  <c r="G196"/>
  <c r="R195"/>
  <c r="M195"/>
  <c r="G195"/>
  <c r="R194"/>
  <c r="M194"/>
  <c r="G194"/>
  <c r="R193"/>
  <c r="M193"/>
  <c r="G193"/>
  <c r="R192"/>
  <c r="M192"/>
  <c r="G192"/>
  <c r="R191"/>
  <c r="M191"/>
  <c r="G191"/>
  <c r="R190"/>
  <c r="M190"/>
  <c r="G190"/>
  <c r="R189"/>
  <c r="M189"/>
  <c r="G189"/>
  <c r="R188"/>
  <c r="M188"/>
  <c r="G188"/>
  <c r="R187"/>
  <c r="M187"/>
  <c r="G187"/>
  <c r="R186"/>
  <c r="M186"/>
  <c r="G186"/>
  <c r="R185"/>
  <c r="M185"/>
  <c r="G185"/>
  <c r="R184"/>
  <c r="M184"/>
  <c r="G184"/>
  <c r="R183"/>
  <c r="M183"/>
  <c r="G183"/>
  <c r="R182"/>
  <c r="M182"/>
  <c r="G182"/>
  <c r="R181"/>
  <c r="M181"/>
  <c r="G181"/>
  <c r="R180"/>
  <c r="M180"/>
  <c r="G180"/>
  <c r="R179"/>
  <c r="M179"/>
  <c r="G179"/>
  <c r="R178"/>
  <c r="M178"/>
  <c r="G178"/>
  <c r="R177"/>
  <c r="M177"/>
  <c r="G177"/>
  <c r="R176"/>
  <c r="M176"/>
  <c r="G176"/>
  <c r="R175"/>
  <c r="M175"/>
  <c r="G175"/>
  <c r="R174"/>
  <c r="M174"/>
  <c r="G174"/>
  <c r="R173"/>
  <c r="M173"/>
  <c r="G173"/>
  <c r="R172"/>
  <c r="M172"/>
  <c r="G172"/>
  <c r="R171"/>
  <c r="M171"/>
  <c r="G171"/>
  <c r="R170"/>
  <c r="M170"/>
  <c r="G170"/>
  <c r="R169"/>
  <c r="M169"/>
  <c r="G169"/>
  <c r="R168"/>
  <c r="M168"/>
  <c r="G168"/>
  <c r="R167"/>
  <c r="M167"/>
  <c r="G167"/>
  <c r="R166"/>
  <c r="M166"/>
  <c r="G166"/>
  <c r="R165"/>
  <c r="M165"/>
  <c r="G165"/>
  <c r="R164"/>
  <c r="M164"/>
  <c r="G164"/>
  <c r="R163"/>
  <c r="M163"/>
  <c r="G163"/>
  <c r="R162"/>
  <c r="M162"/>
  <c r="G162"/>
  <c r="R161"/>
  <c r="M161"/>
  <c r="G161"/>
  <c r="R160"/>
  <c r="M160"/>
  <c r="G160"/>
  <c r="R159"/>
  <c r="M159"/>
  <c r="G159"/>
  <c r="R158"/>
  <c r="M158"/>
  <c r="G158"/>
  <c r="R157"/>
  <c r="M157"/>
  <c r="G157"/>
  <c r="R156"/>
  <c r="M156"/>
  <c r="G156"/>
  <c r="R155"/>
  <c r="M155"/>
  <c r="G155"/>
  <c r="R154"/>
  <c r="M154"/>
  <c r="G154"/>
  <c r="R153"/>
  <c r="M153"/>
  <c r="G153"/>
  <c r="R152"/>
  <c r="M152"/>
  <c r="G152"/>
  <c r="R151"/>
  <c r="M151"/>
  <c r="G151"/>
  <c r="R150"/>
  <c r="M150"/>
  <c r="G150"/>
  <c r="R149"/>
  <c r="M149"/>
  <c r="G149"/>
  <c r="R148"/>
  <c r="M148"/>
  <c r="G148"/>
  <c r="R147"/>
  <c r="M147"/>
  <c r="G147"/>
  <c r="R146"/>
  <c r="M146"/>
  <c r="G146"/>
  <c r="R145"/>
  <c r="M145"/>
  <c r="G145"/>
  <c r="R144"/>
  <c r="M144"/>
  <c r="G144"/>
  <c r="R143"/>
  <c r="M143"/>
  <c r="G143"/>
  <c r="R142"/>
  <c r="M142"/>
  <c r="G142"/>
  <c r="R141"/>
  <c r="M141"/>
  <c r="G141"/>
  <c r="R140"/>
  <c r="M140"/>
  <c r="G140"/>
  <c r="R139"/>
  <c r="M139"/>
  <c r="G139"/>
  <c r="R138"/>
  <c r="M138"/>
  <c r="G138"/>
  <c r="R137"/>
  <c r="M137"/>
  <c r="G137"/>
  <c r="R136"/>
  <c r="M136"/>
  <c r="G136"/>
  <c r="R135"/>
  <c r="M135"/>
  <c r="G135"/>
  <c r="R134"/>
  <c r="M134"/>
  <c r="G134"/>
  <c r="R133"/>
  <c r="M133"/>
  <c r="G133"/>
  <c r="R132"/>
  <c r="M132"/>
  <c r="G132"/>
  <c r="R131"/>
  <c r="M131"/>
  <c r="G131"/>
  <c r="R130"/>
  <c r="M130"/>
  <c r="G130"/>
  <c r="R129"/>
  <c r="M129"/>
  <c r="G129"/>
  <c r="R128"/>
  <c r="M128"/>
  <c r="G128"/>
  <c r="R127"/>
  <c r="M127"/>
  <c r="G127"/>
  <c r="R126"/>
  <c r="M126"/>
  <c r="G126"/>
  <c r="R125"/>
  <c r="M125"/>
  <c r="G125"/>
  <c r="R124"/>
  <c r="M124"/>
  <c r="G124"/>
  <c r="R123"/>
  <c r="M123"/>
  <c r="G123"/>
  <c r="R122"/>
  <c r="M122"/>
  <c r="G122"/>
  <c r="R121"/>
  <c r="M121"/>
  <c r="G121"/>
  <c r="R120"/>
  <c r="M120"/>
  <c r="G120"/>
  <c r="R119"/>
  <c r="M119"/>
  <c r="G119"/>
  <c r="R118"/>
  <c r="M118"/>
  <c r="G118"/>
  <c r="R117"/>
  <c r="M117"/>
  <c r="G117"/>
  <c r="R116"/>
  <c r="M116"/>
  <c r="G116"/>
  <c r="R115"/>
  <c r="M115"/>
  <c r="G115"/>
  <c r="R114"/>
  <c r="M114"/>
  <c r="G114"/>
  <c r="R113"/>
  <c r="M113"/>
  <c r="G113"/>
  <c r="R112"/>
  <c r="M112"/>
  <c r="G112"/>
  <c r="R111"/>
  <c r="M111"/>
  <c r="G111"/>
  <c r="R110"/>
  <c r="M110"/>
  <c r="G110"/>
  <c r="R109"/>
  <c r="M109"/>
  <c r="G109"/>
  <c r="R108"/>
  <c r="M108"/>
  <c r="G108"/>
  <c r="R107"/>
  <c r="M107"/>
  <c r="G107"/>
  <c r="R106"/>
  <c r="M106"/>
  <c r="G106"/>
  <c r="R105"/>
  <c r="M105"/>
  <c r="G105"/>
  <c r="R104"/>
  <c r="M104"/>
  <c r="G104"/>
  <c r="R103"/>
  <c r="M103"/>
  <c r="G103"/>
  <c r="R102"/>
  <c r="M102"/>
  <c r="G102"/>
  <c r="R101"/>
  <c r="M101"/>
  <c r="G101"/>
  <c r="R100"/>
  <c r="M100"/>
  <c r="G100"/>
  <c r="R99"/>
  <c r="M99"/>
  <c r="G99"/>
  <c r="R98"/>
  <c r="M98"/>
  <c r="G98"/>
  <c r="R97"/>
  <c r="M97"/>
  <c r="G97"/>
  <c r="R96"/>
  <c r="M96"/>
  <c r="G96"/>
  <c r="R95"/>
  <c r="M95"/>
  <c r="G95"/>
  <c r="R94"/>
  <c r="M94"/>
  <c r="G94"/>
  <c r="R93"/>
  <c r="M93"/>
  <c r="G93"/>
  <c r="R92"/>
  <c r="M92"/>
  <c r="G92"/>
  <c r="R91"/>
  <c r="M91"/>
  <c r="G91"/>
  <c r="R90"/>
  <c r="M90"/>
  <c r="G90"/>
  <c r="R89"/>
  <c r="M89"/>
  <c r="G89"/>
  <c r="R88"/>
  <c r="M88"/>
  <c r="G88"/>
  <c r="R87"/>
  <c r="M87"/>
  <c r="G87"/>
  <c r="R86"/>
  <c r="M86"/>
  <c r="G86"/>
  <c r="R85"/>
  <c r="M85"/>
  <c r="G85"/>
  <c r="R84"/>
  <c r="M84"/>
  <c r="G84"/>
  <c r="R83"/>
  <c r="M83"/>
  <c r="G83"/>
  <c r="R82"/>
  <c r="M82"/>
  <c r="G82"/>
  <c r="R81"/>
  <c r="M81"/>
  <c r="G81"/>
  <c r="R80"/>
  <c r="M80"/>
  <c r="G80"/>
  <c r="R79"/>
  <c r="M79"/>
  <c r="G79"/>
  <c r="R78"/>
  <c r="M78"/>
  <c r="G78"/>
  <c r="R77"/>
  <c r="M77"/>
  <c r="G77"/>
  <c r="R76"/>
  <c r="M76"/>
  <c r="G76"/>
  <c r="R75"/>
  <c r="M75"/>
  <c r="G75"/>
  <c r="R74"/>
  <c r="M74"/>
  <c r="G74"/>
  <c r="R73"/>
  <c r="M73"/>
  <c r="G73"/>
  <c r="R72"/>
  <c r="M72"/>
  <c r="G72"/>
  <c r="R71"/>
  <c r="M71"/>
  <c r="G71"/>
  <c r="R70"/>
  <c r="M70"/>
  <c r="G70"/>
  <c r="R69"/>
  <c r="M69"/>
  <c r="G69"/>
  <c r="R68"/>
  <c r="M68"/>
  <c r="G68"/>
  <c r="R67"/>
  <c r="M67"/>
  <c r="G67"/>
  <c r="R66"/>
  <c r="M66"/>
  <c r="G66"/>
  <c r="R65"/>
  <c r="M65"/>
  <c r="G65"/>
  <c r="R64"/>
  <c r="M64"/>
  <c r="G64"/>
  <c r="R63"/>
  <c r="M63"/>
  <c r="G63"/>
  <c r="R62"/>
  <c r="M62"/>
  <c r="G62"/>
  <c r="R61"/>
  <c r="M61"/>
  <c r="G61"/>
  <c r="R60"/>
  <c r="M60"/>
  <c r="G60"/>
  <c r="R59"/>
  <c r="M59"/>
  <c r="G59"/>
  <c r="R58"/>
  <c r="M58"/>
  <c r="G58"/>
  <c r="R57"/>
  <c r="M57"/>
  <c r="G57"/>
  <c r="R56"/>
  <c r="M56"/>
  <c r="G56"/>
  <c r="R55"/>
  <c r="M55"/>
  <c r="G55"/>
  <c r="R54"/>
  <c r="M54"/>
  <c r="G54"/>
  <c r="R53"/>
  <c r="M53"/>
  <c r="G53"/>
  <c r="R52"/>
  <c r="M52"/>
  <c r="G52"/>
  <c r="R51"/>
  <c r="M51"/>
  <c r="G51"/>
  <c r="R50"/>
  <c r="M50"/>
  <c r="G50"/>
  <c r="R49"/>
  <c r="M49"/>
  <c r="G49"/>
  <c r="R48"/>
  <c r="M48"/>
  <c r="G48"/>
  <c r="R47"/>
  <c r="M47"/>
  <c r="G47"/>
  <c r="R46"/>
  <c r="M46"/>
  <c r="G46"/>
  <c r="R45"/>
  <c r="M45"/>
  <c r="G45"/>
  <c r="R44"/>
  <c r="M44"/>
  <c r="G44"/>
  <c r="R43"/>
  <c r="M43"/>
  <c r="G43"/>
  <c r="R42"/>
  <c r="M42"/>
  <c r="G42"/>
  <c r="R41"/>
  <c r="M41"/>
  <c r="G41"/>
  <c r="R40"/>
  <c r="M40"/>
  <c r="G40"/>
  <c r="R39"/>
  <c r="M39"/>
  <c r="G39"/>
  <c r="R38"/>
  <c r="M38"/>
  <c r="G38"/>
  <c r="R37"/>
  <c r="M37"/>
  <c r="G37"/>
  <c r="R36"/>
  <c r="M36"/>
  <c r="G36"/>
  <c r="R35"/>
  <c r="M35"/>
  <c r="G35"/>
  <c r="R34"/>
  <c r="M34"/>
  <c r="G34"/>
  <c r="R33"/>
  <c r="M33"/>
  <c r="G33"/>
  <c r="R32"/>
  <c r="M32"/>
  <c r="G32"/>
  <c r="R31"/>
  <c r="M31"/>
  <c r="G31"/>
  <c r="R30"/>
  <c r="M30"/>
  <c r="G30"/>
  <c r="R29"/>
  <c r="M29"/>
  <c r="G29"/>
  <c r="R28"/>
  <c r="M28"/>
  <c r="G28"/>
  <c r="R27"/>
  <c r="M27"/>
  <c r="G27"/>
  <c r="R26"/>
  <c r="M26"/>
  <c r="G26"/>
  <c r="R25"/>
  <c r="M25"/>
  <c r="G25"/>
  <c r="R24"/>
  <c r="M24"/>
  <c r="G24"/>
  <c r="R23"/>
  <c r="M23"/>
  <c r="G23"/>
  <c r="R22"/>
  <c r="M22"/>
  <c r="G22"/>
  <c r="R21"/>
  <c r="M21"/>
  <c r="G21"/>
  <c r="R20"/>
  <c r="M20"/>
  <c r="G20"/>
  <c r="R19"/>
  <c r="M19"/>
  <c r="G19"/>
  <c r="R18"/>
  <c r="M18"/>
  <c r="G18"/>
  <c r="R17"/>
  <c r="M17"/>
  <c r="G17"/>
  <c r="R16"/>
  <c r="M16"/>
  <c r="G16"/>
  <c r="R15"/>
  <c r="M15"/>
  <c r="G15"/>
  <c r="R14"/>
  <c r="M14"/>
  <c r="G14"/>
  <c r="R13"/>
  <c r="M13"/>
  <c r="G13"/>
  <c r="R12"/>
  <c r="M12"/>
  <c r="G12"/>
  <c r="R11"/>
  <c r="M11"/>
  <c r="G11"/>
  <c r="R10"/>
  <c r="M10"/>
  <c r="G10"/>
  <c r="R9"/>
  <c r="M9"/>
  <c r="G9"/>
  <c r="R8"/>
  <c r="M8"/>
  <c r="G8"/>
  <c r="X6"/>
  <c r="A8" i="2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7"/>
  <c r="R1005"/>
  <c r="M1005"/>
  <c r="G1005"/>
  <c r="R1004"/>
  <c r="M1004"/>
  <c r="G1004"/>
  <c r="R1003"/>
  <c r="M1003"/>
  <c r="G1003"/>
  <c r="R1002"/>
  <c r="M1002"/>
  <c r="G1002"/>
  <c r="R1001"/>
  <c r="M1001"/>
  <c r="G1001"/>
  <c r="R1000"/>
  <c r="M1000"/>
  <c r="G1000"/>
  <c r="R999"/>
  <c r="M999"/>
  <c r="G999"/>
  <c r="R998"/>
  <c r="M998"/>
  <c r="G998"/>
  <c r="R997"/>
  <c r="M997"/>
  <c r="G997"/>
  <c r="R996"/>
  <c r="M996"/>
  <c r="G996"/>
  <c r="R995"/>
  <c r="M995"/>
  <c r="G995"/>
  <c r="R994"/>
  <c r="M994"/>
  <c r="G994"/>
  <c r="R993"/>
  <c r="M993"/>
  <c r="G993"/>
  <c r="R992"/>
  <c r="M992"/>
  <c r="G992"/>
  <c r="R991"/>
  <c r="M991"/>
  <c r="G991"/>
  <c r="R990"/>
  <c r="M990"/>
  <c r="G990"/>
  <c r="R989"/>
  <c r="M989"/>
  <c r="G989"/>
  <c r="R988"/>
  <c r="M988"/>
  <c r="G988"/>
  <c r="R987"/>
  <c r="M987"/>
  <c r="G987"/>
  <c r="R986"/>
  <c r="M986"/>
  <c r="G986"/>
  <c r="R985"/>
  <c r="M985"/>
  <c r="G985"/>
  <c r="R984"/>
  <c r="M984"/>
  <c r="G984"/>
  <c r="R983"/>
  <c r="M983"/>
  <c r="G983"/>
  <c r="R982"/>
  <c r="M982"/>
  <c r="G982"/>
  <c r="R981"/>
  <c r="M981"/>
  <c r="G981"/>
  <c r="R980"/>
  <c r="M980"/>
  <c r="G980"/>
  <c r="R979"/>
  <c r="M979"/>
  <c r="G979"/>
  <c r="R978"/>
  <c r="M978"/>
  <c r="G978"/>
  <c r="R977"/>
  <c r="M977"/>
  <c r="G977"/>
  <c r="R976"/>
  <c r="M976"/>
  <c r="G976"/>
  <c r="R975"/>
  <c r="M975"/>
  <c r="G975"/>
  <c r="R974"/>
  <c r="M974"/>
  <c r="G974"/>
  <c r="R973"/>
  <c r="M973"/>
  <c r="G973"/>
  <c r="R972"/>
  <c r="M972"/>
  <c r="G972"/>
  <c r="R971"/>
  <c r="M971"/>
  <c r="G971"/>
  <c r="R970"/>
  <c r="M970"/>
  <c r="G970"/>
  <c r="R969"/>
  <c r="M969"/>
  <c r="G969"/>
  <c r="R968"/>
  <c r="M968"/>
  <c r="G968"/>
  <c r="R967"/>
  <c r="M967"/>
  <c r="G967"/>
  <c r="R966"/>
  <c r="M966"/>
  <c r="G966"/>
  <c r="R965"/>
  <c r="M965"/>
  <c r="G965"/>
  <c r="R964"/>
  <c r="M964"/>
  <c r="G964"/>
  <c r="R963"/>
  <c r="M963"/>
  <c r="G963"/>
  <c r="R962"/>
  <c r="M962"/>
  <c r="G962"/>
  <c r="R961"/>
  <c r="M961"/>
  <c r="G961"/>
  <c r="R960"/>
  <c r="M960"/>
  <c r="G960"/>
  <c r="R959"/>
  <c r="M959"/>
  <c r="G959"/>
  <c r="R958"/>
  <c r="M958"/>
  <c r="G958"/>
  <c r="R957"/>
  <c r="M957"/>
  <c r="G957"/>
  <c r="R956"/>
  <c r="M956"/>
  <c r="G956"/>
  <c r="R955"/>
  <c r="M955"/>
  <c r="G955"/>
  <c r="R954"/>
  <c r="M954"/>
  <c r="G954"/>
  <c r="R953"/>
  <c r="M953"/>
  <c r="G953"/>
  <c r="R952"/>
  <c r="M952"/>
  <c r="G952"/>
  <c r="R951"/>
  <c r="M951"/>
  <c r="G951"/>
  <c r="R950"/>
  <c r="M950"/>
  <c r="G950"/>
  <c r="R949"/>
  <c r="M949"/>
  <c r="G949"/>
  <c r="R948"/>
  <c r="M948"/>
  <c r="G948"/>
  <c r="R947"/>
  <c r="M947"/>
  <c r="G947"/>
  <c r="R946"/>
  <c r="M946"/>
  <c r="G946"/>
  <c r="R945"/>
  <c r="M945"/>
  <c r="G945"/>
  <c r="R944"/>
  <c r="M944"/>
  <c r="G944"/>
  <c r="R943"/>
  <c r="M943"/>
  <c r="G943"/>
  <c r="R942"/>
  <c r="M942"/>
  <c r="G942"/>
  <c r="R941"/>
  <c r="M941"/>
  <c r="G941"/>
  <c r="R940"/>
  <c r="M940"/>
  <c r="G940"/>
  <c r="R939"/>
  <c r="M939"/>
  <c r="G939"/>
  <c r="R938"/>
  <c r="M938"/>
  <c r="G938"/>
  <c r="R937"/>
  <c r="M937"/>
  <c r="G937"/>
  <c r="R936"/>
  <c r="M936"/>
  <c r="G936"/>
  <c r="R935"/>
  <c r="M935"/>
  <c r="G935"/>
  <c r="R934"/>
  <c r="M934"/>
  <c r="G934"/>
  <c r="R933"/>
  <c r="M933"/>
  <c r="G933"/>
  <c r="R932"/>
  <c r="M932"/>
  <c r="G932"/>
  <c r="R931"/>
  <c r="M931"/>
  <c r="G931"/>
  <c r="R930"/>
  <c r="M930"/>
  <c r="G930"/>
  <c r="R929"/>
  <c r="M929"/>
  <c r="G929"/>
  <c r="R928"/>
  <c r="M928"/>
  <c r="G928"/>
  <c r="R927"/>
  <c r="M927"/>
  <c r="G927"/>
  <c r="R926"/>
  <c r="M926"/>
  <c r="G926"/>
  <c r="R925"/>
  <c r="M925"/>
  <c r="G925"/>
  <c r="R924"/>
  <c r="M924"/>
  <c r="G924"/>
  <c r="R923"/>
  <c r="M923"/>
  <c r="G923"/>
  <c r="R922"/>
  <c r="M922"/>
  <c r="G922"/>
  <c r="R921"/>
  <c r="M921"/>
  <c r="G921"/>
  <c r="R920"/>
  <c r="M920"/>
  <c r="G920"/>
  <c r="R919"/>
  <c r="M919"/>
  <c r="G919"/>
  <c r="R918"/>
  <c r="M918"/>
  <c r="G918"/>
  <c r="R917"/>
  <c r="M917"/>
  <c r="G917"/>
  <c r="R916"/>
  <c r="M916"/>
  <c r="G916"/>
  <c r="R915"/>
  <c r="M915"/>
  <c r="G915"/>
  <c r="R914"/>
  <c r="M914"/>
  <c r="G914"/>
  <c r="R913"/>
  <c r="M913"/>
  <c r="G913"/>
  <c r="R912"/>
  <c r="M912"/>
  <c r="G912"/>
  <c r="R911"/>
  <c r="M911"/>
  <c r="G911"/>
  <c r="R910"/>
  <c r="M910"/>
  <c r="G910"/>
  <c r="R909"/>
  <c r="M909"/>
  <c r="G909"/>
  <c r="R908"/>
  <c r="M908"/>
  <c r="G908"/>
  <c r="R907"/>
  <c r="M907"/>
  <c r="G907"/>
  <c r="R906"/>
  <c r="M906"/>
  <c r="G906"/>
  <c r="R905"/>
  <c r="M905"/>
  <c r="G905"/>
  <c r="R904"/>
  <c r="M904"/>
  <c r="G904"/>
  <c r="R903"/>
  <c r="M903"/>
  <c r="G903"/>
  <c r="R902"/>
  <c r="M902"/>
  <c r="G902"/>
  <c r="R901"/>
  <c r="M901"/>
  <c r="G901"/>
  <c r="R900"/>
  <c r="M900"/>
  <c r="G900"/>
  <c r="R899"/>
  <c r="M899"/>
  <c r="G899"/>
  <c r="R898"/>
  <c r="M898"/>
  <c r="G898"/>
  <c r="R897"/>
  <c r="M897"/>
  <c r="G897"/>
  <c r="R896"/>
  <c r="M896"/>
  <c r="G896"/>
  <c r="R895"/>
  <c r="M895"/>
  <c r="G895"/>
  <c r="R894"/>
  <c r="M894"/>
  <c r="G894"/>
  <c r="R893"/>
  <c r="M893"/>
  <c r="G893"/>
  <c r="R892"/>
  <c r="M892"/>
  <c r="G892"/>
  <c r="R891"/>
  <c r="M891"/>
  <c r="G891"/>
  <c r="R890"/>
  <c r="M890"/>
  <c r="G890"/>
  <c r="R889"/>
  <c r="M889"/>
  <c r="G889"/>
  <c r="R888"/>
  <c r="M888"/>
  <c r="G888"/>
  <c r="R887"/>
  <c r="M887"/>
  <c r="G887"/>
  <c r="R886"/>
  <c r="M886"/>
  <c r="G886"/>
  <c r="R885"/>
  <c r="M885"/>
  <c r="G885"/>
  <c r="R884"/>
  <c r="M884"/>
  <c r="G884"/>
  <c r="R883"/>
  <c r="M883"/>
  <c r="G883"/>
  <c r="R882"/>
  <c r="M882"/>
  <c r="G882"/>
  <c r="R881"/>
  <c r="M881"/>
  <c r="G881"/>
  <c r="R880"/>
  <c r="M880"/>
  <c r="G880"/>
  <c r="R879"/>
  <c r="M879"/>
  <c r="G879"/>
  <c r="R878"/>
  <c r="M878"/>
  <c r="G878"/>
  <c r="R877"/>
  <c r="M877"/>
  <c r="G877"/>
  <c r="R876"/>
  <c r="M876"/>
  <c r="G876"/>
  <c r="R875"/>
  <c r="M875"/>
  <c r="G875"/>
  <c r="R874"/>
  <c r="M874"/>
  <c r="G874"/>
  <c r="R873"/>
  <c r="M873"/>
  <c r="G873"/>
  <c r="R872"/>
  <c r="M872"/>
  <c r="G872"/>
  <c r="R871"/>
  <c r="M871"/>
  <c r="G871"/>
  <c r="R870"/>
  <c r="M870"/>
  <c r="G870"/>
  <c r="R869"/>
  <c r="M869"/>
  <c r="G869"/>
  <c r="R868"/>
  <c r="M868"/>
  <c r="G868"/>
  <c r="R867"/>
  <c r="M867"/>
  <c r="G867"/>
  <c r="R866"/>
  <c r="M866"/>
  <c r="G866"/>
  <c r="R865"/>
  <c r="M865"/>
  <c r="G865"/>
  <c r="R864"/>
  <c r="M864"/>
  <c r="G864"/>
  <c r="R863"/>
  <c r="M863"/>
  <c r="G863"/>
  <c r="R862"/>
  <c r="M862"/>
  <c r="G862"/>
  <c r="R861"/>
  <c r="M861"/>
  <c r="G861"/>
  <c r="R860"/>
  <c r="M860"/>
  <c r="G860"/>
  <c r="R859"/>
  <c r="M859"/>
  <c r="G859"/>
  <c r="R858"/>
  <c r="M858"/>
  <c r="G858"/>
  <c r="R857"/>
  <c r="M857"/>
  <c r="G857"/>
  <c r="R856"/>
  <c r="M856"/>
  <c r="G856"/>
  <c r="R855"/>
  <c r="M855"/>
  <c r="G855"/>
  <c r="R854"/>
  <c r="M854"/>
  <c r="G854"/>
  <c r="R853"/>
  <c r="M853"/>
  <c r="G853"/>
  <c r="R852"/>
  <c r="M852"/>
  <c r="G852"/>
  <c r="R851"/>
  <c r="M851"/>
  <c r="G851"/>
  <c r="R850"/>
  <c r="M850"/>
  <c r="G850"/>
  <c r="R849"/>
  <c r="M849"/>
  <c r="G849"/>
  <c r="R848"/>
  <c r="M848"/>
  <c r="G848"/>
  <c r="R847"/>
  <c r="M847"/>
  <c r="G847"/>
  <c r="R846"/>
  <c r="M846"/>
  <c r="G846"/>
  <c r="R845"/>
  <c r="M845"/>
  <c r="G845"/>
  <c r="R844"/>
  <c r="M844"/>
  <c r="G844"/>
  <c r="R843"/>
  <c r="M843"/>
  <c r="G843"/>
  <c r="R842"/>
  <c r="M842"/>
  <c r="G842"/>
  <c r="R841"/>
  <c r="M841"/>
  <c r="G841"/>
  <c r="R840"/>
  <c r="M840"/>
  <c r="G840"/>
  <c r="R839"/>
  <c r="M839"/>
  <c r="G839"/>
  <c r="R838"/>
  <c r="M838"/>
  <c r="G838"/>
  <c r="R837"/>
  <c r="M837"/>
  <c r="G837"/>
  <c r="R836"/>
  <c r="M836"/>
  <c r="G836"/>
  <c r="R835"/>
  <c r="M835"/>
  <c r="G835"/>
  <c r="R834"/>
  <c r="M834"/>
  <c r="G834"/>
  <c r="R833"/>
  <c r="M833"/>
  <c r="G833"/>
  <c r="R832"/>
  <c r="M832"/>
  <c r="G832"/>
  <c r="R831"/>
  <c r="M831"/>
  <c r="G831"/>
  <c r="R830"/>
  <c r="M830"/>
  <c r="G830"/>
  <c r="R829"/>
  <c r="M829"/>
  <c r="G829"/>
  <c r="R828"/>
  <c r="M828"/>
  <c r="G828"/>
  <c r="R827"/>
  <c r="M827"/>
  <c r="G827"/>
  <c r="R826"/>
  <c r="M826"/>
  <c r="G826"/>
  <c r="R825"/>
  <c r="M825"/>
  <c r="G825"/>
  <c r="R824"/>
  <c r="M824"/>
  <c r="G824"/>
  <c r="R823"/>
  <c r="M823"/>
  <c r="G823"/>
  <c r="R822"/>
  <c r="M822"/>
  <c r="G822"/>
  <c r="R821"/>
  <c r="M821"/>
  <c r="G821"/>
  <c r="R820"/>
  <c r="M820"/>
  <c r="G820"/>
  <c r="R819"/>
  <c r="M819"/>
  <c r="G819"/>
  <c r="R818"/>
  <c r="M818"/>
  <c r="G818"/>
  <c r="R817"/>
  <c r="M817"/>
  <c r="G817"/>
  <c r="R816"/>
  <c r="M816"/>
  <c r="G816"/>
  <c r="R815"/>
  <c r="M815"/>
  <c r="G815"/>
  <c r="R814"/>
  <c r="M814"/>
  <c r="G814"/>
  <c r="R813"/>
  <c r="M813"/>
  <c r="G813"/>
  <c r="R812"/>
  <c r="M812"/>
  <c r="G812"/>
  <c r="R811"/>
  <c r="M811"/>
  <c r="G811"/>
  <c r="R810"/>
  <c r="M810"/>
  <c r="G810"/>
  <c r="R809"/>
  <c r="M809"/>
  <c r="G809"/>
  <c r="R808"/>
  <c r="M808"/>
  <c r="G808"/>
  <c r="R807"/>
  <c r="M807"/>
  <c r="G807"/>
  <c r="R806"/>
  <c r="M806"/>
  <c r="G806"/>
  <c r="R805"/>
  <c r="M805"/>
  <c r="G805"/>
  <c r="R804"/>
  <c r="M804"/>
  <c r="G804"/>
  <c r="R803"/>
  <c r="M803"/>
  <c r="G803"/>
  <c r="R802"/>
  <c r="M802"/>
  <c r="G802"/>
  <c r="R801"/>
  <c r="M801"/>
  <c r="G801"/>
  <c r="R800"/>
  <c r="M800"/>
  <c r="G800"/>
  <c r="R799"/>
  <c r="M799"/>
  <c r="G799"/>
  <c r="R798"/>
  <c r="M798"/>
  <c r="G798"/>
  <c r="R797"/>
  <c r="M797"/>
  <c r="G797"/>
  <c r="R796"/>
  <c r="M796"/>
  <c r="G796"/>
  <c r="R795"/>
  <c r="M795"/>
  <c r="G795"/>
  <c r="R794"/>
  <c r="M794"/>
  <c r="G794"/>
  <c r="R793"/>
  <c r="M793"/>
  <c r="G793"/>
  <c r="R792"/>
  <c r="M792"/>
  <c r="G792"/>
  <c r="R791"/>
  <c r="M791"/>
  <c r="G791"/>
  <c r="R790"/>
  <c r="M790"/>
  <c r="G790"/>
  <c r="R789"/>
  <c r="M789"/>
  <c r="G789"/>
  <c r="R788"/>
  <c r="M788"/>
  <c r="G788"/>
  <c r="R787"/>
  <c r="M787"/>
  <c r="G787"/>
  <c r="R786"/>
  <c r="M786"/>
  <c r="G786"/>
  <c r="R785"/>
  <c r="M785"/>
  <c r="G785"/>
  <c r="R784"/>
  <c r="M784"/>
  <c r="G784"/>
  <c r="R783"/>
  <c r="M783"/>
  <c r="G783"/>
  <c r="R782"/>
  <c r="M782"/>
  <c r="G782"/>
  <c r="R781"/>
  <c r="M781"/>
  <c r="G781"/>
  <c r="R780"/>
  <c r="M780"/>
  <c r="G780"/>
  <c r="R779"/>
  <c r="M779"/>
  <c r="G779"/>
  <c r="R778"/>
  <c r="M778"/>
  <c r="G778"/>
  <c r="R777"/>
  <c r="M777"/>
  <c r="G777"/>
  <c r="R776"/>
  <c r="M776"/>
  <c r="G776"/>
  <c r="R775"/>
  <c r="M775"/>
  <c r="G775"/>
  <c r="R774"/>
  <c r="M774"/>
  <c r="G774"/>
  <c r="R773"/>
  <c r="M773"/>
  <c r="G773"/>
  <c r="R772"/>
  <c r="M772"/>
  <c r="G772"/>
  <c r="R771"/>
  <c r="M771"/>
  <c r="G771"/>
  <c r="R770"/>
  <c r="M770"/>
  <c r="G770"/>
  <c r="R769"/>
  <c r="M769"/>
  <c r="G769"/>
  <c r="R768"/>
  <c r="M768"/>
  <c r="G768"/>
  <c r="R767"/>
  <c r="M767"/>
  <c r="G767"/>
  <c r="R766"/>
  <c r="M766"/>
  <c r="G766"/>
  <c r="R765"/>
  <c r="M765"/>
  <c r="G765"/>
  <c r="R764"/>
  <c r="M764"/>
  <c r="G764"/>
  <c r="R763"/>
  <c r="M763"/>
  <c r="G763"/>
  <c r="R762"/>
  <c r="M762"/>
  <c r="G762"/>
  <c r="R761"/>
  <c r="M761"/>
  <c r="G761"/>
  <c r="R760"/>
  <c r="M760"/>
  <c r="G760"/>
  <c r="R759"/>
  <c r="M759"/>
  <c r="G759"/>
  <c r="R758"/>
  <c r="M758"/>
  <c r="G758"/>
  <c r="R757"/>
  <c r="M757"/>
  <c r="G757"/>
  <c r="R756"/>
  <c r="M756"/>
  <c r="G756"/>
  <c r="R755"/>
  <c r="M755"/>
  <c r="G755"/>
  <c r="R754"/>
  <c r="M754"/>
  <c r="G754"/>
  <c r="R753"/>
  <c r="M753"/>
  <c r="G753"/>
  <c r="R752"/>
  <c r="M752"/>
  <c r="G752"/>
  <c r="R751"/>
  <c r="M751"/>
  <c r="G751"/>
  <c r="R750"/>
  <c r="M750"/>
  <c r="G750"/>
  <c r="R749"/>
  <c r="M749"/>
  <c r="G749"/>
  <c r="R748"/>
  <c r="M748"/>
  <c r="G748"/>
  <c r="R747"/>
  <c r="M747"/>
  <c r="G747"/>
  <c r="R746"/>
  <c r="M746"/>
  <c r="G746"/>
  <c r="R745"/>
  <c r="M745"/>
  <c r="G745"/>
  <c r="R744"/>
  <c r="M744"/>
  <c r="G744"/>
  <c r="R743"/>
  <c r="M743"/>
  <c r="G743"/>
  <c r="R742"/>
  <c r="M742"/>
  <c r="G742"/>
  <c r="R741"/>
  <c r="M741"/>
  <c r="G741"/>
  <c r="R740"/>
  <c r="M740"/>
  <c r="G740"/>
  <c r="R739"/>
  <c r="M739"/>
  <c r="G739"/>
  <c r="R738"/>
  <c r="M738"/>
  <c r="G738"/>
  <c r="R737"/>
  <c r="M737"/>
  <c r="G737"/>
  <c r="R736"/>
  <c r="M736"/>
  <c r="G736"/>
  <c r="R735"/>
  <c r="M735"/>
  <c r="G735"/>
  <c r="R734"/>
  <c r="M734"/>
  <c r="G734"/>
  <c r="R733"/>
  <c r="M733"/>
  <c r="G733"/>
  <c r="R732"/>
  <c r="M732"/>
  <c r="G732"/>
  <c r="R731"/>
  <c r="M731"/>
  <c r="G731"/>
  <c r="R730"/>
  <c r="M730"/>
  <c r="G730"/>
  <c r="R729"/>
  <c r="M729"/>
  <c r="G729"/>
  <c r="R728"/>
  <c r="M728"/>
  <c r="G728"/>
  <c r="R727"/>
  <c r="M727"/>
  <c r="G727"/>
  <c r="R726"/>
  <c r="M726"/>
  <c r="G726"/>
  <c r="R725"/>
  <c r="M725"/>
  <c r="G725"/>
  <c r="R724"/>
  <c r="M724"/>
  <c r="G724"/>
  <c r="R723"/>
  <c r="M723"/>
  <c r="G723"/>
  <c r="R722"/>
  <c r="M722"/>
  <c r="G722"/>
  <c r="R721"/>
  <c r="M721"/>
  <c r="G721"/>
  <c r="R720"/>
  <c r="M720"/>
  <c r="G720"/>
  <c r="R719"/>
  <c r="M719"/>
  <c r="G719"/>
  <c r="R718"/>
  <c r="M718"/>
  <c r="G718"/>
  <c r="R717"/>
  <c r="M717"/>
  <c r="G717"/>
  <c r="R716"/>
  <c r="M716"/>
  <c r="G716"/>
  <c r="R715"/>
  <c r="M715"/>
  <c r="G715"/>
  <c r="R714"/>
  <c r="M714"/>
  <c r="G714"/>
  <c r="R713"/>
  <c r="M713"/>
  <c r="G713"/>
  <c r="R712"/>
  <c r="M712"/>
  <c r="G712"/>
  <c r="R711"/>
  <c r="M711"/>
  <c r="G711"/>
  <c r="R710"/>
  <c r="M710"/>
  <c r="G710"/>
  <c r="R709"/>
  <c r="M709"/>
  <c r="G709"/>
  <c r="R708"/>
  <c r="M708"/>
  <c r="G708"/>
  <c r="R707"/>
  <c r="M707"/>
  <c r="G707"/>
  <c r="R706"/>
  <c r="M706"/>
  <c r="G706"/>
  <c r="R705"/>
  <c r="M705"/>
  <c r="G705"/>
  <c r="R704"/>
  <c r="M704"/>
  <c r="G704"/>
  <c r="R703"/>
  <c r="M703"/>
  <c r="G703"/>
  <c r="R702"/>
  <c r="M702"/>
  <c r="G702"/>
  <c r="R701"/>
  <c r="M701"/>
  <c r="G701"/>
  <c r="R700"/>
  <c r="M700"/>
  <c r="G700"/>
  <c r="R699"/>
  <c r="M699"/>
  <c r="G699"/>
  <c r="R698"/>
  <c r="M698"/>
  <c r="G698"/>
  <c r="R697"/>
  <c r="M697"/>
  <c r="G697"/>
  <c r="R696"/>
  <c r="M696"/>
  <c r="G696"/>
  <c r="R695"/>
  <c r="M695"/>
  <c r="G695"/>
  <c r="R694"/>
  <c r="M694"/>
  <c r="G694"/>
  <c r="R693"/>
  <c r="M693"/>
  <c r="G693"/>
  <c r="R692"/>
  <c r="M692"/>
  <c r="G692"/>
  <c r="R691"/>
  <c r="M691"/>
  <c r="G691"/>
  <c r="R690"/>
  <c r="M690"/>
  <c r="G690"/>
  <c r="R689"/>
  <c r="M689"/>
  <c r="G689"/>
  <c r="R688"/>
  <c r="M688"/>
  <c r="G688"/>
  <c r="R687"/>
  <c r="M687"/>
  <c r="G687"/>
  <c r="R686"/>
  <c r="M686"/>
  <c r="G686"/>
  <c r="R685"/>
  <c r="M685"/>
  <c r="G685"/>
  <c r="R684"/>
  <c r="M684"/>
  <c r="G684"/>
  <c r="R683"/>
  <c r="M683"/>
  <c r="G683"/>
  <c r="R682"/>
  <c r="M682"/>
  <c r="G682"/>
  <c r="R681"/>
  <c r="M681"/>
  <c r="G681"/>
  <c r="R680"/>
  <c r="M680"/>
  <c r="G680"/>
  <c r="R679"/>
  <c r="M679"/>
  <c r="G679"/>
  <c r="R678"/>
  <c r="M678"/>
  <c r="G678"/>
  <c r="R677"/>
  <c r="M677"/>
  <c r="G677"/>
  <c r="R676"/>
  <c r="M676"/>
  <c r="G676"/>
  <c r="R675"/>
  <c r="M675"/>
  <c r="G675"/>
  <c r="R674"/>
  <c r="M674"/>
  <c r="G674"/>
  <c r="R673"/>
  <c r="M673"/>
  <c r="G673"/>
  <c r="R672"/>
  <c r="M672"/>
  <c r="G672"/>
  <c r="R671"/>
  <c r="M671"/>
  <c r="G671"/>
  <c r="R670"/>
  <c r="M670"/>
  <c r="G670"/>
  <c r="R669"/>
  <c r="M669"/>
  <c r="G669"/>
  <c r="R668"/>
  <c r="M668"/>
  <c r="G668"/>
  <c r="R667"/>
  <c r="M667"/>
  <c r="G667"/>
  <c r="R666"/>
  <c r="M666"/>
  <c r="G666"/>
  <c r="R665"/>
  <c r="M665"/>
  <c r="G665"/>
  <c r="R664"/>
  <c r="M664"/>
  <c r="G664"/>
  <c r="R663"/>
  <c r="M663"/>
  <c r="G663"/>
  <c r="R662"/>
  <c r="M662"/>
  <c r="G662"/>
  <c r="R661"/>
  <c r="M661"/>
  <c r="G661"/>
  <c r="R660"/>
  <c r="M660"/>
  <c r="G660"/>
  <c r="R659"/>
  <c r="M659"/>
  <c r="G659"/>
  <c r="R658"/>
  <c r="M658"/>
  <c r="G658"/>
  <c r="R657"/>
  <c r="M657"/>
  <c r="G657"/>
  <c r="R656"/>
  <c r="M656"/>
  <c r="G656"/>
  <c r="R655"/>
  <c r="M655"/>
  <c r="G655"/>
  <c r="R654"/>
  <c r="M654"/>
  <c r="G654"/>
  <c r="R653"/>
  <c r="M653"/>
  <c r="G653"/>
  <c r="R652"/>
  <c r="M652"/>
  <c r="G652"/>
  <c r="R651"/>
  <c r="M651"/>
  <c r="G651"/>
  <c r="R650"/>
  <c r="M650"/>
  <c r="G650"/>
  <c r="R649"/>
  <c r="M649"/>
  <c r="G649"/>
  <c r="R648"/>
  <c r="M648"/>
  <c r="G648"/>
  <c r="R647"/>
  <c r="M647"/>
  <c r="G647"/>
  <c r="R646"/>
  <c r="M646"/>
  <c r="G646"/>
  <c r="R645"/>
  <c r="M645"/>
  <c r="G645"/>
  <c r="R644"/>
  <c r="M644"/>
  <c r="G644"/>
  <c r="R643"/>
  <c r="M643"/>
  <c r="G643"/>
  <c r="R642"/>
  <c r="M642"/>
  <c r="G642"/>
  <c r="R641"/>
  <c r="M641"/>
  <c r="G641"/>
  <c r="R640"/>
  <c r="M640"/>
  <c r="G640"/>
  <c r="R639"/>
  <c r="M639"/>
  <c r="G639"/>
  <c r="R638"/>
  <c r="M638"/>
  <c r="G638"/>
  <c r="R637"/>
  <c r="M637"/>
  <c r="G637"/>
  <c r="R636"/>
  <c r="M636"/>
  <c r="G636"/>
  <c r="R635"/>
  <c r="M635"/>
  <c r="G635"/>
  <c r="R634"/>
  <c r="M634"/>
  <c r="G634"/>
  <c r="R633"/>
  <c r="M633"/>
  <c r="G633"/>
  <c r="R632"/>
  <c r="M632"/>
  <c r="G632"/>
  <c r="R631"/>
  <c r="M631"/>
  <c r="G631"/>
  <c r="R630"/>
  <c r="M630"/>
  <c r="G630"/>
  <c r="R629"/>
  <c r="M629"/>
  <c r="G629"/>
  <c r="R628"/>
  <c r="M628"/>
  <c r="G628"/>
  <c r="R627"/>
  <c r="M627"/>
  <c r="G627"/>
  <c r="R626"/>
  <c r="M626"/>
  <c r="G626"/>
  <c r="R625"/>
  <c r="M625"/>
  <c r="G625"/>
  <c r="R624"/>
  <c r="M624"/>
  <c r="G624"/>
  <c r="R623"/>
  <c r="M623"/>
  <c r="G623"/>
  <c r="R622"/>
  <c r="M622"/>
  <c r="G622"/>
  <c r="R621"/>
  <c r="M621"/>
  <c r="G621"/>
  <c r="R620"/>
  <c r="M620"/>
  <c r="G620"/>
  <c r="R619"/>
  <c r="M619"/>
  <c r="G619"/>
  <c r="R618"/>
  <c r="M618"/>
  <c r="G618"/>
  <c r="R617"/>
  <c r="M617"/>
  <c r="G617"/>
  <c r="R616"/>
  <c r="M616"/>
  <c r="G616"/>
  <c r="R615"/>
  <c r="M615"/>
  <c r="G615"/>
  <c r="R614"/>
  <c r="M614"/>
  <c r="G614"/>
  <c r="R613"/>
  <c r="M613"/>
  <c r="G613"/>
  <c r="R612"/>
  <c r="M612"/>
  <c r="G612"/>
  <c r="R611"/>
  <c r="M611"/>
  <c r="G611"/>
  <c r="R610"/>
  <c r="M610"/>
  <c r="G610"/>
  <c r="R609"/>
  <c r="M609"/>
  <c r="G609"/>
  <c r="R608"/>
  <c r="M608"/>
  <c r="G608"/>
  <c r="R607"/>
  <c r="M607"/>
  <c r="G607"/>
  <c r="R606"/>
  <c r="M606"/>
  <c r="G606"/>
  <c r="R605"/>
  <c r="M605"/>
  <c r="G605"/>
  <c r="R604"/>
  <c r="M604"/>
  <c r="G604"/>
  <c r="R603"/>
  <c r="M603"/>
  <c r="G603"/>
  <c r="R602"/>
  <c r="M602"/>
  <c r="G602"/>
  <c r="R601"/>
  <c r="M601"/>
  <c r="G601"/>
  <c r="R600"/>
  <c r="M600"/>
  <c r="G600"/>
  <c r="R599"/>
  <c r="M599"/>
  <c r="G599"/>
  <c r="R598"/>
  <c r="M598"/>
  <c r="G598"/>
  <c r="R597"/>
  <c r="M597"/>
  <c r="G597"/>
  <c r="R596"/>
  <c r="M596"/>
  <c r="G596"/>
  <c r="R595"/>
  <c r="M595"/>
  <c r="G595"/>
  <c r="R594"/>
  <c r="M594"/>
  <c r="G594"/>
  <c r="R593"/>
  <c r="M593"/>
  <c r="G593"/>
  <c r="R592"/>
  <c r="M592"/>
  <c r="G592"/>
  <c r="R591"/>
  <c r="M591"/>
  <c r="G591"/>
  <c r="R590"/>
  <c r="M590"/>
  <c r="G590"/>
  <c r="R589"/>
  <c r="M589"/>
  <c r="G589"/>
  <c r="R588"/>
  <c r="M588"/>
  <c r="G588"/>
  <c r="R587"/>
  <c r="M587"/>
  <c r="G587"/>
  <c r="R586"/>
  <c r="M586"/>
  <c r="G586"/>
  <c r="R585"/>
  <c r="M585"/>
  <c r="G585"/>
  <c r="R584"/>
  <c r="M584"/>
  <c r="G584"/>
  <c r="R583"/>
  <c r="M583"/>
  <c r="G583"/>
  <c r="R582"/>
  <c r="M582"/>
  <c r="G582"/>
  <c r="R581"/>
  <c r="M581"/>
  <c r="G581"/>
  <c r="R580"/>
  <c r="M580"/>
  <c r="G580"/>
  <c r="R579"/>
  <c r="M579"/>
  <c r="G579"/>
  <c r="R578"/>
  <c r="M578"/>
  <c r="G578"/>
  <c r="R577"/>
  <c r="M577"/>
  <c r="G577"/>
  <c r="R576"/>
  <c r="M576"/>
  <c r="G576"/>
  <c r="R575"/>
  <c r="M575"/>
  <c r="G575"/>
  <c r="R574"/>
  <c r="M574"/>
  <c r="G574"/>
  <c r="R573"/>
  <c r="M573"/>
  <c r="G573"/>
  <c r="R572"/>
  <c r="M572"/>
  <c r="G572"/>
  <c r="R571"/>
  <c r="M571"/>
  <c r="G571"/>
  <c r="R570"/>
  <c r="M570"/>
  <c r="G570"/>
  <c r="R569"/>
  <c r="M569"/>
  <c r="G569"/>
  <c r="R568"/>
  <c r="M568"/>
  <c r="G568"/>
  <c r="R567"/>
  <c r="M567"/>
  <c r="G567"/>
  <c r="R566"/>
  <c r="M566"/>
  <c r="G566"/>
  <c r="R565"/>
  <c r="M565"/>
  <c r="G565"/>
  <c r="R564"/>
  <c r="M564"/>
  <c r="G564"/>
  <c r="R563"/>
  <c r="M563"/>
  <c r="G563"/>
  <c r="R562"/>
  <c r="M562"/>
  <c r="G562"/>
  <c r="R561"/>
  <c r="M561"/>
  <c r="G561"/>
  <c r="R560"/>
  <c r="M560"/>
  <c r="G560"/>
  <c r="R559"/>
  <c r="M559"/>
  <c r="G559"/>
  <c r="R558"/>
  <c r="M558"/>
  <c r="G558"/>
  <c r="R557"/>
  <c r="M557"/>
  <c r="G557"/>
  <c r="R556"/>
  <c r="M556"/>
  <c r="G556"/>
  <c r="R555"/>
  <c r="M555"/>
  <c r="G555"/>
  <c r="R554"/>
  <c r="M554"/>
  <c r="G554"/>
  <c r="R553"/>
  <c r="M553"/>
  <c r="G553"/>
  <c r="R552"/>
  <c r="M552"/>
  <c r="G552"/>
  <c r="R551"/>
  <c r="M551"/>
  <c r="G551"/>
  <c r="R550"/>
  <c r="M550"/>
  <c r="G550"/>
  <c r="R549"/>
  <c r="M549"/>
  <c r="G549"/>
  <c r="R548"/>
  <c r="M548"/>
  <c r="G548"/>
  <c r="R547"/>
  <c r="M547"/>
  <c r="G547"/>
  <c r="R546"/>
  <c r="M546"/>
  <c r="G546"/>
  <c r="R545"/>
  <c r="M545"/>
  <c r="G545"/>
  <c r="R544"/>
  <c r="M544"/>
  <c r="G544"/>
  <c r="R543"/>
  <c r="M543"/>
  <c r="G543"/>
  <c r="R542"/>
  <c r="M542"/>
  <c r="G542"/>
  <c r="R541"/>
  <c r="M541"/>
  <c r="G541"/>
  <c r="R540"/>
  <c r="M540"/>
  <c r="G540"/>
  <c r="R539"/>
  <c r="M539"/>
  <c r="G539"/>
  <c r="R538"/>
  <c r="M538"/>
  <c r="G538"/>
  <c r="R537"/>
  <c r="M537"/>
  <c r="G537"/>
  <c r="R536"/>
  <c r="M536"/>
  <c r="G536"/>
  <c r="R535"/>
  <c r="M535"/>
  <c r="G535"/>
  <c r="R534"/>
  <c r="M534"/>
  <c r="G534"/>
  <c r="R533"/>
  <c r="M533"/>
  <c r="G533"/>
  <c r="R532"/>
  <c r="M532"/>
  <c r="G532"/>
  <c r="R531"/>
  <c r="M531"/>
  <c r="G531"/>
  <c r="R530"/>
  <c r="M530"/>
  <c r="G530"/>
  <c r="R529"/>
  <c r="M529"/>
  <c r="G529"/>
  <c r="R528"/>
  <c r="M528"/>
  <c r="G528"/>
  <c r="R527"/>
  <c r="M527"/>
  <c r="G527"/>
  <c r="R526"/>
  <c r="M526"/>
  <c r="G526"/>
  <c r="R525"/>
  <c r="M525"/>
  <c r="G525"/>
  <c r="R524"/>
  <c r="M524"/>
  <c r="G524"/>
  <c r="R523"/>
  <c r="M523"/>
  <c r="G523"/>
  <c r="R522"/>
  <c r="M522"/>
  <c r="G522"/>
  <c r="R521"/>
  <c r="M521"/>
  <c r="G521"/>
  <c r="R520"/>
  <c r="M520"/>
  <c r="G520"/>
  <c r="R519"/>
  <c r="M519"/>
  <c r="G519"/>
  <c r="R518"/>
  <c r="M518"/>
  <c r="G518"/>
  <c r="R517"/>
  <c r="M517"/>
  <c r="G517"/>
  <c r="R516"/>
  <c r="M516"/>
  <c r="G516"/>
  <c r="R515"/>
  <c r="M515"/>
  <c r="G515"/>
  <c r="R514"/>
  <c r="M514"/>
  <c r="G514"/>
  <c r="R513"/>
  <c r="M513"/>
  <c r="G513"/>
  <c r="R512"/>
  <c r="M512"/>
  <c r="G512"/>
  <c r="R511"/>
  <c r="M511"/>
  <c r="G511"/>
  <c r="R510"/>
  <c r="M510"/>
  <c r="G510"/>
  <c r="R509"/>
  <c r="M509"/>
  <c r="G509"/>
  <c r="R508"/>
  <c r="M508"/>
  <c r="G508"/>
  <c r="R507"/>
  <c r="M507"/>
  <c r="G507"/>
  <c r="R506"/>
  <c r="M506"/>
  <c r="G506"/>
  <c r="R505"/>
  <c r="M505"/>
  <c r="G505"/>
  <c r="R504"/>
  <c r="M504"/>
  <c r="G504"/>
  <c r="R503"/>
  <c r="M503"/>
  <c r="G503"/>
  <c r="R502"/>
  <c r="M502"/>
  <c r="G502"/>
  <c r="R501"/>
  <c r="M501"/>
  <c r="G501"/>
  <c r="R500"/>
  <c r="M500"/>
  <c r="G500"/>
  <c r="R499"/>
  <c r="M499"/>
  <c r="G499"/>
  <c r="R498"/>
  <c r="M498"/>
  <c r="G498"/>
  <c r="R497"/>
  <c r="M497"/>
  <c r="G497"/>
  <c r="R496"/>
  <c r="M496"/>
  <c r="G496"/>
  <c r="R495"/>
  <c r="M495"/>
  <c r="G495"/>
  <c r="R494"/>
  <c r="M494"/>
  <c r="G494"/>
  <c r="R493"/>
  <c r="M493"/>
  <c r="G493"/>
  <c r="R492"/>
  <c r="M492"/>
  <c r="G492"/>
  <c r="R491"/>
  <c r="M491"/>
  <c r="G491"/>
  <c r="R490"/>
  <c r="M490"/>
  <c r="G490"/>
  <c r="R489"/>
  <c r="M489"/>
  <c r="G489"/>
  <c r="R488"/>
  <c r="M488"/>
  <c r="G488"/>
  <c r="R487"/>
  <c r="M487"/>
  <c r="G487"/>
  <c r="R486"/>
  <c r="M486"/>
  <c r="G486"/>
  <c r="R485"/>
  <c r="M485"/>
  <c r="G485"/>
  <c r="R484"/>
  <c r="M484"/>
  <c r="G484"/>
  <c r="R483"/>
  <c r="M483"/>
  <c r="G483"/>
  <c r="R482"/>
  <c r="M482"/>
  <c r="G482"/>
  <c r="R481"/>
  <c r="M481"/>
  <c r="G481"/>
  <c r="R480"/>
  <c r="M480"/>
  <c r="G480"/>
  <c r="R479"/>
  <c r="M479"/>
  <c r="G479"/>
  <c r="R478"/>
  <c r="M478"/>
  <c r="G478"/>
  <c r="R477"/>
  <c r="M477"/>
  <c r="G477"/>
  <c r="R476"/>
  <c r="M476"/>
  <c r="G476"/>
  <c r="R475"/>
  <c r="M475"/>
  <c r="G475"/>
  <c r="R474"/>
  <c r="M474"/>
  <c r="G474"/>
  <c r="R473"/>
  <c r="M473"/>
  <c r="G473"/>
  <c r="R472"/>
  <c r="M472"/>
  <c r="G472"/>
  <c r="R471"/>
  <c r="M471"/>
  <c r="G471"/>
  <c r="R470"/>
  <c r="M470"/>
  <c r="G470"/>
  <c r="R469"/>
  <c r="M469"/>
  <c r="G469"/>
  <c r="R468"/>
  <c r="M468"/>
  <c r="G468"/>
  <c r="R467"/>
  <c r="M467"/>
  <c r="G467"/>
  <c r="R466"/>
  <c r="M466"/>
  <c r="G466"/>
  <c r="R465"/>
  <c r="M465"/>
  <c r="G465"/>
  <c r="R464"/>
  <c r="M464"/>
  <c r="G464"/>
  <c r="R463"/>
  <c r="M463"/>
  <c r="G463"/>
  <c r="R462"/>
  <c r="M462"/>
  <c r="G462"/>
  <c r="R461"/>
  <c r="M461"/>
  <c r="G461"/>
  <c r="R460"/>
  <c r="M460"/>
  <c r="G460"/>
  <c r="R459"/>
  <c r="M459"/>
  <c r="G459"/>
  <c r="R458"/>
  <c r="M458"/>
  <c r="G458"/>
  <c r="R457"/>
  <c r="M457"/>
  <c r="G457"/>
  <c r="R456"/>
  <c r="M456"/>
  <c r="G456"/>
  <c r="R455"/>
  <c r="M455"/>
  <c r="G455"/>
  <c r="R454"/>
  <c r="M454"/>
  <c r="G454"/>
  <c r="R453"/>
  <c r="M453"/>
  <c r="G453"/>
  <c r="R452"/>
  <c r="M452"/>
  <c r="G452"/>
  <c r="R451"/>
  <c r="M451"/>
  <c r="G451"/>
  <c r="R450"/>
  <c r="M450"/>
  <c r="G450"/>
  <c r="R449"/>
  <c r="M449"/>
  <c r="G449"/>
  <c r="R448"/>
  <c r="M448"/>
  <c r="G448"/>
  <c r="R447"/>
  <c r="M447"/>
  <c r="G447"/>
  <c r="R446"/>
  <c r="M446"/>
  <c r="G446"/>
  <c r="R445"/>
  <c r="M445"/>
  <c r="G445"/>
  <c r="R444"/>
  <c r="M444"/>
  <c r="G444"/>
  <c r="R443"/>
  <c r="M443"/>
  <c r="G443"/>
  <c r="R442"/>
  <c r="M442"/>
  <c r="G442"/>
  <c r="R441"/>
  <c r="M441"/>
  <c r="G441"/>
  <c r="R440"/>
  <c r="M440"/>
  <c r="G440"/>
  <c r="R439"/>
  <c r="M439"/>
  <c r="G439"/>
  <c r="R438"/>
  <c r="M438"/>
  <c r="G438"/>
  <c r="R437"/>
  <c r="M437"/>
  <c r="G437"/>
  <c r="R436"/>
  <c r="M436"/>
  <c r="G436"/>
  <c r="R435"/>
  <c r="M435"/>
  <c r="G435"/>
  <c r="R434"/>
  <c r="M434"/>
  <c r="G434"/>
  <c r="R433"/>
  <c r="M433"/>
  <c r="G433"/>
  <c r="R432"/>
  <c r="M432"/>
  <c r="G432"/>
  <c r="R431"/>
  <c r="M431"/>
  <c r="G431"/>
  <c r="R430"/>
  <c r="M430"/>
  <c r="G430"/>
  <c r="R429"/>
  <c r="M429"/>
  <c r="G429"/>
  <c r="R428"/>
  <c r="M428"/>
  <c r="G428"/>
  <c r="R427"/>
  <c r="M427"/>
  <c r="G427"/>
  <c r="R426"/>
  <c r="M426"/>
  <c r="G426"/>
  <c r="R425"/>
  <c r="M425"/>
  <c r="G425"/>
  <c r="R424"/>
  <c r="M424"/>
  <c r="G424"/>
  <c r="R423"/>
  <c r="M423"/>
  <c r="G423"/>
  <c r="R422"/>
  <c r="M422"/>
  <c r="G422"/>
  <c r="R421"/>
  <c r="M421"/>
  <c r="G421"/>
  <c r="R420"/>
  <c r="M420"/>
  <c r="G420"/>
  <c r="R419"/>
  <c r="M419"/>
  <c r="G419"/>
  <c r="R418"/>
  <c r="M418"/>
  <c r="G418"/>
  <c r="R417"/>
  <c r="M417"/>
  <c r="G417"/>
  <c r="R416"/>
  <c r="M416"/>
  <c r="G416"/>
  <c r="R415"/>
  <c r="M415"/>
  <c r="G415"/>
  <c r="R414"/>
  <c r="M414"/>
  <c r="G414"/>
  <c r="R413"/>
  <c r="M413"/>
  <c r="G413"/>
  <c r="R412"/>
  <c r="M412"/>
  <c r="G412"/>
  <c r="R411"/>
  <c r="M411"/>
  <c r="G411"/>
  <c r="R410"/>
  <c r="M410"/>
  <c r="G410"/>
  <c r="R409"/>
  <c r="M409"/>
  <c r="G409"/>
  <c r="R408"/>
  <c r="M408"/>
  <c r="G408"/>
  <c r="R407"/>
  <c r="M407"/>
  <c r="G407"/>
  <c r="R406"/>
  <c r="M406"/>
  <c r="G406"/>
  <c r="R405"/>
  <c r="M405"/>
  <c r="G405"/>
  <c r="R404"/>
  <c r="M404"/>
  <c r="G404"/>
  <c r="R403"/>
  <c r="M403"/>
  <c r="G403"/>
  <c r="R402"/>
  <c r="M402"/>
  <c r="G402"/>
  <c r="R401"/>
  <c r="M401"/>
  <c r="G401"/>
  <c r="R400"/>
  <c r="M400"/>
  <c r="G400"/>
  <c r="R399"/>
  <c r="M399"/>
  <c r="G399"/>
  <c r="R398"/>
  <c r="M398"/>
  <c r="G398"/>
  <c r="R397"/>
  <c r="M397"/>
  <c r="G397"/>
  <c r="R396"/>
  <c r="M396"/>
  <c r="G396"/>
  <c r="R395"/>
  <c r="M395"/>
  <c r="G395"/>
  <c r="R394"/>
  <c r="M394"/>
  <c r="G394"/>
  <c r="R393"/>
  <c r="M393"/>
  <c r="G393"/>
  <c r="R392"/>
  <c r="M392"/>
  <c r="G392"/>
  <c r="R391"/>
  <c r="M391"/>
  <c r="G391"/>
  <c r="R390"/>
  <c r="M390"/>
  <c r="G390"/>
  <c r="R389"/>
  <c r="M389"/>
  <c r="G389"/>
  <c r="R388"/>
  <c r="M388"/>
  <c r="G388"/>
  <c r="R387"/>
  <c r="M387"/>
  <c r="G387"/>
  <c r="R386"/>
  <c r="M386"/>
  <c r="G386"/>
  <c r="R385"/>
  <c r="M385"/>
  <c r="G385"/>
  <c r="R384"/>
  <c r="M384"/>
  <c r="G384"/>
  <c r="R383"/>
  <c r="M383"/>
  <c r="G383"/>
  <c r="R382"/>
  <c r="M382"/>
  <c r="G382"/>
  <c r="R381"/>
  <c r="M381"/>
  <c r="G381"/>
  <c r="R380"/>
  <c r="M380"/>
  <c r="G380"/>
  <c r="R379"/>
  <c r="M379"/>
  <c r="G379"/>
  <c r="R378"/>
  <c r="M378"/>
  <c r="G378"/>
  <c r="R377"/>
  <c r="M377"/>
  <c r="G377"/>
  <c r="R376"/>
  <c r="M376"/>
  <c r="G376"/>
  <c r="R375"/>
  <c r="M375"/>
  <c r="G375"/>
  <c r="R374"/>
  <c r="M374"/>
  <c r="G374"/>
  <c r="R373"/>
  <c r="M373"/>
  <c r="G373"/>
  <c r="R372"/>
  <c r="M372"/>
  <c r="G372"/>
  <c r="R371"/>
  <c r="M371"/>
  <c r="G371"/>
  <c r="R370"/>
  <c r="M370"/>
  <c r="G370"/>
  <c r="R369"/>
  <c r="M369"/>
  <c r="G369"/>
  <c r="R368"/>
  <c r="M368"/>
  <c r="G368"/>
  <c r="R367"/>
  <c r="M367"/>
  <c r="G367"/>
  <c r="R366"/>
  <c r="M366"/>
  <c r="G366"/>
  <c r="R365"/>
  <c r="M365"/>
  <c r="G365"/>
  <c r="R364"/>
  <c r="M364"/>
  <c r="G364"/>
  <c r="R363"/>
  <c r="M363"/>
  <c r="G363"/>
  <c r="R362"/>
  <c r="M362"/>
  <c r="G362"/>
  <c r="R361"/>
  <c r="M361"/>
  <c r="G361"/>
  <c r="R360"/>
  <c r="M360"/>
  <c r="G360"/>
  <c r="R359"/>
  <c r="M359"/>
  <c r="G359"/>
  <c r="R358"/>
  <c r="M358"/>
  <c r="G358"/>
  <c r="R357"/>
  <c r="M357"/>
  <c r="G357"/>
  <c r="R356"/>
  <c r="M356"/>
  <c r="G356"/>
  <c r="R355"/>
  <c r="M355"/>
  <c r="G355"/>
  <c r="R354"/>
  <c r="M354"/>
  <c r="G354"/>
  <c r="R353"/>
  <c r="M353"/>
  <c r="G353"/>
  <c r="R352"/>
  <c r="M352"/>
  <c r="G352"/>
  <c r="R351"/>
  <c r="M351"/>
  <c r="G351"/>
  <c r="R350"/>
  <c r="M350"/>
  <c r="G350"/>
  <c r="R349"/>
  <c r="M349"/>
  <c r="G349"/>
  <c r="R348"/>
  <c r="M348"/>
  <c r="G348"/>
  <c r="R347"/>
  <c r="M347"/>
  <c r="G347"/>
  <c r="R346"/>
  <c r="M346"/>
  <c r="G346"/>
  <c r="R345"/>
  <c r="M345"/>
  <c r="G345"/>
  <c r="R344"/>
  <c r="M344"/>
  <c r="G344"/>
  <c r="R343"/>
  <c r="M343"/>
  <c r="G343"/>
  <c r="R342"/>
  <c r="M342"/>
  <c r="G342"/>
  <c r="R341"/>
  <c r="M341"/>
  <c r="G341"/>
  <c r="R340"/>
  <c r="M340"/>
  <c r="G340"/>
  <c r="R339"/>
  <c r="M339"/>
  <c r="G339"/>
  <c r="R338"/>
  <c r="M338"/>
  <c r="G338"/>
  <c r="R337"/>
  <c r="M337"/>
  <c r="G337"/>
  <c r="R336"/>
  <c r="M336"/>
  <c r="G336"/>
  <c r="R335"/>
  <c r="M335"/>
  <c r="G335"/>
  <c r="R334"/>
  <c r="M334"/>
  <c r="G334"/>
  <c r="R333"/>
  <c r="M333"/>
  <c r="G333"/>
  <c r="R332"/>
  <c r="M332"/>
  <c r="G332"/>
  <c r="R331"/>
  <c r="M331"/>
  <c r="G331"/>
  <c r="R330"/>
  <c r="M330"/>
  <c r="G330"/>
  <c r="R329"/>
  <c r="M329"/>
  <c r="G329"/>
  <c r="R328"/>
  <c r="M328"/>
  <c r="G328"/>
  <c r="R327"/>
  <c r="M327"/>
  <c r="G327"/>
  <c r="R326"/>
  <c r="M326"/>
  <c r="G326"/>
  <c r="R325"/>
  <c r="M325"/>
  <c r="G325"/>
  <c r="R324"/>
  <c r="M324"/>
  <c r="G324"/>
  <c r="R323"/>
  <c r="M323"/>
  <c r="G323"/>
  <c r="R322"/>
  <c r="M322"/>
  <c r="G322"/>
  <c r="R321"/>
  <c r="M321"/>
  <c r="G321"/>
  <c r="R320"/>
  <c r="M320"/>
  <c r="G320"/>
  <c r="R319"/>
  <c r="M319"/>
  <c r="G319"/>
  <c r="R318"/>
  <c r="M318"/>
  <c r="G318"/>
  <c r="R317"/>
  <c r="M317"/>
  <c r="G317"/>
  <c r="R316"/>
  <c r="M316"/>
  <c r="G316"/>
  <c r="R315"/>
  <c r="M315"/>
  <c r="G315"/>
  <c r="R314"/>
  <c r="M314"/>
  <c r="G314"/>
  <c r="R313"/>
  <c r="M313"/>
  <c r="G313"/>
  <c r="R312"/>
  <c r="M312"/>
  <c r="G312"/>
  <c r="R311"/>
  <c r="M311"/>
  <c r="G311"/>
  <c r="R310"/>
  <c r="M310"/>
  <c r="G310"/>
  <c r="R309"/>
  <c r="M309"/>
  <c r="G309"/>
  <c r="R308"/>
  <c r="M308"/>
  <c r="G308"/>
  <c r="R307"/>
  <c r="M307"/>
  <c r="G307"/>
  <c r="R306"/>
  <c r="M306"/>
  <c r="G306"/>
  <c r="R305"/>
  <c r="M305"/>
  <c r="G305"/>
  <c r="R304"/>
  <c r="M304"/>
  <c r="G304"/>
  <c r="R303"/>
  <c r="M303"/>
  <c r="G303"/>
  <c r="R302"/>
  <c r="M302"/>
  <c r="G302"/>
  <c r="R301"/>
  <c r="M301"/>
  <c r="G301"/>
  <c r="R300"/>
  <c r="M300"/>
  <c r="G300"/>
  <c r="R299"/>
  <c r="M299"/>
  <c r="G299"/>
  <c r="R298"/>
  <c r="M298"/>
  <c r="G298"/>
  <c r="R297"/>
  <c r="M297"/>
  <c r="G297"/>
  <c r="R296"/>
  <c r="M296"/>
  <c r="G296"/>
  <c r="R295"/>
  <c r="M295"/>
  <c r="G295"/>
  <c r="R294"/>
  <c r="M294"/>
  <c r="G294"/>
  <c r="R293"/>
  <c r="M293"/>
  <c r="G293"/>
  <c r="R292"/>
  <c r="M292"/>
  <c r="G292"/>
  <c r="R291"/>
  <c r="M291"/>
  <c r="G291"/>
  <c r="R290"/>
  <c r="M290"/>
  <c r="G290"/>
  <c r="R289"/>
  <c r="M289"/>
  <c r="G289"/>
  <c r="R288"/>
  <c r="M288"/>
  <c r="G288"/>
  <c r="R287"/>
  <c r="M287"/>
  <c r="G287"/>
  <c r="R286"/>
  <c r="M286"/>
  <c r="G286"/>
  <c r="R285"/>
  <c r="M285"/>
  <c r="G285"/>
  <c r="R284"/>
  <c r="M284"/>
  <c r="G284"/>
  <c r="R283"/>
  <c r="M283"/>
  <c r="G283"/>
  <c r="R282"/>
  <c r="M282"/>
  <c r="G282"/>
  <c r="R281"/>
  <c r="M281"/>
  <c r="G281"/>
  <c r="R280"/>
  <c r="M280"/>
  <c r="G280"/>
  <c r="R279"/>
  <c r="M279"/>
  <c r="G279"/>
  <c r="R278"/>
  <c r="M278"/>
  <c r="G278"/>
  <c r="R277"/>
  <c r="M277"/>
  <c r="G277"/>
  <c r="R276"/>
  <c r="M276"/>
  <c r="G276"/>
  <c r="R275"/>
  <c r="M275"/>
  <c r="G275"/>
  <c r="R274"/>
  <c r="M274"/>
  <c r="G274"/>
  <c r="R273"/>
  <c r="M273"/>
  <c r="G273"/>
  <c r="R272"/>
  <c r="M272"/>
  <c r="G272"/>
  <c r="R271"/>
  <c r="M271"/>
  <c r="G271"/>
  <c r="R270"/>
  <c r="M270"/>
  <c r="G270"/>
  <c r="R269"/>
  <c r="M269"/>
  <c r="G269"/>
  <c r="R268"/>
  <c r="M268"/>
  <c r="G268"/>
  <c r="R267"/>
  <c r="M267"/>
  <c r="G267"/>
  <c r="R266"/>
  <c r="M266"/>
  <c r="G266"/>
  <c r="R265"/>
  <c r="M265"/>
  <c r="G265"/>
  <c r="R264"/>
  <c r="M264"/>
  <c r="G264"/>
  <c r="R263"/>
  <c r="M263"/>
  <c r="G263"/>
  <c r="R262"/>
  <c r="M262"/>
  <c r="G262"/>
  <c r="R261"/>
  <c r="M261"/>
  <c r="G261"/>
  <c r="R260"/>
  <c r="M260"/>
  <c r="G260"/>
  <c r="R259"/>
  <c r="M259"/>
  <c r="G259"/>
  <c r="R258"/>
  <c r="M258"/>
  <c r="G258"/>
  <c r="R257"/>
  <c r="M257"/>
  <c r="G257"/>
  <c r="R256"/>
  <c r="M256"/>
  <c r="G256"/>
  <c r="R255"/>
  <c r="M255"/>
  <c r="G255"/>
  <c r="R254"/>
  <c r="M254"/>
  <c r="G254"/>
  <c r="R253"/>
  <c r="M253"/>
  <c r="G253"/>
  <c r="R252"/>
  <c r="M252"/>
  <c r="G252"/>
  <c r="R251"/>
  <c r="M251"/>
  <c r="G251"/>
  <c r="R250"/>
  <c r="M250"/>
  <c r="G250"/>
  <c r="R249"/>
  <c r="M249"/>
  <c r="G249"/>
  <c r="R248"/>
  <c r="M248"/>
  <c r="G248"/>
  <c r="R247"/>
  <c r="M247"/>
  <c r="G247"/>
  <c r="R246"/>
  <c r="M246"/>
  <c r="G246"/>
  <c r="R245"/>
  <c r="M245"/>
  <c r="G245"/>
  <c r="R244"/>
  <c r="M244"/>
  <c r="G244"/>
  <c r="R243"/>
  <c r="M243"/>
  <c r="G243"/>
  <c r="R242"/>
  <c r="M242"/>
  <c r="G242"/>
  <c r="R241"/>
  <c r="M241"/>
  <c r="G241"/>
  <c r="R240"/>
  <c r="M240"/>
  <c r="G240"/>
  <c r="R239"/>
  <c r="M239"/>
  <c r="G239"/>
  <c r="R238"/>
  <c r="M238"/>
  <c r="G238"/>
  <c r="R237"/>
  <c r="M237"/>
  <c r="G237"/>
  <c r="R236"/>
  <c r="M236"/>
  <c r="G236"/>
  <c r="R235"/>
  <c r="M235"/>
  <c r="G235"/>
  <c r="R234"/>
  <c r="M234"/>
  <c r="G234"/>
  <c r="R233"/>
  <c r="M233"/>
  <c r="G233"/>
  <c r="R232"/>
  <c r="M232"/>
  <c r="G232"/>
  <c r="R231"/>
  <c r="M231"/>
  <c r="G231"/>
  <c r="R230"/>
  <c r="M230"/>
  <c r="G230"/>
  <c r="R229"/>
  <c r="M229"/>
  <c r="G229"/>
  <c r="R228"/>
  <c r="M228"/>
  <c r="G228"/>
  <c r="R227"/>
  <c r="M227"/>
  <c r="G227"/>
  <c r="R226"/>
  <c r="M226"/>
  <c r="G226"/>
  <c r="R225"/>
  <c r="M225"/>
  <c r="G225"/>
  <c r="R224"/>
  <c r="M224"/>
  <c r="G224"/>
  <c r="R223"/>
  <c r="M223"/>
  <c r="G223"/>
  <c r="R222"/>
  <c r="M222"/>
  <c r="G222"/>
  <c r="R221"/>
  <c r="M221"/>
  <c r="G221"/>
  <c r="R220"/>
  <c r="M220"/>
  <c r="G220"/>
  <c r="R219"/>
  <c r="M219"/>
  <c r="G219"/>
  <c r="R218"/>
  <c r="M218"/>
  <c r="G218"/>
  <c r="R217"/>
  <c r="M217"/>
  <c r="G217"/>
  <c r="R216"/>
  <c r="M216"/>
  <c r="G216"/>
  <c r="R215"/>
  <c r="M215"/>
  <c r="G215"/>
  <c r="R214"/>
  <c r="M214"/>
  <c r="G214"/>
  <c r="R213"/>
  <c r="M213"/>
  <c r="G213"/>
  <c r="R212"/>
  <c r="M212"/>
  <c r="G212"/>
  <c r="R211"/>
  <c r="M211"/>
  <c r="G211"/>
  <c r="R210"/>
  <c r="M210"/>
  <c r="G210"/>
  <c r="R209"/>
  <c r="M209"/>
  <c r="G209"/>
  <c r="R208"/>
  <c r="M208"/>
  <c r="G208"/>
  <c r="R207"/>
  <c r="M207"/>
  <c r="G207"/>
  <c r="R206"/>
  <c r="M206"/>
  <c r="G206"/>
  <c r="R205"/>
  <c r="M205"/>
  <c r="G205"/>
  <c r="R204"/>
  <c r="M204"/>
  <c r="G204"/>
  <c r="R203"/>
  <c r="M203"/>
  <c r="G203"/>
  <c r="R202"/>
  <c r="M202"/>
  <c r="G202"/>
  <c r="R201"/>
  <c r="M201"/>
  <c r="G201"/>
  <c r="R200"/>
  <c r="M200"/>
  <c r="G200"/>
  <c r="R199"/>
  <c r="M199"/>
  <c r="G199"/>
  <c r="R198"/>
  <c r="M198"/>
  <c r="G198"/>
  <c r="R197"/>
  <c r="M197"/>
  <c r="G197"/>
  <c r="R196"/>
  <c r="M196"/>
  <c r="G196"/>
  <c r="R195"/>
  <c r="M195"/>
  <c r="G195"/>
  <c r="R194"/>
  <c r="M194"/>
  <c r="G194"/>
  <c r="R193"/>
  <c r="M193"/>
  <c r="G193"/>
  <c r="R192"/>
  <c r="M192"/>
  <c r="G192"/>
  <c r="R191"/>
  <c r="M191"/>
  <c r="G191"/>
  <c r="R190"/>
  <c r="M190"/>
  <c r="G190"/>
  <c r="R189"/>
  <c r="M189"/>
  <c r="G189"/>
  <c r="R188"/>
  <c r="M188"/>
  <c r="G188"/>
  <c r="R187"/>
  <c r="M187"/>
  <c r="G187"/>
  <c r="R186"/>
  <c r="M186"/>
  <c r="G186"/>
  <c r="R185"/>
  <c r="M185"/>
  <c r="G185"/>
  <c r="R184"/>
  <c r="M184"/>
  <c r="G184"/>
  <c r="R183"/>
  <c r="M183"/>
  <c r="G183"/>
  <c r="R182"/>
  <c r="M182"/>
  <c r="G182"/>
  <c r="R181"/>
  <c r="M181"/>
  <c r="G181"/>
  <c r="R180"/>
  <c r="M180"/>
  <c r="G180"/>
  <c r="R179"/>
  <c r="M179"/>
  <c r="G179"/>
  <c r="R178"/>
  <c r="M178"/>
  <c r="G178"/>
  <c r="R177"/>
  <c r="M177"/>
  <c r="G177"/>
  <c r="R176"/>
  <c r="M176"/>
  <c r="G176"/>
  <c r="R175"/>
  <c r="M175"/>
  <c r="G175"/>
  <c r="R174"/>
  <c r="M174"/>
  <c r="G174"/>
  <c r="R173"/>
  <c r="M173"/>
  <c r="G173"/>
  <c r="R172"/>
  <c r="M172"/>
  <c r="G172"/>
  <c r="R171"/>
  <c r="M171"/>
  <c r="G171"/>
  <c r="R170"/>
  <c r="M170"/>
  <c r="G170"/>
  <c r="R169"/>
  <c r="M169"/>
  <c r="G169"/>
  <c r="R168"/>
  <c r="M168"/>
  <c r="G168"/>
  <c r="R167"/>
  <c r="M167"/>
  <c r="G167"/>
  <c r="R166"/>
  <c r="M166"/>
  <c r="G166"/>
  <c r="R165"/>
  <c r="M165"/>
  <c r="G165"/>
  <c r="R164"/>
  <c r="M164"/>
  <c r="G164"/>
  <c r="R163"/>
  <c r="M163"/>
  <c r="G163"/>
  <c r="R162"/>
  <c r="M162"/>
  <c r="G162"/>
  <c r="R161"/>
  <c r="M161"/>
  <c r="G161"/>
  <c r="R160"/>
  <c r="M160"/>
  <c r="G160"/>
  <c r="R159"/>
  <c r="M159"/>
  <c r="G159"/>
  <c r="R158"/>
  <c r="M158"/>
  <c r="G158"/>
  <c r="R157"/>
  <c r="M157"/>
  <c r="G157"/>
  <c r="R156"/>
  <c r="M156"/>
  <c r="G156"/>
  <c r="R155"/>
  <c r="M155"/>
  <c r="G155"/>
  <c r="R154"/>
  <c r="M154"/>
  <c r="G154"/>
  <c r="R153"/>
  <c r="M153"/>
  <c r="G153"/>
  <c r="R152"/>
  <c r="M152"/>
  <c r="G152"/>
  <c r="R151"/>
  <c r="M151"/>
  <c r="G151"/>
  <c r="R150"/>
  <c r="M150"/>
  <c r="G150"/>
  <c r="R149"/>
  <c r="M149"/>
  <c r="G149"/>
  <c r="R148"/>
  <c r="M148"/>
  <c r="G148"/>
  <c r="R147"/>
  <c r="M147"/>
  <c r="G147"/>
  <c r="R146"/>
  <c r="M146"/>
  <c r="G146"/>
  <c r="R145"/>
  <c r="M145"/>
  <c r="G145"/>
  <c r="R144"/>
  <c r="M144"/>
  <c r="G144"/>
  <c r="R143"/>
  <c r="M143"/>
  <c r="G143"/>
  <c r="R142"/>
  <c r="M142"/>
  <c r="G142"/>
  <c r="R141"/>
  <c r="M141"/>
  <c r="G141"/>
  <c r="R140"/>
  <c r="M140"/>
  <c r="G140"/>
  <c r="R139"/>
  <c r="M139"/>
  <c r="G139"/>
  <c r="R138"/>
  <c r="M138"/>
  <c r="G138"/>
  <c r="R137"/>
  <c r="M137"/>
  <c r="G137"/>
  <c r="R136"/>
  <c r="M136"/>
  <c r="G136"/>
  <c r="R135"/>
  <c r="M135"/>
  <c r="G135"/>
  <c r="R134"/>
  <c r="M134"/>
  <c r="G134"/>
  <c r="R133"/>
  <c r="M133"/>
  <c r="G133"/>
  <c r="R132"/>
  <c r="M132"/>
  <c r="G132"/>
  <c r="R131"/>
  <c r="M131"/>
  <c r="G131"/>
  <c r="R130"/>
  <c r="M130"/>
  <c r="G130"/>
  <c r="R129"/>
  <c r="M129"/>
  <c r="G129"/>
  <c r="R128"/>
  <c r="M128"/>
  <c r="G128"/>
  <c r="R127"/>
  <c r="M127"/>
  <c r="G127"/>
  <c r="R126"/>
  <c r="M126"/>
  <c r="G126"/>
  <c r="R125"/>
  <c r="M125"/>
  <c r="G125"/>
  <c r="R124"/>
  <c r="M124"/>
  <c r="G124"/>
  <c r="R123"/>
  <c r="M123"/>
  <c r="G123"/>
  <c r="R122"/>
  <c r="M122"/>
  <c r="G122"/>
  <c r="R121"/>
  <c r="M121"/>
  <c r="G121"/>
  <c r="R120"/>
  <c r="M120"/>
  <c r="G120"/>
  <c r="R119"/>
  <c r="M119"/>
  <c r="G119"/>
  <c r="R118"/>
  <c r="M118"/>
  <c r="G118"/>
  <c r="R117"/>
  <c r="M117"/>
  <c r="G117"/>
  <c r="R116"/>
  <c r="M116"/>
  <c r="G116"/>
  <c r="R115"/>
  <c r="M115"/>
  <c r="G115"/>
  <c r="R114"/>
  <c r="M114"/>
  <c r="G114"/>
  <c r="R113"/>
  <c r="M113"/>
  <c r="G113"/>
  <c r="R112"/>
  <c r="M112"/>
  <c r="G112"/>
  <c r="R111"/>
  <c r="M111"/>
  <c r="G111"/>
  <c r="R110"/>
  <c r="M110"/>
  <c r="G110"/>
  <c r="R109"/>
  <c r="M109"/>
  <c r="G109"/>
  <c r="R108"/>
  <c r="M108"/>
  <c r="G108"/>
  <c r="R107"/>
  <c r="M107"/>
  <c r="G107"/>
  <c r="R106"/>
  <c r="M106"/>
  <c r="G106"/>
  <c r="R105"/>
  <c r="M105"/>
  <c r="G105"/>
  <c r="R104"/>
  <c r="M104"/>
  <c r="G104"/>
  <c r="R103"/>
  <c r="M103"/>
  <c r="G103"/>
  <c r="R102"/>
  <c r="M102"/>
  <c r="G102"/>
  <c r="R101"/>
  <c r="M101"/>
  <c r="G101"/>
  <c r="R100"/>
  <c r="M100"/>
  <c r="G100"/>
  <c r="R99"/>
  <c r="M99"/>
  <c r="G99"/>
  <c r="R98"/>
  <c r="M98"/>
  <c r="G98"/>
  <c r="R97"/>
  <c r="M97"/>
  <c r="G97"/>
  <c r="R96"/>
  <c r="M96"/>
  <c r="G96"/>
  <c r="R95"/>
  <c r="M95"/>
  <c r="G95"/>
  <c r="R94"/>
  <c r="M94"/>
  <c r="G94"/>
  <c r="R93"/>
  <c r="M93"/>
  <c r="G93"/>
  <c r="R92"/>
  <c r="M92"/>
  <c r="G92"/>
  <c r="R91"/>
  <c r="M91"/>
  <c r="G91"/>
  <c r="R90"/>
  <c r="M90"/>
  <c r="G90"/>
  <c r="R89"/>
  <c r="M89"/>
  <c r="G89"/>
  <c r="R88"/>
  <c r="M88"/>
  <c r="G88"/>
  <c r="R87"/>
  <c r="M87"/>
  <c r="G87"/>
  <c r="R86"/>
  <c r="M86"/>
  <c r="G86"/>
  <c r="R85"/>
  <c r="M85"/>
  <c r="G85"/>
  <c r="R84"/>
  <c r="M84"/>
  <c r="G84"/>
  <c r="R83"/>
  <c r="M83"/>
  <c r="G83"/>
  <c r="R82"/>
  <c r="M82"/>
  <c r="G82"/>
  <c r="R81"/>
  <c r="M81"/>
  <c r="G81"/>
  <c r="R80"/>
  <c r="M80"/>
  <c r="G80"/>
  <c r="R79"/>
  <c r="M79"/>
  <c r="G79"/>
  <c r="R78"/>
  <c r="M78"/>
  <c r="G78"/>
  <c r="R77"/>
  <c r="M77"/>
  <c r="G77"/>
  <c r="R76"/>
  <c r="M76"/>
  <c r="G76"/>
  <c r="R75"/>
  <c r="M75"/>
  <c r="G75"/>
  <c r="R74"/>
  <c r="M74"/>
  <c r="G74"/>
  <c r="R73"/>
  <c r="M73"/>
  <c r="G73"/>
  <c r="R72"/>
  <c r="M72"/>
  <c r="G72"/>
  <c r="R71"/>
  <c r="M71"/>
  <c r="G71"/>
  <c r="R70"/>
  <c r="M70"/>
  <c r="G70"/>
  <c r="R69"/>
  <c r="M69"/>
  <c r="G69"/>
  <c r="R68"/>
  <c r="M68"/>
  <c r="G68"/>
  <c r="R67"/>
  <c r="M67"/>
  <c r="G67"/>
  <c r="R66"/>
  <c r="M66"/>
  <c r="G66"/>
  <c r="R65"/>
  <c r="M65"/>
  <c r="G65"/>
  <c r="R64"/>
  <c r="M64"/>
  <c r="G64"/>
  <c r="R63"/>
  <c r="M63"/>
  <c r="G63"/>
  <c r="R62"/>
  <c r="M62"/>
  <c r="G62"/>
  <c r="R61"/>
  <c r="M61"/>
  <c r="G61"/>
  <c r="R60"/>
  <c r="M60"/>
  <c r="G60"/>
  <c r="R59"/>
  <c r="M59"/>
  <c r="G59"/>
  <c r="R58"/>
  <c r="M58"/>
  <c r="G58"/>
  <c r="R57"/>
  <c r="M57"/>
  <c r="G57"/>
  <c r="R56"/>
  <c r="M56"/>
  <c r="G56"/>
  <c r="R55"/>
  <c r="M55"/>
  <c r="G55"/>
  <c r="R54"/>
  <c r="M54"/>
  <c r="G54"/>
  <c r="R53"/>
  <c r="M53"/>
  <c r="G53"/>
  <c r="R52"/>
  <c r="M52"/>
  <c r="G52"/>
  <c r="R51"/>
  <c r="M51"/>
  <c r="G51"/>
  <c r="R50"/>
  <c r="M50"/>
  <c r="G50"/>
  <c r="R49"/>
  <c r="M49"/>
  <c r="G49"/>
  <c r="R48"/>
  <c r="M48"/>
  <c r="G48"/>
  <c r="R47"/>
  <c r="M47"/>
  <c r="G47"/>
  <c r="R46"/>
  <c r="M46"/>
  <c r="G46"/>
  <c r="R45"/>
  <c r="M45"/>
  <c r="G45"/>
  <c r="R44"/>
  <c r="M44"/>
  <c r="G44"/>
  <c r="R43"/>
  <c r="M43"/>
  <c r="G43"/>
  <c r="R42"/>
  <c r="M42"/>
  <c r="G42"/>
  <c r="R41"/>
  <c r="M41"/>
  <c r="G41"/>
  <c r="R40"/>
  <c r="M40"/>
  <c r="G40"/>
  <c r="R39"/>
  <c r="M39"/>
  <c r="G39"/>
  <c r="R38"/>
  <c r="M38"/>
  <c r="G38"/>
  <c r="R37"/>
  <c r="M37"/>
  <c r="G37"/>
  <c r="R36"/>
  <c r="M36"/>
  <c r="G36"/>
  <c r="R35"/>
  <c r="M35"/>
  <c r="G35"/>
  <c r="R34"/>
  <c r="M34"/>
  <c r="G34"/>
  <c r="R33"/>
  <c r="M33"/>
  <c r="G33"/>
  <c r="R32"/>
  <c r="M32"/>
  <c r="G32"/>
  <c r="R31"/>
  <c r="M31"/>
  <c r="G31"/>
  <c r="R30"/>
  <c r="M30"/>
  <c r="G30"/>
  <c r="R29"/>
  <c r="M29"/>
  <c r="G29"/>
  <c r="R28"/>
  <c r="M28"/>
  <c r="G28"/>
  <c r="R27"/>
  <c r="M27"/>
  <c r="G27"/>
  <c r="R26"/>
  <c r="M26"/>
  <c r="G26"/>
  <c r="R25"/>
  <c r="M25"/>
  <c r="G25"/>
  <c r="R24"/>
  <c r="M24"/>
  <c r="G24"/>
  <c r="R23"/>
  <c r="M23"/>
  <c r="G23"/>
  <c r="R22"/>
  <c r="M22"/>
  <c r="G22"/>
  <c r="R21"/>
  <c r="M21"/>
  <c r="G21"/>
  <c r="R20"/>
  <c r="M20"/>
  <c r="G20"/>
  <c r="R19"/>
  <c r="M19"/>
  <c r="G19"/>
  <c r="R18"/>
  <c r="M18"/>
  <c r="G18"/>
  <c r="R17"/>
  <c r="M17"/>
  <c r="G17"/>
  <c r="R16"/>
  <c r="M16"/>
  <c r="G16"/>
  <c r="R15"/>
  <c r="M15"/>
  <c r="G15"/>
  <c r="R14"/>
  <c r="M14"/>
  <c r="G14"/>
  <c r="R13"/>
  <c r="M13"/>
  <c r="G13"/>
  <c r="R12"/>
  <c r="M12"/>
  <c r="G12"/>
  <c r="R11"/>
  <c r="M11"/>
  <c r="G11"/>
  <c r="R10"/>
  <c r="M10"/>
  <c r="G10"/>
  <c r="R9"/>
  <c r="M9"/>
  <c r="G9"/>
  <c r="R8"/>
  <c r="M8"/>
  <c r="G8"/>
  <c r="X6"/>
  <c r="Q56" i="9" l="1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X8"/>
  <c r="Q8"/>
  <c r="Q7"/>
  <c r="R7" s="1"/>
  <c r="X7"/>
  <c r="Q56" i="2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X8"/>
  <c r="Q8"/>
  <c r="X7"/>
  <c r="Q7"/>
  <c r="R7" l="1"/>
  <c r="B18" i="8"/>
  <c r="A15"/>
  <c r="D6"/>
  <c r="D7" s="1"/>
  <c r="B14"/>
  <c r="A16"/>
  <c r="A9"/>
  <c r="O13"/>
  <c r="A10"/>
  <c r="A16" i="7"/>
  <c r="E18" i="1"/>
  <c r="P14" i="5" s="1"/>
  <c r="D9"/>
  <c r="D10" i="4"/>
  <c r="D11" s="1"/>
  <c r="A11" i="7"/>
  <c r="D10" i="3"/>
  <c r="E14" i="1"/>
  <c r="P18" i="4" s="1"/>
  <c r="E13" i="1"/>
  <c r="E11"/>
  <c r="B22" i="7"/>
  <c r="A10" i="1"/>
  <c r="A19" i="7"/>
  <c r="A17"/>
  <c r="A18"/>
  <c r="D10" i="5"/>
  <c r="P16" s="1"/>
  <c r="D11" i="3"/>
  <c r="J17" i="1"/>
  <c r="G17"/>
  <c r="G8" i="8" l="1"/>
  <c r="G7"/>
  <c r="P15" i="3"/>
  <c r="P17" i="4"/>
  <c r="P14" i="3"/>
  <c r="P14" i="4"/>
  <c r="E15" i="1"/>
  <c r="P16" i="3"/>
  <c r="B16" i="7"/>
  <c r="P13" i="5"/>
  <c r="A6" s="1"/>
  <c r="P17"/>
  <c r="G13" i="8" l="1"/>
  <c r="G14"/>
  <c r="A23" s="1"/>
  <c r="A23" i="7"/>
  <c r="A6" i="3"/>
  <c r="A6" i="4"/>
  <c r="P17" i="3"/>
  <c r="P18" i="5"/>
  <c r="E13" s="1"/>
  <c r="P18" i="3"/>
  <c r="Q20" i="4"/>
  <c r="P21"/>
  <c r="E18" i="5" l="1"/>
  <c r="F17"/>
  <c r="F16"/>
  <c r="E16"/>
  <c r="P19" i="3"/>
  <c r="E14" s="1"/>
  <c r="P20" i="4"/>
  <c r="P19"/>
  <c r="Q19"/>
  <c r="E15"/>
  <c r="E14"/>
  <c r="F18" i="3" l="1"/>
  <c r="A7" i="5"/>
  <c r="E19" i="3"/>
  <c r="E17"/>
  <c r="F17"/>
  <c r="E21" i="4"/>
  <c r="L21" s="1"/>
  <c r="F19"/>
  <c r="M19" s="1"/>
  <c r="E19"/>
  <c r="L19" s="1"/>
  <c r="F20"/>
  <c r="A7" i="3" l="1"/>
  <c r="A8" i="4"/>
  <c r="M20"/>
  <c r="A7" s="1"/>
  <c r="E1002" i="9"/>
  <c r="C989"/>
  <c r="L977"/>
  <c r="J964"/>
  <c r="D1002"/>
  <c r="B989"/>
  <c r="K977"/>
  <c r="I964"/>
  <c r="C1002"/>
  <c r="L990"/>
  <c r="J977"/>
  <c r="H964"/>
  <c r="B1002"/>
  <c r="K990"/>
  <c r="I977"/>
  <c r="F964"/>
  <c r="J998"/>
  <c r="H985"/>
  <c r="E972"/>
  <c r="C959"/>
  <c r="I998"/>
  <c r="F985"/>
  <c r="D972"/>
  <c r="B959"/>
  <c r="H998"/>
  <c r="E985"/>
  <c r="C972"/>
  <c r="L960"/>
  <c r="F998"/>
  <c r="D985"/>
  <c r="B972"/>
  <c r="K960"/>
  <c r="C1001"/>
  <c r="L989"/>
  <c r="J976"/>
  <c r="H963"/>
  <c r="B1001"/>
  <c r="K989"/>
  <c r="I976"/>
  <c r="F963"/>
  <c r="L1002"/>
  <c r="J989"/>
  <c r="H976"/>
  <c r="E963"/>
  <c r="K1002"/>
  <c r="I989"/>
  <c r="F976"/>
  <c r="D963"/>
  <c r="H997"/>
  <c r="E984"/>
  <c r="C971"/>
  <c r="L959"/>
  <c r="F997"/>
  <c r="D984"/>
  <c r="B971"/>
  <c r="K959"/>
  <c r="E997"/>
  <c r="C984"/>
  <c r="L972"/>
  <c r="J959"/>
  <c r="D997"/>
  <c r="B984"/>
  <c r="K972"/>
  <c r="I959"/>
  <c r="J1004"/>
  <c r="H991"/>
  <c r="E978"/>
  <c r="C965"/>
  <c r="I1004"/>
  <c r="F991"/>
  <c r="D978"/>
  <c r="B965"/>
  <c r="H1004"/>
  <c r="E991"/>
  <c r="C978"/>
  <c r="L966"/>
  <c r="F1004"/>
  <c r="D991"/>
  <c r="B978"/>
  <c r="K966"/>
  <c r="C999"/>
  <c r="L987"/>
  <c r="J974"/>
  <c r="H961"/>
  <c r="B999"/>
  <c r="K987"/>
  <c r="I974"/>
  <c r="F961"/>
  <c r="L1000"/>
  <c r="J987"/>
  <c r="H974"/>
  <c r="E961"/>
  <c r="K1000"/>
  <c r="I987"/>
  <c r="F974"/>
  <c r="D961"/>
  <c r="H1003"/>
  <c r="E990"/>
  <c r="C977"/>
  <c r="L965"/>
  <c r="F1003"/>
  <c r="D990"/>
  <c r="B977"/>
  <c r="K965"/>
  <c r="E1003"/>
  <c r="C990"/>
  <c r="L978"/>
  <c r="J965"/>
  <c r="D1003"/>
  <c r="B990"/>
  <c r="K978"/>
  <c r="I965"/>
  <c r="L999"/>
  <c r="J986"/>
  <c r="H973"/>
  <c r="E960"/>
  <c r="K999"/>
  <c r="I986"/>
  <c r="F973"/>
  <c r="D960"/>
  <c r="J999"/>
  <c r="H986"/>
  <c r="E973"/>
  <c r="C960"/>
  <c r="I999"/>
  <c r="F986"/>
  <c r="D973"/>
  <c r="B960"/>
  <c r="H999"/>
  <c r="E986"/>
  <c r="C973"/>
  <c r="L961"/>
  <c r="F999"/>
  <c r="D986"/>
  <c r="B973"/>
  <c r="K961"/>
  <c r="E999"/>
  <c r="C986"/>
  <c r="L974"/>
  <c r="J961"/>
  <c r="D999"/>
  <c r="B986"/>
  <c r="K974"/>
  <c r="I961"/>
  <c r="L995"/>
  <c r="J982"/>
  <c r="H969"/>
  <c r="E956"/>
  <c r="K995"/>
  <c r="I982"/>
  <c r="F969"/>
  <c r="D956"/>
  <c r="J995"/>
  <c r="H982"/>
  <c r="E969"/>
  <c r="C956"/>
  <c r="I995"/>
  <c r="F982"/>
  <c r="D969"/>
  <c r="B956"/>
  <c r="E998"/>
  <c r="C985"/>
  <c r="L973"/>
  <c r="J960"/>
  <c r="D998"/>
  <c r="B985"/>
  <c r="K973"/>
  <c r="I960"/>
  <c r="C998"/>
  <c r="L986"/>
  <c r="J973"/>
  <c r="H960"/>
  <c r="B998"/>
  <c r="K986"/>
  <c r="I973"/>
  <c r="F960"/>
  <c r="J994"/>
  <c r="H981"/>
  <c r="E968"/>
  <c r="C955"/>
  <c r="I994"/>
  <c r="F981"/>
  <c r="D968"/>
  <c r="B955"/>
  <c r="H994"/>
  <c r="E981"/>
  <c r="C968"/>
  <c r="L956"/>
  <c r="F994"/>
  <c r="D981"/>
  <c r="B968"/>
  <c r="K956"/>
  <c r="L1001"/>
  <c r="J988"/>
  <c r="H975"/>
  <c r="E962"/>
  <c r="K1001"/>
  <c r="I988"/>
  <c r="F975"/>
  <c r="D962"/>
  <c r="J1001"/>
  <c r="H988"/>
  <c r="E975"/>
  <c r="C962"/>
  <c r="I1001"/>
  <c r="F988"/>
  <c r="D975"/>
  <c r="B962"/>
  <c r="E996"/>
  <c r="C983"/>
  <c r="L971"/>
  <c r="J958"/>
  <c r="D996"/>
  <c r="B983"/>
  <c r="K971"/>
  <c r="I958"/>
  <c r="C996"/>
  <c r="L984"/>
  <c r="J971"/>
  <c r="H958"/>
  <c r="B996"/>
  <c r="K984"/>
  <c r="I971"/>
  <c r="F958"/>
  <c r="J1000"/>
  <c r="H987"/>
  <c r="E974"/>
  <c r="C961"/>
  <c r="I1000"/>
  <c r="F987"/>
  <c r="D974"/>
  <c r="B961"/>
  <c r="H1000"/>
  <c r="E987"/>
  <c r="C974"/>
  <c r="L962"/>
  <c r="F1000"/>
  <c r="D987"/>
  <c r="B974"/>
  <c r="K962"/>
  <c r="C995"/>
  <c r="L983"/>
  <c r="J970"/>
  <c r="H957"/>
  <c r="B995"/>
  <c r="K983"/>
  <c r="I970"/>
  <c r="F957"/>
  <c r="L996"/>
  <c r="J983"/>
  <c r="H970"/>
  <c r="E957"/>
  <c r="K996"/>
  <c r="I983"/>
  <c r="K964"/>
  <c r="L945"/>
  <c r="J996"/>
  <c r="H983"/>
  <c r="E970"/>
  <c r="C957"/>
  <c r="I996"/>
  <c r="F983"/>
  <c r="D970"/>
  <c r="B957"/>
  <c r="H996"/>
  <c r="E983"/>
  <c r="C970"/>
  <c r="L958"/>
  <c r="F996"/>
  <c r="D983"/>
  <c r="B970"/>
  <c r="E1004"/>
  <c r="C991"/>
  <c r="L979"/>
  <c r="J966"/>
  <c r="D1004"/>
  <c r="B991"/>
  <c r="K979"/>
  <c r="I966"/>
  <c r="C1004"/>
  <c r="L992"/>
  <c r="J979"/>
  <c r="H966"/>
  <c r="B1004"/>
  <c r="K992"/>
  <c r="I979"/>
  <c r="F966"/>
  <c r="I957"/>
  <c r="H995"/>
  <c r="E982"/>
  <c r="C969"/>
  <c r="L957"/>
  <c r="F995"/>
  <c r="D982"/>
  <c r="B969"/>
  <c r="K957"/>
  <c r="E995"/>
  <c r="C982"/>
  <c r="L970"/>
  <c r="J957"/>
  <c r="D995"/>
  <c r="B982"/>
  <c r="K970"/>
  <c r="C1003"/>
  <c r="L991"/>
  <c r="J978"/>
  <c r="H965"/>
  <c r="B1003"/>
  <c r="K991"/>
  <c r="I978"/>
  <c r="F965"/>
  <c r="L1004"/>
  <c r="J991"/>
  <c r="H978"/>
  <c r="E965"/>
  <c r="K1004"/>
  <c r="I991"/>
  <c r="F978"/>
  <c r="D965"/>
  <c r="D955"/>
  <c r="C997"/>
  <c r="L985"/>
  <c r="J972"/>
  <c r="H959"/>
  <c r="B997"/>
  <c r="K985"/>
  <c r="I972"/>
  <c r="F959"/>
  <c r="L998"/>
  <c r="J985"/>
  <c r="H972"/>
  <c r="E959"/>
  <c r="K998"/>
  <c r="I985"/>
  <c r="F972"/>
  <c r="D959"/>
  <c r="H993"/>
  <c r="E980"/>
  <c r="C967"/>
  <c r="L955"/>
  <c r="F993"/>
  <c r="D980"/>
  <c r="B967"/>
  <c r="K955"/>
  <c r="E993"/>
  <c r="C980"/>
  <c r="L968"/>
  <c r="J955"/>
  <c r="D993"/>
  <c r="B980"/>
  <c r="K968"/>
  <c r="I955"/>
  <c r="L997"/>
  <c r="J984"/>
  <c r="H971"/>
  <c r="E958"/>
  <c r="K997"/>
  <c r="I984"/>
  <c r="F971"/>
  <c r="D958"/>
  <c r="J997"/>
  <c r="H984"/>
  <c r="E971"/>
  <c r="C958"/>
  <c r="I997"/>
  <c r="F984"/>
  <c r="D971"/>
  <c r="B958"/>
  <c r="E992"/>
  <c r="C979"/>
  <c r="L967"/>
  <c r="J954"/>
  <c r="D992"/>
  <c r="B979"/>
  <c r="K967"/>
  <c r="I954"/>
  <c r="C992"/>
  <c r="L980"/>
  <c r="J967"/>
  <c r="H954"/>
  <c r="B992"/>
  <c r="K980"/>
  <c r="I967"/>
  <c r="F954"/>
  <c r="L993"/>
  <c r="J980"/>
  <c r="H967"/>
  <c r="E954"/>
  <c r="K993"/>
  <c r="I980"/>
  <c r="F967"/>
  <c r="D954"/>
  <c r="J993"/>
  <c r="H980"/>
  <c r="E967"/>
  <c r="C954"/>
  <c r="I993"/>
  <c r="F980"/>
  <c r="D967"/>
  <c r="H1001"/>
  <c r="E988"/>
  <c r="C975"/>
  <c r="L963"/>
  <c r="F1001"/>
  <c r="D988"/>
  <c r="B975"/>
  <c r="K963"/>
  <c r="E1001"/>
  <c r="C988"/>
  <c r="L976"/>
  <c r="J963"/>
  <c r="D1001"/>
  <c r="B988"/>
  <c r="K976"/>
  <c r="I963"/>
  <c r="J952"/>
  <c r="J992"/>
  <c r="H979"/>
  <c r="E966"/>
  <c r="C953"/>
  <c r="I992"/>
  <c r="F979"/>
  <c r="D966"/>
  <c r="B953"/>
  <c r="H992"/>
  <c r="E979"/>
  <c r="C966"/>
  <c r="L954"/>
  <c r="F992"/>
  <c r="D979"/>
  <c r="B966"/>
  <c r="E1000"/>
  <c r="C987"/>
  <c r="L975"/>
  <c r="J962"/>
  <c r="D1000"/>
  <c r="B987"/>
  <c r="K975"/>
  <c r="I962"/>
  <c r="C1000"/>
  <c r="L988"/>
  <c r="J975"/>
  <c r="H962"/>
  <c r="B1000"/>
  <c r="K988"/>
  <c r="I975"/>
  <c r="F962"/>
  <c r="H951"/>
  <c r="E994"/>
  <c r="C981"/>
  <c r="L969"/>
  <c r="J956"/>
  <c r="D994"/>
  <c r="B981"/>
  <c r="K969"/>
  <c r="I956"/>
  <c r="C994"/>
  <c r="L982"/>
  <c r="J969"/>
  <c r="H956"/>
  <c r="B994"/>
  <c r="K982"/>
  <c r="I969"/>
  <c r="L1003"/>
  <c r="J990"/>
  <c r="H977"/>
  <c r="E964"/>
  <c r="K1003"/>
  <c r="I990"/>
  <c r="F977"/>
  <c r="D964"/>
  <c r="J1003"/>
  <c r="H990"/>
  <c r="E977"/>
  <c r="C964"/>
  <c r="I1003"/>
  <c r="F990"/>
  <c r="D977"/>
  <c r="B964"/>
  <c r="K954"/>
  <c r="C993"/>
  <c r="L981"/>
  <c r="J968"/>
  <c r="H955"/>
  <c r="B993"/>
  <c r="K981"/>
  <c r="I968"/>
  <c r="F955"/>
  <c r="L994"/>
  <c r="J981"/>
  <c r="H968"/>
  <c r="E955"/>
  <c r="K994"/>
  <c r="I981"/>
  <c r="F968"/>
  <c r="J1002"/>
  <c r="H989"/>
  <c r="E976"/>
  <c r="C963"/>
  <c r="I1002"/>
  <c r="F989"/>
  <c r="D976"/>
  <c r="B963"/>
  <c r="H1002"/>
  <c r="E989"/>
  <c r="C976"/>
  <c r="L964"/>
  <c r="F1002"/>
  <c r="D989"/>
  <c r="B976"/>
  <c r="L953"/>
  <c r="E938"/>
  <c r="C925"/>
  <c r="L913"/>
  <c r="J900"/>
  <c r="H887"/>
  <c r="E874"/>
  <c r="C861"/>
  <c r="F951"/>
  <c r="D938"/>
  <c r="B925"/>
  <c r="K913"/>
  <c r="I900"/>
  <c r="F887"/>
  <c r="D874"/>
  <c r="B861"/>
  <c r="C951"/>
  <c r="L939"/>
  <c r="J926"/>
  <c r="H913"/>
  <c r="E900"/>
  <c r="C887"/>
  <c r="L875"/>
  <c r="J862"/>
  <c r="B951"/>
  <c r="K939"/>
  <c r="I926"/>
  <c r="F913"/>
  <c r="D900"/>
  <c r="B887"/>
  <c r="K875"/>
  <c r="I862"/>
  <c r="L952"/>
  <c r="E941"/>
  <c r="C928"/>
  <c r="L916"/>
  <c r="J903"/>
  <c r="H890"/>
  <c r="E877"/>
  <c r="C864"/>
  <c r="L852"/>
  <c r="D941"/>
  <c r="B928"/>
  <c r="K916"/>
  <c r="I903"/>
  <c r="F890"/>
  <c r="D877"/>
  <c r="B864"/>
  <c r="K852"/>
  <c r="L839"/>
  <c r="J826"/>
  <c r="H813"/>
  <c r="E800"/>
  <c r="C787"/>
  <c r="L775"/>
  <c r="J762"/>
  <c r="H749"/>
  <c r="E736"/>
  <c r="C723"/>
  <c r="L711"/>
  <c r="J698"/>
  <c r="H685"/>
  <c r="E672"/>
  <c r="H944"/>
  <c r="E931"/>
  <c r="H939"/>
  <c r="E926"/>
  <c r="C913"/>
  <c r="L901"/>
  <c r="J888"/>
  <c r="H875"/>
  <c r="E862"/>
  <c r="I952"/>
  <c r="F939"/>
  <c r="D926"/>
  <c r="B913"/>
  <c r="K901"/>
  <c r="I888"/>
  <c r="F875"/>
  <c r="D862"/>
  <c r="E952"/>
  <c r="C939"/>
  <c r="L927"/>
  <c r="J914"/>
  <c r="H901"/>
  <c r="E888"/>
  <c r="C875"/>
  <c r="L863"/>
  <c r="D952"/>
  <c r="B939"/>
  <c r="K927"/>
  <c r="I914"/>
  <c r="F901"/>
  <c r="D888"/>
  <c r="B875"/>
  <c r="K863"/>
  <c r="C952"/>
  <c r="H942"/>
  <c r="E929"/>
  <c r="C916"/>
  <c r="L904"/>
  <c r="J891"/>
  <c r="H878"/>
  <c r="E865"/>
  <c r="C852"/>
  <c r="F942"/>
  <c r="D929"/>
  <c r="B916"/>
  <c r="K904"/>
  <c r="I891"/>
  <c r="F878"/>
  <c r="D865"/>
  <c r="B852"/>
  <c r="C839"/>
  <c r="L827"/>
  <c r="J814"/>
  <c r="H801"/>
  <c r="E788"/>
  <c r="C775"/>
  <c r="L763"/>
  <c r="J750"/>
  <c r="H737"/>
  <c r="E724"/>
  <c r="C711"/>
  <c r="L699"/>
  <c r="J686"/>
  <c r="H673"/>
  <c r="J945"/>
  <c r="D957"/>
  <c r="C941"/>
  <c r="L929"/>
  <c r="J916"/>
  <c r="H903"/>
  <c r="E890"/>
  <c r="C877"/>
  <c r="L865"/>
  <c r="J852"/>
  <c r="B941"/>
  <c r="K929"/>
  <c r="I916"/>
  <c r="F903"/>
  <c r="D890"/>
  <c r="B877"/>
  <c r="K865"/>
  <c r="F956"/>
  <c r="J942"/>
  <c r="H929"/>
  <c r="E916"/>
  <c r="C903"/>
  <c r="L891"/>
  <c r="J878"/>
  <c r="H865"/>
  <c r="E852"/>
  <c r="I942"/>
  <c r="F929"/>
  <c r="D916"/>
  <c r="B903"/>
  <c r="K891"/>
  <c r="I878"/>
  <c r="F865"/>
  <c r="D852"/>
  <c r="C944"/>
  <c r="L932"/>
  <c r="J919"/>
  <c r="H906"/>
  <c r="E893"/>
  <c r="C880"/>
  <c r="L868"/>
  <c r="J855"/>
  <c r="B944"/>
  <c r="K932"/>
  <c r="I919"/>
  <c r="F906"/>
  <c r="D893"/>
  <c r="B880"/>
  <c r="K868"/>
  <c r="I855"/>
  <c r="J842"/>
  <c r="H829"/>
  <c r="E816"/>
  <c r="C803"/>
  <c r="L791"/>
  <c r="J778"/>
  <c r="H765"/>
  <c r="E752"/>
  <c r="C739"/>
  <c r="L727"/>
  <c r="J714"/>
  <c r="H701"/>
  <c r="E688"/>
  <c r="C675"/>
  <c r="E947"/>
  <c r="C934"/>
  <c r="E942"/>
  <c r="C929"/>
  <c r="L917"/>
  <c r="J904"/>
  <c r="H891"/>
  <c r="E878"/>
  <c r="C865"/>
  <c r="L853"/>
  <c r="D942"/>
  <c r="B929"/>
  <c r="K917"/>
  <c r="I904"/>
  <c r="F891"/>
  <c r="D878"/>
  <c r="B865"/>
  <c r="K958"/>
  <c r="L943"/>
  <c r="J930"/>
  <c r="H917"/>
  <c r="E904"/>
  <c r="C891"/>
  <c r="L879"/>
  <c r="J866"/>
  <c r="H853"/>
  <c r="K943"/>
  <c r="I930"/>
  <c r="F917"/>
  <c r="D904"/>
  <c r="B891"/>
  <c r="K879"/>
  <c r="I866"/>
  <c r="F853"/>
  <c r="E945"/>
  <c r="C932"/>
  <c r="L920"/>
  <c r="J907"/>
  <c r="H894"/>
  <c r="E881"/>
  <c r="C868"/>
  <c r="L856"/>
  <c r="D945"/>
  <c r="B932"/>
  <c r="K920"/>
  <c r="I907"/>
  <c r="F894"/>
  <c r="D881"/>
  <c r="B868"/>
  <c r="K856"/>
  <c r="L843"/>
  <c r="J830"/>
  <c r="H817"/>
  <c r="E804"/>
  <c r="C791"/>
  <c r="L779"/>
  <c r="J766"/>
  <c r="H753"/>
  <c r="E740"/>
  <c r="C727"/>
  <c r="L715"/>
  <c r="J702"/>
  <c r="H689"/>
  <c r="E676"/>
  <c r="H948"/>
  <c r="H932"/>
  <c r="J940"/>
  <c r="H927"/>
  <c r="E914"/>
  <c r="C901"/>
  <c r="L889"/>
  <c r="J876"/>
  <c r="H863"/>
  <c r="K953"/>
  <c r="I940"/>
  <c r="F927"/>
  <c r="D914"/>
  <c r="B901"/>
  <c r="K889"/>
  <c r="I876"/>
  <c r="F863"/>
  <c r="H953"/>
  <c r="E940"/>
  <c r="C927"/>
  <c r="L915"/>
  <c r="J902"/>
  <c r="H889"/>
  <c r="E876"/>
  <c r="C863"/>
  <c r="F953"/>
  <c r="D940"/>
  <c r="B927"/>
  <c r="K915"/>
  <c r="I902"/>
  <c r="F889"/>
  <c r="D876"/>
  <c r="B863"/>
  <c r="E953"/>
  <c r="J943"/>
  <c r="H930"/>
  <c r="E917"/>
  <c r="C904"/>
  <c r="L892"/>
  <c r="J879"/>
  <c r="H866"/>
  <c r="E853"/>
  <c r="I943"/>
  <c r="F930"/>
  <c r="D917"/>
  <c r="B904"/>
  <c r="K892"/>
  <c r="I879"/>
  <c r="F866"/>
  <c r="D853"/>
  <c r="E840"/>
  <c r="C827"/>
  <c r="L815"/>
  <c r="J802"/>
  <c r="H789"/>
  <c r="E776"/>
  <c r="C763"/>
  <c r="L751"/>
  <c r="J738"/>
  <c r="H725"/>
  <c r="E712"/>
  <c r="C699"/>
  <c r="L687"/>
  <c r="J674"/>
  <c r="L946"/>
  <c r="J933"/>
  <c r="L941"/>
  <c r="J928"/>
  <c r="H915"/>
  <c r="E902"/>
  <c r="C889"/>
  <c r="L877"/>
  <c r="J864"/>
  <c r="H851"/>
  <c r="K941"/>
  <c r="I928"/>
  <c r="F915"/>
  <c r="D902"/>
  <c r="B889"/>
  <c r="K877"/>
  <c r="I864"/>
  <c r="B954"/>
  <c r="H941"/>
  <c r="E928"/>
  <c r="C915"/>
  <c r="L903"/>
  <c r="J890"/>
  <c r="H877"/>
  <c r="E864"/>
  <c r="C851"/>
  <c r="F941"/>
  <c r="D928"/>
  <c r="B915"/>
  <c r="K903"/>
  <c r="I890"/>
  <c r="F877"/>
  <c r="D864"/>
  <c r="B851"/>
  <c r="L944"/>
  <c r="J931"/>
  <c r="H918"/>
  <c r="E905"/>
  <c r="C892"/>
  <c r="L880"/>
  <c r="J867"/>
  <c r="H854"/>
  <c r="K944"/>
  <c r="I931"/>
  <c r="F918"/>
  <c r="D905"/>
  <c r="B892"/>
  <c r="K880"/>
  <c r="I867"/>
  <c r="F854"/>
  <c r="H841"/>
  <c r="E828"/>
  <c r="C815"/>
  <c r="L803"/>
  <c r="J790"/>
  <c r="H777"/>
  <c r="E764"/>
  <c r="C751"/>
  <c r="L739"/>
  <c r="J726"/>
  <c r="H713"/>
  <c r="E700"/>
  <c r="C687"/>
  <c r="L675"/>
  <c r="C946"/>
  <c r="L934"/>
  <c r="C918"/>
  <c r="L906"/>
  <c r="J893"/>
  <c r="H880"/>
  <c r="E867"/>
  <c r="C854"/>
  <c r="F944"/>
  <c r="D931"/>
  <c r="B918"/>
  <c r="K906"/>
  <c r="I893"/>
  <c r="F880"/>
  <c r="D867"/>
  <c r="B854"/>
  <c r="C841"/>
  <c r="L829"/>
  <c r="J816"/>
  <c r="H803"/>
  <c r="E790"/>
  <c r="C777"/>
  <c r="L765"/>
  <c r="J752"/>
  <c r="H739"/>
  <c r="E726"/>
  <c r="C713"/>
  <c r="L701"/>
  <c r="J688"/>
  <c r="H675"/>
  <c r="E662"/>
  <c r="C649"/>
  <c r="J650"/>
  <c r="I840"/>
  <c r="F827"/>
  <c r="D814"/>
  <c r="B801"/>
  <c r="K789"/>
  <c r="I776"/>
  <c r="F763"/>
  <c r="D750"/>
  <c r="B737"/>
  <c r="K725"/>
  <c r="I712"/>
  <c r="F699"/>
  <c r="D686"/>
  <c r="B673"/>
  <c r="K661"/>
  <c r="I648"/>
  <c r="H840"/>
  <c r="E827"/>
  <c r="C814"/>
  <c r="L802"/>
  <c r="J789"/>
  <c r="H776"/>
  <c r="E763"/>
  <c r="C750"/>
  <c r="L738"/>
  <c r="J725"/>
  <c r="H712"/>
  <c r="E699"/>
  <c r="C686"/>
  <c r="L674"/>
  <c r="J661"/>
  <c r="L651"/>
  <c r="D840"/>
  <c r="B827"/>
  <c r="K815"/>
  <c r="I802"/>
  <c r="F789"/>
  <c r="D776"/>
  <c r="B763"/>
  <c r="K751"/>
  <c r="I738"/>
  <c r="F725"/>
  <c r="D712"/>
  <c r="B699"/>
  <c r="K687"/>
  <c r="I674"/>
  <c r="F661"/>
  <c r="D648"/>
  <c r="C840"/>
  <c r="L828"/>
  <c r="J815"/>
  <c r="H802"/>
  <c r="E789"/>
  <c r="C776"/>
  <c r="L764"/>
  <c r="J751"/>
  <c r="H738"/>
  <c r="E725"/>
  <c r="C712"/>
  <c r="L700"/>
  <c r="J687"/>
  <c r="H674"/>
  <c r="E661"/>
  <c r="C648"/>
  <c r="C654"/>
  <c r="K838"/>
  <c r="I825"/>
  <c r="F812"/>
  <c r="D799"/>
  <c r="B786"/>
  <c r="K774"/>
  <c r="I761"/>
  <c r="F748"/>
  <c r="D735"/>
  <c r="B722"/>
  <c r="K710"/>
  <c r="I697"/>
  <c r="F684"/>
  <c r="D671"/>
  <c r="D655"/>
  <c r="F637"/>
  <c r="D624"/>
  <c r="B611"/>
  <c r="K599"/>
  <c r="I586"/>
  <c r="F573"/>
  <c r="D560"/>
  <c r="B547"/>
  <c r="K535"/>
  <c r="I522"/>
  <c r="F509"/>
  <c r="C645"/>
  <c r="L633"/>
  <c r="J620"/>
  <c r="H607"/>
  <c r="E594"/>
  <c r="E935"/>
  <c r="H943"/>
  <c r="J932"/>
  <c r="H919"/>
  <c r="E906"/>
  <c r="C893"/>
  <c r="L881"/>
  <c r="J868"/>
  <c r="H855"/>
  <c r="K945"/>
  <c r="I932"/>
  <c r="F919"/>
  <c r="D906"/>
  <c r="B893"/>
  <c r="K881"/>
  <c r="I868"/>
  <c r="F855"/>
  <c r="H945"/>
  <c r="E932"/>
  <c r="C919"/>
  <c r="L907"/>
  <c r="J894"/>
  <c r="H881"/>
  <c r="E868"/>
  <c r="C855"/>
  <c r="F945"/>
  <c r="D932"/>
  <c r="B919"/>
  <c r="K907"/>
  <c r="I894"/>
  <c r="F881"/>
  <c r="D868"/>
  <c r="B855"/>
  <c r="L948"/>
  <c r="J935"/>
  <c r="H922"/>
  <c r="E909"/>
  <c r="C896"/>
  <c r="L884"/>
  <c r="J871"/>
  <c r="H858"/>
  <c r="K948"/>
  <c r="I935"/>
  <c r="F922"/>
  <c r="D909"/>
  <c r="B896"/>
  <c r="K884"/>
  <c r="I871"/>
  <c r="F858"/>
  <c r="H845"/>
  <c r="E832"/>
  <c r="C819"/>
  <c r="L807"/>
  <c r="J794"/>
  <c r="H781"/>
  <c r="E768"/>
  <c r="C755"/>
  <c r="L743"/>
  <c r="J730"/>
  <c r="H717"/>
  <c r="E704"/>
  <c r="C691"/>
  <c r="L679"/>
  <c r="C950"/>
  <c r="L938"/>
  <c r="C945"/>
  <c r="L933"/>
  <c r="J920"/>
  <c r="H907"/>
  <c r="E894"/>
  <c r="C881"/>
  <c r="L869"/>
  <c r="J856"/>
  <c r="B945"/>
  <c r="K933"/>
  <c r="I920"/>
  <c r="F907"/>
  <c r="D894"/>
  <c r="B881"/>
  <c r="K869"/>
  <c r="I856"/>
  <c r="J946"/>
  <c r="H933"/>
  <c r="E920"/>
  <c r="C907"/>
  <c r="L895"/>
  <c r="J882"/>
  <c r="H869"/>
  <c r="E856"/>
  <c r="I946"/>
  <c r="F933"/>
  <c r="D920"/>
  <c r="B907"/>
  <c r="K895"/>
  <c r="I882"/>
  <c r="F869"/>
  <c r="D856"/>
  <c r="C948"/>
  <c r="L936"/>
  <c r="J923"/>
  <c r="H910"/>
  <c r="E897"/>
  <c r="C884"/>
  <c r="L872"/>
  <c r="J859"/>
  <c r="B948"/>
  <c r="K936"/>
  <c r="I923"/>
  <c r="F910"/>
  <c r="D897"/>
  <c r="B884"/>
  <c r="K872"/>
  <c r="I859"/>
  <c r="J846"/>
  <c r="H833"/>
  <c r="E820"/>
  <c r="C807"/>
  <c r="L795"/>
  <c r="J782"/>
  <c r="H769"/>
  <c r="E756"/>
  <c r="C743"/>
  <c r="L731"/>
  <c r="J718"/>
  <c r="H705"/>
  <c r="E692"/>
  <c r="C679"/>
  <c r="H952"/>
  <c r="F970"/>
  <c r="J948"/>
  <c r="H935"/>
  <c r="E922"/>
  <c r="C909"/>
  <c r="L897"/>
  <c r="J884"/>
  <c r="H871"/>
  <c r="E858"/>
  <c r="I948"/>
  <c r="F935"/>
  <c r="D922"/>
  <c r="B909"/>
  <c r="K897"/>
  <c r="I884"/>
  <c r="F871"/>
  <c r="D858"/>
  <c r="E948"/>
  <c r="C935"/>
  <c r="L923"/>
  <c r="J910"/>
  <c r="H897"/>
  <c r="E884"/>
  <c r="C871"/>
  <c r="L859"/>
  <c r="D948"/>
  <c r="B935"/>
  <c r="K923"/>
  <c r="I910"/>
  <c r="F897"/>
  <c r="D884"/>
  <c r="B871"/>
  <c r="K859"/>
  <c r="E951"/>
  <c r="H938"/>
  <c r="E925"/>
  <c r="C912"/>
  <c r="L900"/>
  <c r="J887"/>
  <c r="H874"/>
  <c r="E861"/>
  <c r="I951"/>
  <c r="F938"/>
  <c r="D925"/>
  <c r="B912"/>
  <c r="K900"/>
  <c r="I887"/>
  <c r="F874"/>
  <c r="D861"/>
  <c r="E848"/>
  <c r="C835"/>
  <c r="L823"/>
  <c r="J810"/>
  <c r="H797"/>
  <c r="E784"/>
  <c r="C771"/>
  <c r="L759"/>
  <c r="J746"/>
  <c r="H733"/>
  <c r="E720"/>
  <c r="C707"/>
  <c r="L695"/>
  <c r="J682"/>
  <c r="H669"/>
  <c r="J941"/>
  <c r="L949"/>
  <c r="J936"/>
  <c r="H923"/>
  <c r="E910"/>
  <c r="C897"/>
  <c r="L885"/>
  <c r="J872"/>
  <c r="H859"/>
  <c r="K949"/>
  <c r="I936"/>
  <c r="F923"/>
  <c r="D910"/>
  <c r="B897"/>
  <c r="K885"/>
  <c r="I872"/>
  <c r="F859"/>
  <c r="H949"/>
  <c r="E936"/>
  <c r="C923"/>
  <c r="L911"/>
  <c r="J898"/>
  <c r="H885"/>
  <c r="E872"/>
  <c r="C859"/>
  <c r="F949"/>
  <c r="D936"/>
  <c r="B923"/>
  <c r="K911"/>
  <c r="I898"/>
  <c r="F885"/>
  <c r="D872"/>
  <c r="B859"/>
  <c r="J953"/>
  <c r="J939"/>
  <c r="H926"/>
  <c r="E913"/>
  <c r="C900"/>
  <c r="L888"/>
  <c r="J875"/>
  <c r="H862"/>
  <c r="K952"/>
  <c r="I939"/>
  <c r="F926"/>
  <c r="D913"/>
  <c r="B900"/>
  <c r="K888"/>
  <c r="I875"/>
  <c r="F862"/>
  <c r="H849"/>
  <c r="E836"/>
  <c r="C823"/>
  <c r="L811"/>
  <c r="J798"/>
  <c r="H785"/>
  <c r="E772"/>
  <c r="C759"/>
  <c r="L747"/>
  <c r="J734"/>
  <c r="H721"/>
  <c r="E708"/>
  <c r="C695"/>
  <c r="L683"/>
  <c r="J670"/>
  <c r="C938"/>
  <c r="E946"/>
  <c r="C933"/>
  <c r="L921"/>
  <c r="J908"/>
  <c r="H895"/>
  <c r="E882"/>
  <c r="C869"/>
  <c r="L857"/>
  <c r="D946"/>
  <c r="B933"/>
  <c r="K921"/>
  <c r="I908"/>
  <c r="F895"/>
  <c r="D882"/>
  <c r="B869"/>
  <c r="K857"/>
  <c r="L947"/>
  <c r="J934"/>
  <c r="H921"/>
  <c r="E908"/>
  <c r="C895"/>
  <c r="L883"/>
  <c r="J870"/>
  <c r="H857"/>
  <c r="K947"/>
  <c r="I934"/>
  <c r="F921"/>
  <c r="D908"/>
  <c r="B895"/>
  <c r="K883"/>
  <c r="I870"/>
  <c r="F857"/>
  <c r="E949"/>
  <c r="C936"/>
  <c r="L924"/>
  <c r="J911"/>
  <c r="H898"/>
  <c r="E885"/>
  <c r="C872"/>
  <c r="L860"/>
  <c r="D949"/>
  <c r="B936"/>
  <c r="K924"/>
  <c r="I911"/>
  <c r="F898"/>
  <c r="D885"/>
  <c r="B872"/>
  <c r="K860"/>
  <c r="L847"/>
  <c r="J834"/>
  <c r="H821"/>
  <c r="E808"/>
  <c r="C795"/>
  <c r="L783"/>
  <c r="J770"/>
  <c r="H757"/>
  <c r="E744"/>
  <c r="C731"/>
  <c r="L719"/>
  <c r="J706"/>
  <c r="H693"/>
  <c r="E680"/>
  <c r="F851"/>
  <c r="E939"/>
  <c r="H947"/>
  <c r="E934"/>
  <c r="C921"/>
  <c r="L909"/>
  <c r="J896"/>
  <c r="H883"/>
  <c r="E870"/>
  <c r="C857"/>
  <c r="F947"/>
  <c r="D934"/>
  <c r="B921"/>
  <c r="K909"/>
  <c r="I896"/>
  <c r="F883"/>
  <c r="D870"/>
  <c r="B857"/>
  <c r="C947"/>
  <c r="L935"/>
  <c r="J922"/>
  <c r="H909"/>
  <c r="E896"/>
  <c r="C883"/>
  <c r="L871"/>
  <c r="J858"/>
  <c r="B947"/>
  <c r="K935"/>
  <c r="I922"/>
  <c r="F909"/>
  <c r="D896"/>
  <c r="B883"/>
  <c r="K871"/>
  <c r="I858"/>
  <c r="H950"/>
  <c r="E937"/>
  <c r="C924"/>
  <c r="L912"/>
  <c r="J899"/>
  <c r="H886"/>
  <c r="E873"/>
  <c r="C860"/>
  <c r="F950"/>
  <c r="D937"/>
  <c r="B924"/>
  <c r="K912"/>
  <c r="I899"/>
  <c r="F886"/>
  <c r="D873"/>
  <c r="B860"/>
  <c r="C847"/>
  <c r="L835"/>
  <c r="J822"/>
  <c r="H809"/>
  <c r="E796"/>
  <c r="C783"/>
  <c r="L771"/>
  <c r="J758"/>
  <c r="H745"/>
  <c r="E732"/>
  <c r="C719"/>
  <c r="L707"/>
  <c r="J694"/>
  <c r="H681"/>
  <c r="K853"/>
  <c r="H940"/>
  <c r="J925"/>
  <c r="H912"/>
  <c r="E899"/>
  <c r="C886"/>
  <c r="L874"/>
  <c r="J861"/>
  <c r="B950"/>
  <c r="K938"/>
  <c r="I925"/>
  <c r="F912"/>
  <c r="D899"/>
  <c r="B886"/>
  <c r="K874"/>
  <c r="I861"/>
  <c r="J848"/>
  <c r="H835"/>
  <c r="E822"/>
  <c r="C809"/>
  <c r="L797"/>
  <c r="J784"/>
  <c r="H771"/>
  <c r="E758"/>
  <c r="C745"/>
  <c r="L733"/>
  <c r="J720"/>
  <c r="H707"/>
  <c r="E694"/>
  <c r="C681"/>
  <c r="L669"/>
  <c r="J656"/>
  <c r="L663"/>
  <c r="D846"/>
  <c r="B833"/>
  <c r="K821"/>
  <c r="I808"/>
  <c r="F795"/>
  <c r="D782"/>
  <c r="B769"/>
  <c r="K757"/>
  <c r="I744"/>
  <c r="F731"/>
  <c r="D718"/>
  <c r="B705"/>
  <c r="K693"/>
  <c r="I680"/>
  <c r="F667"/>
  <c r="D654"/>
  <c r="C846"/>
  <c r="L834"/>
  <c r="J821"/>
  <c r="H808"/>
  <c r="E795"/>
  <c r="C782"/>
  <c r="L770"/>
  <c r="J757"/>
  <c r="H744"/>
  <c r="E731"/>
  <c r="C718"/>
  <c r="L706"/>
  <c r="J693"/>
  <c r="H680"/>
  <c r="E667"/>
  <c r="C663"/>
  <c r="K847"/>
  <c r="I834"/>
  <c r="F821"/>
  <c r="D808"/>
  <c r="B795"/>
  <c r="K783"/>
  <c r="I770"/>
  <c r="F757"/>
  <c r="D744"/>
  <c r="B731"/>
  <c r="I706"/>
  <c r="D680"/>
  <c r="K655"/>
  <c r="H834"/>
  <c r="C808"/>
  <c r="J783"/>
  <c r="E757"/>
  <c r="L732"/>
  <c r="H706"/>
  <c r="C680"/>
  <c r="J655"/>
  <c r="B846"/>
  <c r="B818"/>
  <c r="I793"/>
  <c r="D767"/>
  <c r="K742"/>
  <c r="F716"/>
  <c r="B690"/>
  <c r="I665"/>
  <c r="K631"/>
  <c r="F605"/>
  <c r="B579"/>
  <c r="I554"/>
  <c r="D528"/>
  <c r="K503"/>
  <c r="E626"/>
  <c r="L601"/>
  <c r="C949"/>
  <c r="E930"/>
  <c r="C917"/>
  <c r="L905"/>
  <c r="J892"/>
  <c r="H879"/>
  <c r="E866"/>
  <c r="C853"/>
  <c r="F943"/>
  <c r="D930"/>
  <c r="B917"/>
  <c r="K905"/>
  <c r="I892"/>
  <c r="F879"/>
  <c r="D866"/>
  <c r="B853"/>
  <c r="C943"/>
  <c r="L931"/>
  <c r="J918"/>
  <c r="H905"/>
  <c r="E892"/>
  <c r="C879"/>
  <c r="L867"/>
  <c r="J854"/>
  <c r="B943"/>
  <c r="K931"/>
  <c r="I918"/>
  <c r="F905"/>
  <c r="D892"/>
  <c r="B879"/>
  <c r="K867"/>
  <c r="I854"/>
  <c r="H946"/>
  <c r="E933"/>
  <c r="C920"/>
  <c r="L908"/>
  <c r="J895"/>
  <c r="H882"/>
  <c r="E869"/>
  <c r="C856"/>
  <c r="F946"/>
  <c r="D933"/>
  <c r="B920"/>
  <c r="K908"/>
  <c r="I895"/>
  <c r="F882"/>
  <c r="D869"/>
  <c r="B856"/>
  <c r="C843"/>
  <c r="L831"/>
  <c r="J818"/>
  <c r="H805"/>
  <c r="E792"/>
  <c r="C779"/>
  <c r="L767"/>
  <c r="J754"/>
  <c r="H741"/>
  <c r="E728"/>
  <c r="C715"/>
  <c r="L703"/>
  <c r="J690"/>
  <c r="H677"/>
  <c r="J949"/>
  <c r="H936"/>
  <c r="J944"/>
  <c r="H931"/>
  <c r="E918"/>
  <c r="C905"/>
  <c r="L893"/>
  <c r="J880"/>
  <c r="H867"/>
  <c r="E854"/>
  <c r="I944"/>
  <c r="F931"/>
  <c r="D918"/>
  <c r="B905"/>
  <c r="K893"/>
  <c r="I880"/>
  <c r="F867"/>
  <c r="D854"/>
  <c r="E944"/>
  <c r="C931"/>
  <c r="L919"/>
  <c r="J906"/>
  <c r="H893"/>
  <c r="E880"/>
  <c r="C867"/>
  <c r="L855"/>
  <c r="D944"/>
  <c r="B931"/>
  <c r="K919"/>
  <c r="I906"/>
  <c r="F893"/>
  <c r="D880"/>
  <c r="B867"/>
  <c r="K855"/>
  <c r="J947"/>
  <c r="H934"/>
  <c r="E921"/>
  <c r="C908"/>
  <c r="L896"/>
  <c r="J883"/>
  <c r="H870"/>
  <c r="E857"/>
  <c r="I947"/>
  <c r="F934"/>
  <c r="D921"/>
  <c r="B908"/>
  <c r="K896"/>
  <c r="I883"/>
  <c r="F870"/>
  <c r="D857"/>
  <c r="E844"/>
  <c r="C831"/>
  <c r="L819"/>
  <c r="J806"/>
  <c r="H793"/>
  <c r="E780"/>
  <c r="C767"/>
  <c r="L755"/>
  <c r="J742"/>
  <c r="H729"/>
  <c r="E716"/>
  <c r="C703"/>
  <c r="L691"/>
  <c r="J678"/>
  <c r="L950"/>
  <c r="J937"/>
  <c r="L922"/>
  <c r="J909"/>
  <c r="H896"/>
  <c r="E883"/>
  <c r="C870"/>
  <c r="L858"/>
  <c r="D947"/>
  <c r="B934"/>
  <c r="K922"/>
  <c r="I909"/>
  <c r="F896"/>
  <c r="D883"/>
  <c r="B870"/>
  <c r="K858"/>
  <c r="L845"/>
  <c r="J832"/>
  <c r="H819"/>
  <c r="E806"/>
  <c r="C793"/>
  <c r="L781"/>
  <c r="J768"/>
  <c r="H755"/>
  <c r="E742"/>
  <c r="C729"/>
  <c r="L717"/>
  <c r="J704"/>
  <c r="H691"/>
  <c r="E678"/>
  <c r="C665"/>
  <c r="L653"/>
  <c r="E656"/>
  <c r="F843"/>
  <c r="D830"/>
  <c r="B817"/>
  <c r="K805"/>
  <c r="I792"/>
  <c r="F779"/>
  <c r="D766"/>
  <c r="B753"/>
  <c r="K741"/>
  <c r="I728"/>
  <c r="F715"/>
  <c r="D702"/>
  <c r="B689"/>
  <c r="K677"/>
  <c r="I664"/>
  <c r="F651"/>
  <c r="E843"/>
  <c r="C830"/>
  <c r="L818"/>
  <c r="J805"/>
  <c r="H792"/>
  <c r="E779"/>
  <c r="C766"/>
  <c r="L754"/>
  <c r="J741"/>
  <c r="H728"/>
  <c r="E715"/>
  <c r="C702"/>
  <c r="L690"/>
  <c r="J677"/>
  <c r="H664"/>
  <c r="H657"/>
  <c r="B843"/>
  <c r="K831"/>
  <c r="I818"/>
  <c r="F805"/>
  <c r="D792"/>
  <c r="B779"/>
  <c r="K767"/>
  <c r="I754"/>
  <c r="F741"/>
  <c r="D728"/>
  <c r="B715"/>
  <c r="K703"/>
  <c r="I690"/>
  <c r="F677"/>
  <c r="D664"/>
  <c r="B651"/>
  <c r="L844"/>
  <c r="J831"/>
  <c r="H818"/>
  <c r="E805"/>
  <c r="C792"/>
  <c r="L780"/>
  <c r="J767"/>
  <c r="H754"/>
  <c r="E741"/>
  <c r="C728"/>
  <c r="L716"/>
  <c r="J703"/>
  <c r="H690"/>
  <c r="E677"/>
  <c r="C664"/>
  <c r="L652"/>
  <c r="K844"/>
  <c r="I841"/>
  <c r="F828"/>
  <c r="D815"/>
  <c r="B802"/>
  <c r="K790"/>
  <c r="I777"/>
  <c r="F764"/>
  <c r="D751"/>
  <c r="B738"/>
  <c r="K726"/>
  <c r="I713"/>
  <c r="F700"/>
  <c r="D687"/>
  <c r="B674"/>
  <c r="K662"/>
  <c r="D640"/>
  <c r="B627"/>
  <c r="K615"/>
  <c r="I602"/>
  <c r="F589"/>
  <c r="D576"/>
  <c r="B563"/>
  <c r="K551"/>
  <c r="I538"/>
  <c r="F525"/>
  <c r="D512"/>
  <c r="B499"/>
  <c r="J636"/>
  <c r="H623"/>
  <c r="E610"/>
  <c r="C597"/>
  <c r="C581"/>
  <c r="E919"/>
  <c r="C906"/>
  <c r="L894"/>
  <c r="J881"/>
  <c r="H868"/>
  <c r="E855"/>
  <c r="I945"/>
  <c r="F932"/>
  <c r="D919"/>
  <c r="B906"/>
  <c r="K894"/>
  <c r="I881"/>
  <c r="F868"/>
  <c r="D855"/>
  <c r="E842"/>
  <c r="C829"/>
  <c r="L817"/>
  <c r="J804"/>
  <c r="H791"/>
  <c r="E778"/>
  <c r="C765"/>
  <c r="L753"/>
  <c r="J740"/>
  <c r="H727"/>
  <c r="E714"/>
  <c r="C701"/>
  <c r="L689"/>
  <c r="J676"/>
  <c r="H663"/>
  <c r="E650"/>
  <c r="C651"/>
  <c r="K841"/>
  <c r="I828"/>
  <c r="F815"/>
  <c r="D802"/>
  <c r="B789"/>
  <c r="K777"/>
  <c r="I764"/>
  <c r="F751"/>
  <c r="D738"/>
  <c r="B725"/>
  <c r="K713"/>
  <c r="I700"/>
  <c r="F687"/>
  <c r="D674"/>
  <c r="B661"/>
  <c r="K649"/>
  <c r="J841"/>
  <c r="H828"/>
  <c r="E815"/>
  <c r="C802"/>
  <c r="L790"/>
  <c r="J777"/>
  <c r="H764"/>
  <c r="E751"/>
  <c r="C738"/>
  <c r="L726"/>
  <c r="J713"/>
  <c r="H700"/>
  <c r="E687"/>
  <c r="C674"/>
  <c r="L662"/>
  <c r="E652"/>
  <c r="F841"/>
  <c r="D828"/>
  <c r="B815"/>
  <c r="K803"/>
  <c r="I790"/>
  <c r="F777"/>
  <c r="D764"/>
  <c r="B751"/>
  <c r="K739"/>
  <c r="I726"/>
  <c r="F713"/>
  <c r="D700"/>
  <c r="B687"/>
  <c r="K675"/>
  <c r="I662"/>
  <c r="F649"/>
  <c r="E841"/>
  <c r="C828"/>
  <c r="L816"/>
  <c r="J803"/>
  <c r="H790"/>
  <c r="E777"/>
  <c r="C764"/>
  <c r="L752"/>
  <c r="J739"/>
  <c r="H726"/>
  <c r="E713"/>
  <c r="C700"/>
  <c r="L688"/>
  <c r="J675"/>
  <c r="H662"/>
  <c r="E649"/>
  <c r="H656"/>
  <c r="B838"/>
  <c r="K826"/>
  <c r="I813"/>
  <c r="F800"/>
  <c r="D787"/>
  <c r="B774"/>
  <c r="K762"/>
  <c r="I749"/>
  <c r="F736"/>
  <c r="D723"/>
  <c r="B710"/>
  <c r="K698"/>
  <c r="I685"/>
  <c r="F672"/>
  <c r="I657"/>
  <c r="I638"/>
  <c r="F625"/>
  <c r="D612"/>
  <c r="B599"/>
  <c r="K587"/>
  <c r="I574"/>
  <c r="F561"/>
  <c r="D548"/>
  <c r="B535"/>
  <c r="K523"/>
  <c r="I510"/>
  <c r="D646"/>
  <c r="C633"/>
  <c r="L621"/>
  <c r="J608"/>
  <c r="H595"/>
  <c r="E582"/>
  <c r="H920"/>
  <c r="E907"/>
  <c r="C894"/>
  <c r="L882"/>
  <c r="J869"/>
  <c r="H856"/>
  <c r="K946"/>
  <c r="I933"/>
  <c r="F920"/>
  <c r="D907"/>
  <c r="B894"/>
  <c r="K882"/>
  <c r="I869"/>
  <c r="F856"/>
  <c r="H843"/>
  <c r="E830"/>
  <c r="C817"/>
  <c r="L805"/>
  <c r="J792"/>
  <c r="H779"/>
  <c r="E766"/>
  <c r="C753"/>
  <c r="L741"/>
  <c r="J728"/>
  <c r="H715"/>
  <c r="E702"/>
  <c r="C689"/>
  <c r="L677"/>
  <c r="J664"/>
  <c r="H651"/>
  <c r="H653"/>
  <c r="B841"/>
  <c r="K829"/>
  <c r="I816"/>
  <c r="F803"/>
  <c r="D790"/>
  <c r="B777"/>
  <c r="K765"/>
  <c r="I752"/>
  <c r="F739"/>
  <c r="D726"/>
  <c r="B713"/>
  <c r="K701"/>
  <c r="I688"/>
  <c r="F675"/>
  <c r="D662"/>
  <c r="B649"/>
  <c r="L842"/>
  <c r="J829"/>
  <c r="H816"/>
  <c r="E803"/>
  <c r="C790"/>
  <c r="L778"/>
  <c r="J765"/>
  <c r="H752"/>
  <c r="E739"/>
  <c r="C726"/>
  <c r="L714"/>
  <c r="J701"/>
  <c r="H688"/>
  <c r="E675"/>
  <c r="C662"/>
  <c r="J654"/>
  <c r="I842"/>
  <c r="F829"/>
  <c r="D816"/>
  <c r="B803"/>
  <c r="K791"/>
  <c r="I778"/>
  <c r="F765"/>
  <c r="D752"/>
  <c r="B739"/>
  <c r="K727"/>
  <c r="I714"/>
  <c r="F701"/>
  <c r="D688"/>
  <c r="B675"/>
  <c r="K663"/>
  <c r="I650"/>
  <c r="H842"/>
  <c r="E829"/>
  <c r="C816"/>
  <c r="L804"/>
  <c r="J791"/>
  <c r="H778"/>
  <c r="E765"/>
  <c r="C752"/>
  <c r="L740"/>
  <c r="J727"/>
  <c r="H714"/>
  <c r="E701"/>
  <c r="C688"/>
  <c r="L676"/>
  <c r="J663"/>
  <c r="H650"/>
  <c r="F842"/>
  <c r="D839"/>
  <c r="B826"/>
  <c r="K814"/>
  <c r="I801"/>
  <c r="F788"/>
  <c r="K719"/>
  <c r="F693"/>
  <c r="B667"/>
  <c r="J847"/>
  <c r="E821"/>
  <c r="L796"/>
  <c r="H770"/>
  <c r="C744"/>
  <c r="J719"/>
  <c r="E693"/>
  <c r="L668"/>
  <c r="I847"/>
  <c r="D831"/>
  <c r="K806"/>
  <c r="F780"/>
  <c r="B754"/>
  <c r="I729"/>
  <c r="D703"/>
  <c r="K678"/>
  <c r="B643"/>
  <c r="I618"/>
  <c r="D592"/>
  <c r="K567"/>
  <c r="F541"/>
  <c r="B515"/>
  <c r="H639"/>
  <c r="C613"/>
  <c r="L942"/>
  <c r="L937"/>
  <c r="J924"/>
  <c r="H911"/>
  <c r="E898"/>
  <c r="C885"/>
  <c r="L873"/>
  <c r="J860"/>
  <c r="B949"/>
  <c r="K937"/>
  <c r="I924"/>
  <c r="F911"/>
  <c r="D898"/>
  <c r="B885"/>
  <c r="K873"/>
  <c r="I860"/>
  <c r="J950"/>
  <c r="H937"/>
  <c r="E924"/>
  <c r="C911"/>
  <c r="L899"/>
  <c r="J886"/>
  <c r="H873"/>
  <c r="E860"/>
  <c r="I950"/>
  <c r="F937"/>
  <c r="D924"/>
  <c r="B911"/>
  <c r="K899"/>
  <c r="I886"/>
  <c r="F873"/>
  <c r="D860"/>
  <c r="I852"/>
  <c r="L940"/>
  <c r="J927"/>
  <c r="H914"/>
  <c r="E901"/>
  <c r="C888"/>
  <c r="L876"/>
  <c r="J863"/>
  <c r="B952"/>
  <c r="K940"/>
  <c r="I927"/>
  <c r="F914"/>
  <c r="D901"/>
  <c r="B888"/>
  <c r="K876"/>
  <c r="I863"/>
  <c r="J850"/>
  <c r="H837"/>
  <c r="E824"/>
  <c r="C811"/>
  <c r="L799"/>
  <c r="J786"/>
  <c r="H773"/>
  <c r="E760"/>
  <c r="C747"/>
  <c r="L735"/>
  <c r="J722"/>
  <c r="H709"/>
  <c r="E696"/>
  <c r="C683"/>
  <c r="L671"/>
  <c r="C942"/>
  <c r="E950"/>
  <c r="C937"/>
  <c r="L925"/>
  <c r="J912"/>
  <c r="H899"/>
  <c r="E886"/>
  <c r="C873"/>
  <c r="L861"/>
  <c r="D950"/>
  <c r="B937"/>
  <c r="K925"/>
  <c r="I912"/>
  <c r="F899"/>
  <c r="D886"/>
  <c r="B873"/>
  <c r="K861"/>
  <c r="L951"/>
  <c r="J938"/>
  <c r="H925"/>
  <c r="E912"/>
  <c r="C899"/>
  <c r="L887"/>
  <c r="J874"/>
  <c r="H861"/>
  <c r="K951"/>
  <c r="I938"/>
  <c r="F925"/>
  <c r="D912"/>
  <c r="B899"/>
  <c r="K887"/>
  <c r="I874"/>
  <c r="F861"/>
  <c r="J951"/>
  <c r="C940"/>
  <c r="L928"/>
  <c r="J915"/>
  <c r="H902"/>
  <c r="E889"/>
  <c r="C876"/>
  <c r="L864"/>
  <c r="D953"/>
  <c r="B940"/>
  <c r="K928"/>
  <c r="I915"/>
  <c r="F902"/>
  <c r="D889"/>
  <c r="B876"/>
  <c r="K864"/>
  <c r="L851"/>
  <c r="J838"/>
  <c r="H825"/>
  <c r="E812"/>
  <c r="C799"/>
  <c r="L787"/>
  <c r="J774"/>
  <c r="H761"/>
  <c r="E748"/>
  <c r="C735"/>
  <c r="L723"/>
  <c r="J710"/>
  <c r="H697"/>
  <c r="E684"/>
  <c r="C671"/>
  <c r="E943"/>
  <c r="H928"/>
  <c r="E915"/>
  <c r="C902"/>
  <c r="L890"/>
  <c r="J877"/>
  <c r="H864"/>
  <c r="E851"/>
  <c r="I941"/>
  <c r="F928"/>
  <c r="D915"/>
  <c r="B902"/>
  <c r="K890"/>
  <c r="I877"/>
  <c r="F864"/>
  <c r="D851"/>
  <c r="E838"/>
  <c r="C825"/>
  <c r="L813"/>
  <c r="J800"/>
  <c r="H787"/>
  <c r="E774"/>
  <c r="C761"/>
  <c r="L749"/>
  <c r="J736"/>
  <c r="H723"/>
  <c r="E710"/>
  <c r="C697"/>
  <c r="L685"/>
  <c r="J672"/>
  <c r="H659"/>
  <c r="E646"/>
  <c r="B849"/>
  <c r="K837"/>
  <c r="I824"/>
  <c r="F811"/>
  <c r="D798"/>
  <c r="B785"/>
  <c r="K773"/>
  <c r="I760"/>
  <c r="F747"/>
  <c r="D734"/>
  <c r="B721"/>
  <c r="K709"/>
  <c r="I696"/>
  <c r="F683"/>
  <c r="D670"/>
  <c r="B657"/>
  <c r="L850"/>
  <c r="J837"/>
  <c r="H824"/>
  <c r="E811"/>
  <c r="C798"/>
  <c r="L786"/>
  <c r="J773"/>
  <c r="H760"/>
  <c r="E747"/>
  <c r="C734"/>
  <c r="L722"/>
  <c r="J709"/>
  <c r="H696"/>
  <c r="E683"/>
  <c r="C670"/>
  <c r="L658"/>
  <c r="I850"/>
  <c r="F837"/>
  <c r="D824"/>
  <c r="B811"/>
  <c r="K799"/>
  <c r="I786"/>
  <c r="F773"/>
  <c r="D760"/>
  <c r="B747"/>
  <c r="K735"/>
  <c r="I722"/>
  <c r="F709"/>
  <c r="D696"/>
  <c r="B683"/>
  <c r="K671"/>
  <c r="I658"/>
  <c r="H850"/>
  <c r="E837"/>
  <c r="C824"/>
  <c r="L812"/>
  <c r="J799"/>
  <c r="H786"/>
  <c r="E773"/>
  <c r="C760"/>
  <c r="L748"/>
  <c r="J735"/>
  <c r="H722"/>
  <c r="E709"/>
  <c r="C696"/>
  <c r="L684"/>
  <c r="J671"/>
  <c r="H658"/>
  <c r="F850"/>
  <c r="H648"/>
  <c r="B834"/>
  <c r="K822"/>
  <c r="I809"/>
  <c r="F796"/>
  <c r="D783"/>
  <c r="B770"/>
  <c r="K758"/>
  <c r="I745"/>
  <c r="F732"/>
  <c r="D719"/>
  <c r="B706"/>
  <c r="K694"/>
  <c r="I681"/>
  <c r="F668"/>
  <c r="I649"/>
  <c r="I634"/>
  <c r="F621"/>
  <c r="D608"/>
  <c r="B595"/>
  <c r="K583"/>
  <c r="I570"/>
  <c r="F557"/>
  <c r="D544"/>
  <c r="B531"/>
  <c r="K519"/>
  <c r="I506"/>
  <c r="E642"/>
  <c r="C629"/>
  <c r="L617"/>
  <c r="J604"/>
  <c r="J588"/>
  <c r="L926"/>
  <c r="J913"/>
  <c r="H900"/>
  <c r="E887"/>
  <c r="C874"/>
  <c r="L862"/>
  <c r="D951"/>
  <c r="B938"/>
  <c r="K926"/>
  <c r="I913"/>
  <c r="F900"/>
  <c r="D887"/>
  <c r="B874"/>
  <c r="K862"/>
  <c r="L849"/>
  <c r="J836"/>
  <c r="H823"/>
  <c r="E810"/>
  <c r="C797"/>
  <c r="L785"/>
  <c r="J772"/>
  <c r="H759"/>
  <c r="E746"/>
  <c r="C733"/>
  <c r="L721"/>
  <c r="J708"/>
  <c r="H695"/>
  <c r="E682"/>
  <c r="C669"/>
  <c r="L657"/>
  <c r="E664"/>
  <c r="F847"/>
  <c r="D834"/>
  <c r="B821"/>
  <c r="K809"/>
  <c r="I796"/>
  <c r="F783"/>
  <c r="D770"/>
  <c r="B757"/>
  <c r="K745"/>
  <c r="I732"/>
  <c r="F719"/>
  <c r="D706"/>
  <c r="B693"/>
  <c r="K681"/>
  <c r="I668"/>
  <c r="F655"/>
  <c r="E847"/>
  <c r="C834"/>
  <c r="L822"/>
  <c r="J809"/>
  <c r="H796"/>
  <c r="E783"/>
  <c r="C770"/>
  <c r="L758"/>
  <c r="J745"/>
  <c r="H732"/>
  <c r="E719"/>
  <c r="C706"/>
  <c r="L694"/>
  <c r="J681"/>
  <c r="H668"/>
  <c r="H665"/>
  <c r="B847"/>
  <c r="K835"/>
  <c r="I822"/>
  <c r="F809"/>
  <c r="D796"/>
  <c r="B783"/>
  <c r="K771"/>
  <c r="I758"/>
  <c r="F745"/>
  <c r="D732"/>
  <c r="B719"/>
  <c r="K707"/>
  <c r="I694"/>
  <c r="F681"/>
  <c r="D668"/>
  <c r="B655"/>
  <c r="L848"/>
  <c r="J835"/>
  <c r="H822"/>
  <c r="E809"/>
  <c r="C796"/>
  <c r="L784"/>
  <c r="J771"/>
  <c r="H758"/>
  <c r="E745"/>
  <c r="C732"/>
  <c r="L720"/>
  <c r="J707"/>
  <c r="H694"/>
  <c r="E681"/>
  <c r="C668"/>
  <c r="L656"/>
  <c r="K848"/>
  <c r="F848"/>
  <c r="F832"/>
  <c r="D819"/>
  <c r="B806"/>
  <c r="K794"/>
  <c r="I781"/>
  <c r="F768"/>
  <c r="D755"/>
  <c r="B742"/>
  <c r="K730"/>
  <c r="I717"/>
  <c r="F704"/>
  <c r="D691"/>
  <c r="B678"/>
  <c r="K666"/>
  <c r="D644"/>
  <c r="B631"/>
  <c r="K619"/>
  <c r="I606"/>
  <c r="F593"/>
  <c r="D580"/>
  <c r="B567"/>
  <c r="K555"/>
  <c r="I542"/>
  <c r="F529"/>
  <c r="D516"/>
  <c r="B503"/>
  <c r="J640"/>
  <c r="H627"/>
  <c r="E614"/>
  <c r="C601"/>
  <c r="L589"/>
  <c r="C926"/>
  <c r="L914"/>
  <c r="J901"/>
  <c r="H888"/>
  <c r="E875"/>
  <c r="C862"/>
  <c r="F952"/>
  <c r="D939"/>
  <c r="B926"/>
  <c r="K914"/>
  <c r="I901"/>
  <c r="F888"/>
  <c r="D875"/>
  <c r="B862"/>
  <c r="C849"/>
  <c r="L837"/>
  <c r="J824"/>
  <c r="H811"/>
  <c r="E798"/>
  <c r="C785"/>
  <c r="L773"/>
  <c r="J760"/>
  <c r="H747"/>
  <c r="E734"/>
  <c r="C721"/>
  <c r="L709"/>
  <c r="J696"/>
  <c r="H683"/>
  <c r="E670"/>
  <c r="C657"/>
  <c r="J666"/>
  <c r="I848"/>
  <c r="F835"/>
  <c r="D822"/>
  <c r="B809"/>
  <c r="K797"/>
  <c r="I784"/>
  <c r="F771"/>
  <c r="D758"/>
  <c r="B745"/>
  <c r="K733"/>
  <c r="I720"/>
  <c r="F707"/>
  <c r="D694"/>
  <c r="B681"/>
  <c r="K669"/>
  <c r="I656"/>
  <c r="H848"/>
  <c r="E835"/>
  <c r="C822"/>
  <c r="L810"/>
  <c r="J797"/>
  <c r="H784"/>
  <c r="E771"/>
  <c r="C758"/>
  <c r="L746"/>
  <c r="J733"/>
  <c r="H720"/>
  <c r="E707"/>
  <c r="C694"/>
  <c r="L682"/>
  <c r="J669"/>
  <c r="L667"/>
  <c r="D848"/>
  <c r="B835"/>
  <c r="K823"/>
  <c r="I810"/>
  <c r="F797"/>
  <c r="D784"/>
  <c r="B771"/>
  <c r="K759"/>
  <c r="I746"/>
  <c r="F733"/>
  <c r="D720"/>
  <c r="B707"/>
  <c r="K695"/>
  <c r="I682"/>
  <c r="F669"/>
  <c r="D656"/>
  <c r="C848"/>
  <c r="L836"/>
  <c r="J823"/>
  <c r="H810"/>
  <c r="E797"/>
  <c r="C784"/>
  <c r="L772"/>
  <c r="J759"/>
  <c r="H746"/>
  <c r="E733"/>
  <c r="C720"/>
  <c r="L708"/>
  <c r="J695"/>
  <c r="H682"/>
  <c r="E669"/>
  <c r="C656"/>
  <c r="B848"/>
  <c r="K850"/>
  <c r="I833"/>
  <c r="F820"/>
  <c r="D807"/>
  <c r="B794"/>
  <c r="D775"/>
  <c r="B762"/>
  <c r="K750"/>
  <c r="I737"/>
  <c r="F724"/>
  <c r="D711"/>
  <c r="B698"/>
  <c r="K686"/>
  <c r="I673"/>
  <c r="B658"/>
  <c r="K639"/>
  <c r="I626"/>
  <c r="F613"/>
  <c r="D600"/>
  <c r="B587"/>
  <c r="K575"/>
  <c r="I562"/>
  <c r="F549"/>
  <c r="D536"/>
  <c r="B523"/>
  <c r="K511"/>
  <c r="I498"/>
  <c r="E634"/>
  <c r="C621"/>
  <c r="L609"/>
  <c r="J596"/>
  <c r="H583"/>
  <c r="J921"/>
  <c r="H908"/>
  <c r="E895"/>
  <c r="C882"/>
  <c r="L870"/>
  <c r="J857"/>
  <c r="B946"/>
  <c r="K934"/>
  <c r="I921"/>
  <c r="F908"/>
  <c r="D895"/>
  <c r="B882"/>
  <c r="K870"/>
  <c r="I857"/>
  <c r="J844"/>
  <c r="H831"/>
  <c r="E818"/>
  <c r="C805"/>
  <c r="L793"/>
  <c r="J780"/>
  <c r="H767"/>
  <c r="E754"/>
  <c r="C741"/>
  <c r="L729"/>
  <c r="J716"/>
  <c r="H703"/>
  <c r="E690"/>
  <c r="C677"/>
  <c r="L665"/>
  <c r="J652"/>
  <c r="L655"/>
  <c r="D842"/>
  <c r="B829"/>
  <c r="K817"/>
  <c r="I804"/>
  <c r="F791"/>
  <c r="D778"/>
  <c r="B765"/>
  <c r="K753"/>
  <c r="I740"/>
  <c r="F727"/>
  <c r="D714"/>
  <c r="B701"/>
  <c r="K689"/>
  <c r="I676"/>
  <c r="F663"/>
  <c r="D650"/>
  <c r="C842"/>
  <c r="L830"/>
  <c r="J817"/>
  <c r="H804"/>
  <c r="E791"/>
  <c r="C778"/>
  <c r="L766"/>
  <c r="J753"/>
  <c r="H740"/>
  <c r="E727"/>
  <c r="C714"/>
  <c r="L702"/>
  <c r="J689"/>
  <c r="H676"/>
  <c r="E663"/>
  <c r="C655"/>
  <c r="K843"/>
  <c r="I830"/>
  <c r="F817"/>
  <c r="D804"/>
  <c r="B791"/>
  <c r="K779"/>
  <c r="I766"/>
  <c r="F753"/>
  <c r="D740"/>
  <c r="B727"/>
  <c r="K715"/>
  <c r="I702"/>
  <c r="F689"/>
  <c r="D676"/>
  <c r="B663"/>
  <c r="K651"/>
  <c r="J843"/>
  <c r="H830"/>
  <c r="E817"/>
  <c r="C804"/>
  <c r="L792"/>
  <c r="J779"/>
  <c r="H766"/>
  <c r="E753"/>
  <c r="C740"/>
  <c r="L728"/>
  <c r="J715"/>
  <c r="H702"/>
  <c r="E689"/>
  <c r="C676"/>
  <c r="L664"/>
  <c r="J651"/>
  <c r="I843"/>
  <c r="F840"/>
  <c r="D827"/>
  <c r="B814"/>
  <c r="K802"/>
  <c r="I789"/>
  <c r="F776"/>
  <c r="D763"/>
  <c r="B750"/>
  <c r="K738"/>
  <c r="I725"/>
  <c r="F712"/>
  <c r="D699"/>
  <c r="B686"/>
  <c r="K674"/>
  <c r="F660"/>
  <c r="B639"/>
  <c r="K627"/>
  <c r="I614"/>
  <c r="F601"/>
  <c r="D588"/>
  <c r="B575"/>
  <c r="K563"/>
  <c r="I550"/>
  <c r="F537"/>
  <c r="D524"/>
  <c r="B511"/>
  <c r="K499"/>
  <c r="H635"/>
  <c r="E622"/>
  <c r="C609"/>
  <c r="H587"/>
  <c r="E570"/>
  <c r="C557"/>
  <c r="L545"/>
  <c r="J532"/>
  <c r="H519"/>
  <c r="E506"/>
  <c r="C493"/>
  <c r="L481"/>
  <c r="J468"/>
  <c r="H455"/>
  <c r="E442"/>
  <c r="D472"/>
  <c r="K447"/>
  <c r="L432"/>
  <c r="I659"/>
  <c r="I639"/>
  <c r="F626"/>
  <c r="D613"/>
  <c r="B600"/>
  <c r="K588"/>
  <c r="I575"/>
  <c r="F562"/>
  <c r="D549"/>
  <c r="B536"/>
  <c r="K524"/>
  <c r="I511"/>
  <c r="F498"/>
  <c r="C634"/>
  <c r="L622"/>
  <c r="J609"/>
  <c r="H596"/>
  <c r="J657"/>
  <c r="I839"/>
  <c r="F826"/>
  <c r="D813"/>
  <c r="B800"/>
  <c r="K788"/>
  <c r="I775"/>
  <c r="F762"/>
  <c r="D749"/>
  <c r="B736"/>
  <c r="K724"/>
  <c r="I711"/>
  <c r="F698"/>
  <c r="D685"/>
  <c r="B672"/>
  <c r="K658"/>
  <c r="D638"/>
  <c r="B625"/>
  <c r="K613"/>
  <c r="I600"/>
  <c r="F587"/>
  <c r="D574"/>
  <c r="B561"/>
  <c r="K549"/>
  <c r="I536"/>
  <c r="F523"/>
  <c r="D510"/>
  <c r="F647"/>
  <c r="J634"/>
  <c r="H621"/>
  <c r="E608"/>
  <c r="C595"/>
  <c r="L583"/>
  <c r="J570"/>
  <c r="H557"/>
  <c r="E544"/>
  <c r="C531"/>
  <c r="L519"/>
  <c r="J506"/>
  <c r="H493"/>
  <c r="E480"/>
  <c r="C467"/>
  <c r="L455"/>
  <c r="F497"/>
  <c r="B471"/>
  <c r="I446"/>
  <c r="E431"/>
  <c r="F658"/>
  <c r="B638"/>
  <c r="K626"/>
  <c r="I613"/>
  <c r="F600"/>
  <c r="D587"/>
  <c r="B574"/>
  <c r="K562"/>
  <c r="I549"/>
  <c r="F536"/>
  <c r="D523"/>
  <c r="B510"/>
  <c r="B647"/>
  <c r="H634"/>
  <c r="E621"/>
  <c r="C608"/>
  <c r="L596"/>
  <c r="J583"/>
  <c r="H570"/>
  <c r="E557"/>
  <c r="C544"/>
  <c r="L532"/>
  <c r="J519"/>
  <c r="H506"/>
  <c r="E493"/>
  <c r="C480"/>
  <c r="L468"/>
  <c r="J455"/>
  <c r="B497"/>
  <c r="I472"/>
  <c r="D446"/>
  <c r="C431"/>
  <c r="C418"/>
  <c r="L406"/>
  <c r="J393"/>
  <c r="H380"/>
  <c r="E367"/>
  <c r="C354"/>
  <c r="L342"/>
  <c r="J329"/>
  <c r="H316"/>
  <c r="E303"/>
  <c r="C290"/>
  <c r="L278"/>
  <c r="J265"/>
  <c r="H252"/>
  <c r="E239"/>
  <c r="C226"/>
  <c r="L214"/>
  <c r="J201"/>
  <c r="L585"/>
  <c r="C922"/>
  <c r="L910"/>
  <c r="J897"/>
  <c r="H884"/>
  <c r="E871"/>
  <c r="C858"/>
  <c r="F948"/>
  <c r="D935"/>
  <c r="B922"/>
  <c r="K910"/>
  <c r="I897"/>
  <c r="F884"/>
  <c r="D871"/>
  <c r="B858"/>
  <c r="C845"/>
  <c r="L833"/>
  <c r="J820"/>
  <c r="H807"/>
  <c r="E794"/>
  <c r="C781"/>
  <c r="L769"/>
  <c r="J756"/>
  <c r="H743"/>
  <c r="E730"/>
  <c r="C717"/>
  <c r="L705"/>
  <c r="J692"/>
  <c r="H679"/>
  <c r="E666"/>
  <c r="C653"/>
  <c r="J658"/>
  <c r="I844"/>
  <c r="F831"/>
  <c r="D818"/>
  <c r="B805"/>
  <c r="K793"/>
  <c r="I780"/>
  <c r="F767"/>
  <c r="D754"/>
  <c r="B741"/>
  <c r="K729"/>
  <c r="I716"/>
  <c r="F703"/>
  <c r="D690"/>
  <c r="B677"/>
  <c r="K665"/>
  <c r="I652"/>
  <c r="H844"/>
  <c r="E831"/>
  <c r="C818"/>
  <c r="L806"/>
  <c r="J793"/>
  <c r="H780"/>
  <c r="E767"/>
  <c r="C754"/>
  <c r="L742"/>
  <c r="J729"/>
  <c r="H716"/>
  <c r="E703"/>
  <c r="C690"/>
  <c r="L678"/>
  <c r="J665"/>
  <c r="L659"/>
  <c r="D844"/>
  <c r="B831"/>
  <c r="K819"/>
  <c r="I806"/>
  <c r="F793"/>
  <c r="D780"/>
  <c r="B767"/>
  <c r="K755"/>
  <c r="I742"/>
  <c r="F729"/>
  <c r="D716"/>
  <c r="B703"/>
  <c r="K691"/>
  <c r="I678"/>
  <c r="F665"/>
  <c r="D652"/>
  <c r="C844"/>
  <c r="L832"/>
  <c r="J819"/>
  <c r="H806"/>
  <c r="E793"/>
  <c r="C780"/>
  <c r="L768"/>
  <c r="J755"/>
  <c r="H742"/>
  <c r="E729"/>
  <c r="C716"/>
  <c r="L704"/>
  <c r="J691"/>
  <c r="H678"/>
  <c r="E665"/>
  <c r="C652"/>
  <c r="B844"/>
  <c r="K842"/>
  <c r="I829"/>
  <c r="F816"/>
  <c r="D803"/>
  <c r="B790"/>
  <c r="K778"/>
  <c r="I765"/>
  <c r="F752"/>
  <c r="D739"/>
  <c r="B726"/>
  <c r="K714"/>
  <c r="I701"/>
  <c r="F688"/>
  <c r="D675"/>
  <c r="B662"/>
  <c r="F641"/>
  <c r="D628"/>
  <c r="B615"/>
  <c r="K603"/>
  <c r="I590"/>
  <c r="F577"/>
  <c r="D564"/>
  <c r="B551"/>
  <c r="K539"/>
  <c r="I526"/>
  <c r="F513"/>
  <c r="D500"/>
  <c r="L637"/>
  <c r="J624"/>
  <c r="H611"/>
  <c r="E598"/>
  <c r="C585"/>
  <c r="E923"/>
  <c r="C910"/>
  <c r="L898"/>
  <c r="J885"/>
  <c r="H872"/>
  <c r="E859"/>
  <c r="I949"/>
  <c r="F936"/>
  <c r="D923"/>
  <c r="B910"/>
  <c r="K898"/>
  <c r="I885"/>
  <c r="F872"/>
  <c r="D859"/>
  <c r="E846"/>
  <c r="C833"/>
  <c r="L821"/>
  <c r="J808"/>
  <c r="H795"/>
  <c r="E782"/>
  <c r="C769"/>
  <c r="L757"/>
  <c r="J744"/>
  <c r="H731"/>
  <c r="E718"/>
  <c r="C705"/>
  <c r="L693"/>
  <c r="J680"/>
  <c r="H667"/>
  <c r="E654"/>
  <c r="C659"/>
  <c r="K845"/>
  <c r="I832"/>
  <c r="F819"/>
  <c r="D806"/>
  <c r="B793"/>
  <c r="K781"/>
  <c r="I768"/>
  <c r="F755"/>
  <c r="D742"/>
  <c r="B729"/>
  <c r="K717"/>
  <c r="I704"/>
  <c r="F691"/>
  <c r="D678"/>
  <c r="B665"/>
  <c r="K653"/>
  <c r="J845"/>
  <c r="H832"/>
  <c r="E819"/>
  <c r="C806"/>
  <c r="L794"/>
  <c r="J781"/>
  <c r="H768"/>
  <c r="E755"/>
  <c r="C742"/>
  <c r="L730"/>
  <c r="J717"/>
  <c r="H704"/>
  <c r="E691"/>
  <c r="C678"/>
  <c r="L666"/>
  <c r="E660"/>
  <c r="F845"/>
  <c r="D832"/>
  <c r="B819"/>
  <c r="K807"/>
  <c r="I794"/>
  <c r="F781"/>
  <c r="D768"/>
  <c r="B755"/>
  <c r="K743"/>
  <c r="I730"/>
  <c r="F717"/>
  <c r="D704"/>
  <c r="B691"/>
  <c r="K679"/>
  <c r="I666"/>
  <c r="F653"/>
  <c r="E845"/>
  <c r="C832"/>
  <c r="L820"/>
  <c r="J807"/>
  <c r="H794"/>
  <c r="E781"/>
  <c r="C768"/>
  <c r="L756"/>
  <c r="J743"/>
  <c r="H730"/>
  <c r="E717"/>
  <c r="C704"/>
  <c r="L692"/>
  <c r="J679"/>
  <c r="H666"/>
  <c r="E653"/>
  <c r="D845"/>
  <c r="D843"/>
  <c r="K830"/>
  <c r="I817"/>
  <c r="F804"/>
  <c r="D791"/>
  <c r="B778"/>
  <c r="K766"/>
  <c r="I753"/>
  <c r="F740"/>
  <c r="D727"/>
  <c r="B714"/>
  <c r="K702"/>
  <c r="I689"/>
  <c r="F676"/>
  <c r="D663"/>
  <c r="I642"/>
  <c r="F629"/>
  <c r="D616"/>
  <c r="B603"/>
  <c r="K591"/>
  <c r="I578"/>
  <c r="F565"/>
  <c r="D552"/>
  <c r="B539"/>
  <c r="K527"/>
  <c r="I514"/>
  <c r="F501"/>
  <c r="C637"/>
  <c r="L625"/>
  <c r="J612"/>
  <c r="H599"/>
  <c r="E586"/>
  <c r="H924"/>
  <c r="E911"/>
  <c r="C898"/>
  <c r="L886"/>
  <c r="J873"/>
  <c r="H860"/>
  <c r="K950"/>
  <c r="I937"/>
  <c r="F924"/>
  <c r="D911"/>
  <c r="B898"/>
  <c r="K886"/>
  <c r="I873"/>
  <c r="F860"/>
  <c r="H847"/>
  <c r="E834"/>
  <c r="C821"/>
  <c r="L809"/>
  <c r="J796"/>
  <c r="H783"/>
  <c r="E770"/>
  <c r="C757"/>
  <c r="L745"/>
  <c r="J732"/>
  <c r="H719"/>
  <c r="E706"/>
  <c r="C693"/>
  <c r="L681"/>
  <c r="J668"/>
  <c r="H655"/>
  <c r="H661"/>
  <c r="B845"/>
  <c r="K833"/>
  <c r="I820"/>
  <c r="F807"/>
  <c r="D794"/>
  <c r="B781"/>
  <c r="K769"/>
  <c r="I756"/>
  <c r="F743"/>
  <c r="D730"/>
  <c r="B717"/>
  <c r="K705"/>
  <c r="I692"/>
  <c r="F679"/>
  <c r="D666"/>
  <c r="B653"/>
  <c r="L846"/>
  <c r="J833"/>
  <c r="H820"/>
  <c r="E807"/>
  <c r="C794"/>
  <c r="L782"/>
  <c r="J769"/>
  <c r="H756"/>
  <c r="E743"/>
  <c r="C730"/>
  <c r="L718"/>
  <c r="J705"/>
  <c r="H692"/>
  <c r="E679"/>
  <c r="C666"/>
  <c r="J662"/>
  <c r="I846"/>
  <c r="F833"/>
  <c r="D820"/>
  <c r="B807"/>
  <c r="K795"/>
  <c r="I782"/>
  <c r="F769"/>
  <c r="D756"/>
  <c r="B743"/>
  <c r="K731"/>
  <c r="I718"/>
  <c r="F705"/>
  <c r="D692"/>
  <c r="B679"/>
  <c r="K667"/>
  <c r="I654"/>
  <c r="H846"/>
  <c r="E833"/>
  <c r="C820"/>
  <c r="L808"/>
  <c r="J795"/>
  <c r="H782"/>
  <c r="E769"/>
  <c r="C756"/>
  <c r="L744"/>
  <c r="J731"/>
  <c r="H718"/>
  <c r="E705"/>
  <c r="C692"/>
  <c r="L680"/>
  <c r="J667"/>
  <c r="H654"/>
  <c r="F846"/>
  <c r="I845"/>
  <c r="B830"/>
  <c r="K818"/>
  <c r="I805"/>
  <c r="F792"/>
  <c r="D779"/>
  <c r="B766"/>
  <c r="K754"/>
  <c r="I741"/>
  <c r="F728"/>
  <c r="D715"/>
  <c r="B702"/>
  <c r="K690"/>
  <c r="I677"/>
  <c r="F664"/>
  <c r="K643"/>
  <c r="I630"/>
  <c r="F617"/>
  <c r="D604"/>
  <c r="B591"/>
  <c r="K579"/>
  <c r="I566"/>
  <c r="F553"/>
  <c r="D540"/>
  <c r="B527"/>
  <c r="K515"/>
  <c r="I502"/>
  <c r="E638"/>
  <c r="C625"/>
  <c r="L613"/>
  <c r="C593"/>
  <c r="C573"/>
  <c r="L561"/>
  <c r="J548"/>
  <c r="H535"/>
  <c r="E522"/>
  <c r="C509"/>
  <c r="L497"/>
  <c r="J484"/>
  <c r="H471"/>
  <c r="E458"/>
  <c r="C445"/>
  <c r="K479"/>
  <c r="F453"/>
  <c r="J435"/>
  <c r="H422"/>
  <c r="F642"/>
  <c r="D629"/>
  <c r="B616"/>
  <c r="K604"/>
  <c r="I591"/>
  <c r="F578"/>
  <c r="D565"/>
  <c r="B552"/>
  <c r="K540"/>
  <c r="I527"/>
  <c r="F514"/>
  <c r="D501"/>
  <c r="L638"/>
  <c r="J625"/>
  <c r="H612"/>
  <c r="E599"/>
  <c r="C586"/>
  <c r="B842"/>
  <c r="D829"/>
  <c r="B816"/>
  <c r="K804"/>
  <c r="I791"/>
  <c r="F778"/>
  <c r="D765"/>
  <c r="B752"/>
  <c r="K740"/>
  <c r="I727"/>
  <c r="F714"/>
  <c r="D701"/>
  <c r="B688"/>
  <c r="K676"/>
  <c r="I663"/>
  <c r="B641"/>
  <c r="K629"/>
  <c r="I616"/>
  <c r="F603"/>
  <c r="D590"/>
  <c r="B577"/>
  <c r="K565"/>
  <c r="I552"/>
  <c r="F539"/>
  <c r="D526"/>
  <c r="B513"/>
  <c r="K501"/>
  <c r="H637"/>
  <c r="E624"/>
  <c r="C611"/>
  <c r="L599"/>
  <c r="J586"/>
  <c r="H573"/>
  <c r="E560"/>
  <c r="C547"/>
  <c r="L535"/>
  <c r="J522"/>
  <c r="H509"/>
  <c r="E496"/>
  <c r="C483"/>
  <c r="L471"/>
  <c r="J458"/>
  <c r="H445"/>
  <c r="I478"/>
  <c r="D452"/>
  <c r="C434"/>
  <c r="L422"/>
  <c r="K642"/>
  <c r="I629"/>
  <c r="F616"/>
  <c r="D603"/>
  <c r="B590"/>
  <c r="K578"/>
  <c r="I565"/>
  <c r="F552"/>
  <c r="D539"/>
  <c r="B526"/>
  <c r="K514"/>
  <c r="I501"/>
  <c r="E637"/>
  <c r="C624"/>
  <c r="L612"/>
  <c r="J599"/>
  <c r="H586"/>
  <c r="E573"/>
  <c r="C560"/>
  <c r="L548"/>
  <c r="J535"/>
  <c r="H522"/>
  <c r="E509"/>
  <c r="C496"/>
  <c r="L484"/>
  <c r="J471"/>
  <c r="H458"/>
  <c r="E445"/>
  <c r="D478"/>
  <c r="K453"/>
  <c r="L435"/>
  <c r="J422"/>
  <c r="J409"/>
  <c r="H396"/>
  <c r="E383"/>
  <c r="C370"/>
  <c r="L358"/>
  <c r="J345"/>
  <c r="H332"/>
  <c r="E319"/>
  <c r="C306"/>
  <c r="L294"/>
  <c r="J281"/>
  <c r="H268"/>
  <c r="E255"/>
  <c r="C242"/>
  <c r="L230"/>
  <c r="J217"/>
  <c r="H204"/>
  <c r="H188"/>
  <c r="E175"/>
  <c r="C162"/>
  <c r="L150"/>
  <c r="J137"/>
  <c r="H124"/>
  <c r="E111"/>
  <c r="C98"/>
  <c r="L86"/>
  <c r="J73"/>
  <c r="D497"/>
  <c r="K472"/>
  <c r="F446"/>
  <c r="D431"/>
  <c r="B418"/>
  <c r="K406"/>
  <c r="I393"/>
  <c r="F380"/>
  <c r="D367"/>
  <c r="B354"/>
  <c r="K342"/>
  <c r="I329"/>
  <c r="F316"/>
  <c r="D303"/>
  <c r="B290"/>
  <c r="K278"/>
  <c r="I265"/>
  <c r="F252"/>
  <c r="D239"/>
  <c r="B226"/>
  <c r="K214"/>
  <c r="E583"/>
  <c r="C570"/>
  <c r="L558"/>
  <c r="J545"/>
  <c r="H532"/>
  <c r="E519"/>
  <c r="C506"/>
  <c r="L494"/>
  <c r="J481"/>
  <c r="H468"/>
  <c r="E455"/>
  <c r="C442"/>
  <c r="K473"/>
  <c r="F447"/>
  <c r="J432"/>
  <c r="J419"/>
  <c r="H406"/>
  <c r="E393"/>
  <c r="C380"/>
  <c r="L368"/>
  <c r="J355"/>
  <c r="H342"/>
  <c r="E329"/>
  <c r="C316"/>
  <c r="L304"/>
  <c r="J291"/>
  <c r="H278"/>
  <c r="E265"/>
  <c r="C252"/>
  <c r="L240"/>
  <c r="J227"/>
  <c r="H214"/>
  <c r="E201"/>
  <c r="C188"/>
  <c r="L176"/>
  <c r="J163"/>
  <c r="H150"/>
  <c r="E137"/>
  <c r="C124"/>
  <c r="L112"/>
  <c r="J99"/>
  <c r="H86"/>
  <c r="E73"/>
  <c r="C60"/>
  <c r="B472"/>
  <c r="I447"/>
  <c r="K432"/>
  <c r="I419"/>
  <c r="F406"/>
  <c r="D393"/>
  <c r="B380"/>
  <c r="K368"/>
  <c r="I355"/>
  <c r="F342"/>
  <c r="D329"/>
  <c r="B316"/>
  <c r="K304"/>
  <c r="I291"/>
  <c r="F278"/>
  <c r="D265"/>
  <c r="B252"/>
  <c r="K240"/>
  <c r="I227"/>
  <c r="F214"/>
  <c r="D201"/>
  <c r="B188"/>
  <c r="K176"/>
  <c r="I163"/>
  <c r="F150"/>
  <c r="D137"/>
  <c r="B124"/>
  <c r="K112"/>
  <c r="I99"/>
  <c r="F86"/>
  <c r="D73"/>
  <c r="L58"/>
  <c r="J45"/>
  <c r="L20"/>
  <c r="K56"/>
  <c r="H419"/>
  <c r="E406"/>
  <c r="C393"/>
  <c r="L381"/>
  <c r="J368"/>
  <c r="H355"/>
  <c r="E342"/>
  <c r="C329"/>
  <c r="L317"/>
  <c r="J304"/>
  <c r="H291"/>
  <c r="E278"/>
  <c r="C265"/>
  <c r="L253"/>
  <c r="J240"/>
  <c r="H227"/>
  <c r="E214"/>
  <c r="J584"/>
  <c r="L569"/>
  <c r="J556"/>
  <c r="H543"/>
  <c r="E530"/>
  <c r="C517"/>
  <c r="L505"/>
  <c r="J492"/>
  <c r="H479"/>
  <c r="E466"/>
  <c r="C453"/>
  <c r="K495"/>
  <c r="F469"/>
  <c r="B443"/>
  <c r="H430"/>
  <c r="K656"/>
  <c r="D637"/>
  <c r="B624"/>
  <c r="K612"/>
  <c r="I599"/>
  <c r="F586"/>
  <c r="D573"/>
  <c r="B560"/>
  <c r="K548"/>
  <c r="I535"/>
  <c r="F522"/>
  <c r="D509"/>
  <c r="L646"/>
  <c r="J633"/>
  <c r="H620"/>
  <c r="E607"/>
  <c r="C594"/>
  <c r="L654"/>
  <c r="D837"/>
  <c r="B824"/>
  <c r="K812"/>
  <c r="I799"/>
  <c r="F786"/>
  <c r="D773"/>
  <c r="B760"/>
  <c r="K748"/>
  <c r="I735"/>
  <c r="F722"/>
  <c r="D709"/>
  <c r="B696"/>
  <c r="K684"/>
  <c r="I671"/>
  <c r="B654"/>
  <c r="K637"/>
  <c r="I624"/>
  <c r="F611"/>
  <c r="D598"/>
  <c r="B585"/>
  <c r="K573"/>
  <c r="I560"/>
  <c r="F547"/>
  <c r="D534"/>
  <c r="B521"/>
  <c r="K509"/>
  <c r="H645"/>
  <c r="E632"/>
  <c r="C619"/>
  <c r="L607"/>
  <c r="J594"/>
  <c r="H581"/>
  <c r="E568"/>
  <c r="C555"/>
  <c r="L543"/>
  <c r="J530"/>
  <c r="H517"/>
  <c r="E504"/>
  <c r="C491"/>
  <c r="L479"/>
  <c r="J466"/>
  <c r="H453"/>
  <c r="I494"/>
  <c r="D468"/>
  <c r="K443"/>
  <c r="L430"/>
  <c r="I655"/>
  <c r="I637"/>
  <c r="F624"/>
  <c r="D611"/>
  <c r="B598"/>
  <c r="K586"/>
  <c r="I573"/>
  <c r="F560"/>
  <c r="D547"/>
  <c r="B534"/>
  <c r="K522"/>
  <c r="I509"/>
  <c r="E645"/>
  <c r="C632"/>
  <c r="L620"/>
  <c r="J607"/>
  <c r="H594"/>
  <c r="E581"/>
  <c r="C568"/>
  <c r="L556"/>
  <c r="J543"/>
  <c r="H530"/>
  <c r="E517"/>
  <c r="C504"/>
  <c r="K782"/>
  <c r="I769"/>
  <c r="F756"/>
  <c r="D743"/>
  <c r="B730"/>
  <c r="K718"/>
  <c r="I705"/>
  <c r="F692"/>
  <c r="D679"/>
  <c r="B666"/>
  <c r="F645"/>
  <c r="D632"/>
  <c r="B619"/>
  <c r="K607"/>
  <c r="I594"/>
  <c r="F581"/>
  <c r="D568"/>
  <c r="B555"/>
  <c r="K543"/>
  <c r="I530"/>
  <c r="F517"/>
  <c r="D504"/>
  <c r="L641"/>
  <c r="J628"/>
  <c r="H615"/>
  <c r="E602"/>
  <c r="C589"/>
  <c r="E927"/>
  <c r="C914"/>
  <c r="L902"/>
  <c r="J889"/>
  <c r="H876"/>
  <c r="E863"/>
  <c r="I953"/>
  <c r="F940"/>
  <c r="D927"/>
  <c r="B914"/>
  <c r="K902"/>
  <c r="I889"/>
  <c r="F876"/>
  <c r="D863"/>
  <c r="E850"/>
  <c r="C837"/>
  <c r="L825"/>
  <c r="J812"/>
  <c r="H799"/>
  <c r="E786"/>
  <c r="C773"/>
  <c r="L761"/>
  <c r="J748"/>
  <c r="H735"/>
  <c r="E722"/>
  <c r="C709"/>
  <c r="L697"/>
  <c r="J684"/>
  <c r="H671"/>
  <c r="E658"/>
  <c r="C667"/>
  <c r="K849"/>
  <c r="I836"/>
  <c r="F823"/>
  <c r="D810"/>
  <c r="B797"/>
  <c r="K785"/>
  <c r="I772"/>
  <c r="F759"/>
  <c r="D746"/>
  <c r="B733"/>
  <c r="K721"/>
  <c r="I708"/>
  <c r="F695"/>
  <c r="D682"/>
  <c r="B669"/>
  <c r="K657"/>
  <c r="J849"/>
  <c r="H836"/>
  <c r="E823"/>
  <c r="C810"/>
  <c r="L798"/>
  <c r="J785"/>
  <c r="H772"/>
  <c r="E759"/>
  <c r="C746"/>
  <c r="L734"/>
  <c r="J721"/>
  <c r="H708"/>
  <c r="E695"/>
  <c r="C682"/>
  <c r="L670"/>
  <c r="E668"/>
  <c r="F849"/>
  <c r="D836"/>
  <c r="B823"/>
  <c r="K811"/>
  <c r="I798"/>
  <c r="F785"/>
  <c r="D772"/>
  <c r="B759"/>
  <c r="K747"/>
  <c r="I734"/>
  <c r="F721"/>
  <c r="D708"/>
  <c r="B695"/>
  <c r="K683"/>
  <c r="I670"/>
  <c r="F657"/>
  <c r="E849"/>
  <c r="C836"/>
  <c r="L824"/>
  <c r="J811"/>
  <c r="H798"/>
  <c r="E785"/>
  <c r="C772"/>
  <c r="L760"/>
  <c r="J747"/>
  <c r="H734"/>
  <c r="E721"/>
  <c r="C708"/>
  <c r="L696"/>
  <c r="J683"/>
  <c r="H670"/>
  <c r="E657"/>
  <c r="D849"/>
  <c r="C646"/>
  <c r="K834"/>
  <c r="I821"/>
  <c r="F808"/>
  <c r="D795"/>
  <c r="B782"/>
  <c r="K770"/>
  <c r="I757"/>
  <c r="F744"/>
  <c r="D731"/>
  <c r="B718"/>
  <c r="K706"/>
  <c r="I693"/>
  <c r="F680"/>
  <c r="D667"/>
  <c r="I647"/>
  <c r="F633"/>
  <c r="D620"/>
  <c r="B607"/>
  <c r="K595"/>
  <c r="I582"/>
  <c r="F569"/>
  <c r="D556"/>
  <c r="B543"/>
  <c r="K531"/>
  <c r="I518"/>
  <c r="F505"/>
  <c r="C641"/>
  <c r="L629"/>
  <c r="J616"/>
  <c r="J600"/>
  <c r="L577"/>
  <c r="J564"/>
  <c r="H551"/>
  <c r="E538"/>
  <c r="C525"/>
  <c r="L513"/>
  <c r="J500"/>
  <c r="H487"/>
  <c r="E474"/>
  <c r="C461"/>
  <c r="L449"/>
  <c r="F485"/>
  <c r="B459"/>
  <c r="H438"/>
  <c r="E425"/>
  <c r="D645"/>
  <c r="B632"/>
  <c r="K620"/>
  <c r="I607"/>
  <c r="F594"/>
  <c r="D581"/>
  <c r="B568"/>
  <c r="K556"/>
  <c r="I543"/>
  <c r="F530"/>
  <c r="D517"/>
  <c r="B504"/>
  <c r="J641"/>
  <c r="H628"/>
  <c r="E615"/>
  <c r="C602"/>
  <c r="L590"/>
  <c r="I849"/>
  <c r="B832"/>
  <c r="K820"/>
  <c r="I807"/>
  <c r="F794"/>
  <c r="D781"/>
  <c r="B768"/>
  <c r="K756"/>
  <c r="I743"/>
  <c r="F730"/>
  <c r="D717"/>
  <c r="B704"/>
  <c r="K692"/>
  <c r="I679"/>
  <c r="F666"/>
  <c r="K645"/>
  <c r="I632"/>
  <c r="F619"/>
  <c r="D606"/>
  <c r="B593"/>
  <c r="K581"/>
  <c r="I568"/>
  <c r="F555"/>
  <c r="D542"/>
  <c r="B529"/>
  <c r="K517"/>
  <c r="I504"/>
  <c r="E640"/>
  <c r="C627"/>
  <c r="L615"/>
  <c r="J602"/>
  <c r="H589"/>
  <c r="E576"/>
  <c r="C563"/>
  <c r="L551"/>
  <c r="J538"/>
  <c r="H525"/>
  <c r="E512"/>
  <c r="C499"/>
  <c r="L487"/>
  <c r="J474"/>
  <c r="H461"/>
  <c r="E448"/>
  <c r="D484"/>
  <c r="K459"/>
  <c r="L438"/>
  <c r="J425"/>
  <c r="I645"/>
  <c r="F632"/>
  <c r="D619"/>
  <c r="B606"/>
  <c r="K594"/>
  <c r="I581"/>
  <c r="F568"/>
  <c r="D555"/>
  <c r="B542"/>
  <c r="K530"/>
  <c r="I517"/>
  <c r="F504"/>
  <c r="C640"/>
  <c r="L628"/>
  <c r="J615"/>
  <c r="H602"/>
  <c r="E589"/>
  <c r="C576"/>
  <c r="L564"/>
  <c r="J551"/>
  <c r="H538"/>
  <c r="E525"/>
  <c r="C512"/>
  <c r="L500"/>
  <c r="J487"/>
  <c r="H474"/>
  <c r="E461"/>
  <c r="C448"/>
  <c r="K485"/>
  <c r="F459"/>
  <c r="J438"/>
  <c r="H425"/>
  <c r="H412"/>
  <c r="E399"/>
  <c r="C386"/>
  <c r="L374"/>
  <c r="J361"/>
  <c r="H348"/>
  <c r="E335"/>
  <c r="C322"/>
  <c r="L310"/>
  <c r="J297"/>
  <c r="H284"/>
  <c r="E271"/>
  <c r="C258"/>
  <c r="L246"/>
  <c r="J233"/>
  <c r="H220"/>
  <c r="E207"/>
  <c r="H591"/>
  <c r="J929"/>
  <c r="H916"/>
  <c r="E903"/>
  <c r="C890"/>
  <c r="L878"/>
  <c r="J865"/>
  <c r="H852"/>
  <c r="K942"/>
  <c r="I929"/>
  <c r="F916"/>
  <c r="D903"/>
  <c r="B890"/>
  <c r="K878"/>
  <c r="I865"/>
  <c r="F852"/>
  <c r="H839"/>
  <c r="E826"/>
  <c r="C813"/>
  <c r="L801"/>
  <c r="J788"/>
  <c r="H775"/>
  <c r="E762"/>
  <c r="C749"/>
  <c r="L737"/>
  <c r="J724"/>
  <c r="H711"/>
  <c r="E698"/>
  <c r="C685"/>
  <c r="L673"/>
  <c r="J660"/>
  <c r="H647"/>
  <c r="D850"/>
  <c r="B837"/>
  <c r="K825"/>
  <c r="I812"/>
  <c r="F799"/>
  <c r="D786"/>
  <c r="B773"/>
  <c r="K761"/>
  <c r="I748"/>
  <c r="F735"/>
  <c r="D722"/>
  <c r="B709"/>
  <c r="K697"/>
  <c r="I684"/>
  <c r="F671"/>
  <c r="D658"/>
  <c r="C850"/>
  <c r="L838"/>
  <c r="J825"/>
  <c r="H812"/>
  <c r="E799"/>
  <c r="C786"/>
  <c r="L774"/>
  <c r="J761"/>
  <c r="H748"/>
  <c r="E735"/>
  <c r="C722"/>
  <c r="L710"/>
  <c r="J697"/>
  <c r="H684"/>
  <c r="E671"/>
  <c r="C658"/>
  <c r="K851"/>
  <c r="I838"/>
  <c r="F825"/>
  <c r="D812"/>
  <c r="B799"/>
  <c r="K787"/>
  <c r="I774"/>
  <c r="F761"/>
  <c r="D748"/>
  <c r="B735"/>
  <c r="K723"/>
  <c r="I710"/>
  <c r="F697"/>
  <c r="D684"/>
  <c r="B671"/>
  <c r="K659"/>
  <c r="J851"/>
  <c r="H838"/>
  <c r="E825"/>
  <c r="C812"/>
  <c r="L800"/>
  <c r="J787"/>
  <c r="H774"/>
  <c r="E761"/>
  <c r="C748"/>
  <c r="L736"/>
  <c r="J723"/>
  <c r="H710"/>
  <c r="E697"/>
  <c r="C684"/>
  <c r="L672"/>
  <c r="J659"/>
  <c r="I851"/>
  <c r="L650"/>
  <c r="D835"/>
  <c r="B822"/>
  <c r="K810"/>
  <c r="I797"/>
  <c r="F784"/>
  <c r="D771"/>
  <c r="B758"/>
  <c r="K746"/>
  <c r="I733"/>
  <c r="F720"/>
  <c r="D707"/>
  <c r="B694"/>
  <c r="K682"/>
  <c r="I669"/>
  <c r="B650"/>
  <c r="K635"/>
  <c r="I622"/>
  <c r="F609"/>
  <c r="D596"/>
  <c r="B583"/>
  <c r="K571"/>
  <c r="I558"/>
  <c r="F545"/>
  <c r="D532"/>
  <c r="B519"/>
  <c r="K507"/>
  <c r="H643"/>
  <c r="E630"/>
  <c r="C617"/>
  <c r="L605"/>
  <c r="J592"/>
  <c r="L930"/>
  <c r="J917"/>
  <c r="H904"/>
  <c r="E891"/>
  <c r="C878"/>
  <c r="L866"/>
  <c r="J853"/>
  <c r="B942"/>
  <c r="K930"/>
  <c r="I917"/>
  <c r="F904"/>
  <c r="D891"/>
  <c r="B878"/>
  <c r="K866"/>
  <c r="I853"/>
  <c r="J840"/>
  <c r="H827"/>
  <c r="E814"/>
  <c r="C801"/>
  <c r="L789"/>
  <c r="J776"/>
  <c r="H763"/>
  <c r="E750"/>
  <c r="C737"/>
  <c r="L725"/>
  <c r="J712"/>
  <c r="H699"/>
  <c r="E686"/>
  <c r="C673"/>
  <c r="L661"/>
  <c r="J648"/>
  <c r="L647"/>
  <c r="D838"/>
  <c r="B825"/>
  <c r="K813"/>
  <c r="I800"/>
  <c r="F787"/>
  <c r="D774"/>
  <c r="B761"/>
  <c r="K749"/>
  <c r="I736"/>
  <c r="F723"/>
  <c r="D710"/>
  <c r="B697"/>
  <c r="K685"/>
  <c r="I672"/>
  <c r="F659"/>
  <c r="B645"/>
  <c r="C838"/>
  <c r="L826"/>
  <c r="J813"/>
  <c r="H800"/>
  <c r="E787"/>
  <c r="C774"/>
  <c r="L762"/>
  <c r="J749"/>
  <c r="H736"/>
  <c r="E723"/>
  <c r="C710"/>
  <c r="L698"/>
  <c r="J685"/>
  <c r="H672"/>
  <c r="E659"/>
  <c r="C647"/>
  <c r="K839"/>
  <c r="I826"/>
  <c r="F813"/>
  <c r="D800"/>
  <c r="B787"/>
  <c r="K775"/>
  <c r="I762"/>
  <c r="F749"/>
  <c r="D736"/>
  <c r="B723"/>
  <c r="K711"/>
  <c r="I698"/>
  <c r="F685"/>
  <c r="D672"/>
  <c r="B659"/>
  <c r="I646"/>
  <c r="J839"/>
  <c r="H826"/>
  <c r="E813"/>
  <c r="C800"/>
  <c r="L788"/>
  <c r="J775"/>
  <c r="H762"/>
  <c r="E749"/>
  <c r="C736"/>
  <c r="L724"/>
  <c r="J711"/>
  <c r="H698"/>
  <c r="E685"/>
  <c r="C672"/>
  <c r="L660"/>
  <c r="J647"/>
  <c r="E651"/>
  <c r="F836"/>
  <c r="D823"/>
  <c r="B810"/>
  <c r="K798"/>
  <c r="I785"/>
  <c r="F772"/>
  <c r="D759"/>
  <c r="B746"/>
  <c r="K734"/>
  <c r="I721"/>
  <c r="F708"/>
  <c r="D695"/>
  <c r="B682"/>
  <c r="K670"/>
  <c r="F652"/>
  <c r="B635"/>
  <c r="K623"/>
  <c r="I610"/>
  <c r="F597"/>
  <c r="D584"/>
  <c r="B571"/>
  <c r="K559"/>
  <c r="I546"/>
  <c r="F533"/>
  <c r="D520"/>
  <c r="B507"/>
  <c r="J644"/>
  <c r="H631"/>
  <c r="E618"/>
  <c r="C605"/>
  <c r="L593"/>
  <c r="C930"/>
  <c r="L918"/>
  <c r="J905"/>
  <c r="H892"/>
  <c r="E879"/>
  <c r="C866"/>
  <c r="L854"/>
  <c r="D943"/>
  <c r="B930"/>
  <c r="K918"/>
  <c r="I905"/>
  <c r="F892"/>
  <c r="D879"/>
  <c r="B866"/>
  <c r="K854"/>
  <c r="L841"/>
  <c r="J828"/>
  <c r="H815"/>
  <c r="E802"/>
  <c r="C789"/>
  <c r="L777"/>
  <c r="J764"/>
  <c r="H751"/>
  <c r="E738"/>
  <c r="C725"/>
  <c r="L713"/>
  <c r="J700"/>
  <c r="H687"/>
  <c r="E674"/>
  <c r="C661"/>
  <c r="L649"/>
  <c r="E648"/>
  <c r="F839"/>
  <c r="D826"/>
  <c r="B813"/>
  <c r="K801"/>
  <c r="I788"/>
  <c r="F775"/>
  <c r="D762"/>
  <c r="B749"/>
  <c r="K737"/>
  <c r="I724"/>
  <c r="F711"/>
  <c r="D698"/>
  <c r="B685"/>
  <c r="K673"/>
  <c r="I660"/>
  <c r="B646"/>
  <c r="E839"/>
  <c r="C826"/>
  <c r="L814"/>
  <c r="J801"/>
  <c r="H788"/>
  <c r="E775"/>
  <c r="C762"/>
  <c r="L750"/>
  <c r="J737"/>
  <c r="H724"/>
  <c r="E711"/>
  <c r="C698"/>
  <c r="L686"/>
  <c r="J673"/>
  <c r="H660"/>
  <c r="H649"/>
  <c r="B839"/>
  <c r="K827"/>
  <c r="I814"/>
  <c r="F801"/>
  <c r="D788"/>
  <c r="B775"/>
  <c r="K763"/>
  <c r="I750"/>
  <c r="F737"/>
  <c r="D724"/>
  <c r="B711"/>
  <c r="K699"/>
  <c r="I686"/>
  <c r="F673"/>
  <c r="D660"/>
  <c r="D647"/>
  <c r="L840"/>
  <c r="J827"/>
  <c r="H814"/>
  <c r="E801"/>
  <c r="C788"/>
  <c r="L776"/>
  <c r="J763"/>
  <c r="H750"/>
  <c r="E737"/>
  <c r="C724"/>
  <c r="L712"/>
  <c r="J699"/>
  <c r="H686"/>
  <c r="E673"/>
  <c r="C660"/>
  <c r="L648"/>
  <c r="J653"/>
  <c r="I837"/>
  <c r="F824"/>
  <c r="D811"/>
  <c r="B798"/>
  <c r="K786"/>
  <c r="I773"/>
  <c r="F760"/>
  <c r="D747"/>
  <c r="B734"/>
  <c r="K722"/>
  <c r="I709"/>
  <c r="F696"/>
  <c r="D683"/>
  <c r="B670"/>
  <c r="K654"/>
  <c r="D636"/>
  <c r="B623"/>
  <c r="K611"/>
  <c r="I598"/>
  <c r="F585"/>
  <c r="D572"/>
  <c r="B559"/>
  <c r="K547"/>
  <c r="I534"/>
  <c r="F521"/>
  <c r="D508"/>
  <c r="L645"/>
  <c r="J632"/>
  <c r="H619"/>
  <c r="E606"/>
  <c r="J580"/>
  <c r="H567"/>
  <c r="E554"/>
  <c r="C541"/>
  <c r="L529"/>
  <c r="J516"/>
  <c r="H503"/>
  <c r="E490"/>
  <c r="C477"/>
  <c r="L465"/>
  <c r="J452"/>
  <c r="B491"/>
  <c r="I466"/>
  <c r="E441"/>
  <c r="C428"/>
  <c r="B652"/>
  <c r="K636"/>
  <c r="I623"/>
  <c r="F610"/>
  <c r="D597"/>
  <c r="B584"/>
  <c r="K572"/>
  <c r="I559"/>
  <c r="F546"/>
  <c r="D533"/>
  <c r="B520"/>
  <c r="K508"/>
  <c r="H644"/>
  <c r="E631"/>
  <c r="C618"/>
  <c r="L606"/>
  <c r="J593"/>
  <c r="C650"/>
  <c r="K836"/>
  <c r="I823"/>
  <c r="F810"/>
  <c r="D797"/>
  <c r="B784"/>
  <c r="K772"/>
  <c r="I759"/>
  <c r="F746"/>
  <c r="D733"/>
  <c r="B720"/>
  <c r="K708"/>
  <c r="I695"/>
  <c r="F682"/>
  <c r="D669"/>
  <c r="D651"/>
  <c r="F635"/>
  <c r="D622"/>
  <c r="B609"/>
  <c r="K597"/>
  <c r="I584"/>
  <c r="F571"/>
  <c r="D558"/>
  <c r="B545"/>
  <c r="K533"/>
  <c r="I520"/>
  <c r="F507"/>
  <c r="C643"/>
  <c r="L631"/>
  <c r="J618"/>
  <c r="H605"/>
  <c r="E592"/>
  <c r="C579"/>
  <c r="L567"/>
  <c r="J554"/>
  <c r="H541"/>
  <c r="E528"/>
  <c r="C515"/>
  <c r="L503"/>
  <c r="J490"/>
  <c r="H477"/>
  <c r="E464"/>
  <c r="C451"/>
  <c r="K491"/>
  <c r="F465"/>
  <c r="J441"/>
  <c r="H428"/>
  <c r="K652"/>
  <c r="D635"/>
  <c r="B622"/>
  <c r="K610"/>
  <c r="I597"/>
  <c r="F584"/>
  <c r="D571"/>
  <c r="B558"/>
  <c r="K546"/>
  <c r="I533"/>
  <c r="F520"/>
  <c r="D507"/>
  <c r="L644"/>
  <c r="J631"/>
  <c r="H618"/>
  <c r="E605"/>
  <c r="C592"/>
  <c r="L580"/>
  <c r="J567"/>
  <c r="H554"/>
  <c r="E541"/>
  <c r="C528"/>
  <c r="L516"/>
  <c r="J503"/>
  <c r="H490"/>
  <c r="E477"/>
  <c r="C464"/>
  <c r="L452"/>
  <c r="F491"/>
  <c r="B465"/>
  <c r="H441"/>
  <c r="E428"/>
  <c r="E415"/>
  <c r="C402"/>
  <c r="L390"/>
  <c r="J377"/>
  <c r="H364"/>
  <c r="E351"/>
  <c r="C338"/>
  <c r="L326"/>
  <c r="J313"/>
  <c r="H300"/>
  <c r="E287"/>
  <c r="C274"/>
  <c r="L262"/>
  <c r="J249"/>
  <c r="H236"/>
  <c r="E223"/>
  <c r="C210"/>
  <c r="C194"/>
  <c r="L182"/>
  <c r="J169"/>
  <c r="H156"/>
  <c r="E143"/>
  <c r="C130"/>
  <c r="L118"/>
  <c r="J105"/>
  <c r="H92"/>
  <c r="E79"/>
  <c r="C66"/>
  <c r="B484"/>
  <c r="I459"/>
  <c r="K438"/>
  <c r="I425"/>
  <c r="F412"/>
  <c r="D399"/>
  <c r="B386"/>
  <c r="K374"/>
  <c r="I361"/>
  <c r="F348"/>
  <c r="D335"/>
  <c r="B322"/>
  <c r="K310"/>
  <c r="I297"/>
  <c r="F284"/>
  <c r="D271"/>
  <c r="B258"/>
  <c r="K246"/>
  <c r="I233"/>
  <c r="F220"/>
  <c r="D207"/>
  <c r="J577"/>
  <c r="H564"/>
  <c r="E551"/>
  <c r="C538"/>
  <c r="L526"/>
  <c r="J513"/>
  <c r="H500"/>
  <c r="E487"/>
  <c r="C474"/>
  <c r="L462"/>
  <c r="J449"/>
  <c r="B485"/>
  <c r="I460"/>
  <c r="E438"/>
  <c r="C425"/>
  <c r="C412"/>
  <c r="L400"/>
  <c r="J387"/>
  <c r="H374"/>
  <c r="E361"/>
  <c r="C348"/>
  <c r="L336"/>
  <c r="J323"/>
  <c r="H310"/>
  <c r="E297"/>
  <c r="C284"/>
  <c r="L272"/>
  <c r="J259"/>
  <c r="H246"/>
  <c r="E233"/>
  <c r="C220"/>
  <c r="L208"/>
  <c r="J195"/>
  <c r="H182"/>
  <c r="E169"/>
  <c r="C156"/>
  <c r="L144"/>
  <c r="J131"/>
  <c r="H118"/>
  <c r="E105"/>
  <c r="C92"/>
  <c r="L80"/>
  <c r="J67"/>
  <c r="D485"/>
  <c r="K460"/>
  <c r="F438"/>
  <c r="D425"/>
  <c r="B412"/>
  <c r="K400"/>
  <c r="I387"/>
  <c r="F374"/>
  <c r="D361"/>
  <c r="B348"/>
  <c r="K336"/>
  <c r="I323"/>
  <c r="F310"/>
  <c r="D297"/>
  <c r="B284"/>
  <c r="K272"/>
  <c r="I259"/>
  <c r="F246"/>
  <c r="D233"/>
  <c r="B220"/>
  <c r="K208"/>
  <c r="I195"/>
  <c r="F182"/>
  <c r="D169"/>
  <c r="B156"/>
  <c r="K144"/>
  <c r="I131"/>
  <c r="F118"/>
  <c r="D105"/>
  <c r="B92"/>
  <c r="K80"/>
  <c r="I67"/>
  <c r="E51"/>
  <c r="J33"/>
  <c r="I64"/>
  <c r="D49"/>
  <c r="L413"/>
  <c r="J400"/>
  <c r="H387"/>
  <c r="E374"/>
  <c r="C361"/>
  <c r="L349"/>
  <c r="J336"/>
  <c r="H323"/>
  <c r="E310"/>
  <c r="C297"/>
  <c r="L285"/>
  <c r="J272"/>
  <c r="H259"/>
  <c r="E246"/>
  <c r="C233"/>
  <c r="L221"/>
  <c r="L597"/>
  <c r="H575"/>
  <c r="E562"/>
  <c r="C549"/>
  <c r="L537"/>
  <c r="J524"/>
  <c r="H511"/>
  <c r="E498"/>
  <c r="C485"/>
  <c r="L473"/>
  <c r="J460"/>
  <c r="H447"/>
  <c r="I482"/>
  <c r="D456"/>
  <c r="C436"/>
  <c r="L424"/>
  <c r="K644"/>
  <c r="I631"/>
  <c r="F618"/>
  <c r="D605"/>
  <c r="B592"/>
  <c r="K580"/>
  <c r="I567"/>
  <c r="F554"/>
  <c r="D541"/>
  <c r="B528"/>
  <c r="K516"/>
  <c r="I503"/>
  <c r="E639"/>
  <c r="C626"/>
  <c r="L614"/>
  <c r="J601"/>
  <c r="H588"/>
  <c r="K846"/>
  <c r="I831"/>
  <c r="F818"/>
  <c r="D805"/>
  <c r="B792"/>
  <c r="K780"/>
  <c r="I767"/>
  <c r="F754"/>
  <c r="D741"/>
  <c r="B728"/>
  <c r="K716"/>
  <c r="I703"/>
  <c r="F690"/>
  <c r="D677"/>
  <c r="B664"/>
  <c r="F643"/>
  <c r="D630"/>
  <c r="B617"/>
  <c r="K605"/>
  <c r="I592"/>
  <c r="F579"/>
  <c r="D566"/>
  <c r="B553"/>
  <c r="K541"/>
  <c r="I528"/>
  <c r="F515"/>
  <c r="D502"/>
  <c r="L639"/>
  <c r="J626"/>
  <c r="H613"/>
  <c r="E600"/>
  <c r="C587"/>
  <c r="L575"/>
  <c r="J562"/>
  <c r="H549"/>
  <c r="E536"/>
  <c r="C523"/>
  <c r="L511"/>
  <c r="J498"/>
  <c r="H485"/>
  <c r="E472"/>
  <c r="C459"/>
  <c r="L447"/>
  <c r="F481"/>
  <c r="B455"/>
  <c r="H436"/>
  <c r="E423"/>
  <c r="D643"/>
  <c r="B630"/>
  <c r="K618"/>
  <c r="I605"/>
  <c r="F592"/>
  <c r="D579"/>
  <c r="B566"/>
  <c r="K554"/>
  <c r="I541"/>
  <c r="F528"/>
  <c r="D515"/>
  <c r="B502"/>
  <c r="J639"/>
  <c r="H626"/>
  <c r="E613"/>
  <c r="C600"/>
  <c r="L588"/>
  <c r="J575"/>
  <c r="H562"/>
  <c r="E549"/>
  <c r="C536"/>
  <c r="L524"/>
  <c r="J511"/>
  <c r="L492"/>
  <c r="J479"/>
  <c r="H466"/>
  <c r="E453"/>
  <c r="D494"/>
  <c r="K469"/>
  <c r="F443"/>
  <c r="J430"/>
  <c r="J417"/>
  <c r="H404"/>
  <c r="E391"/>
  <c r="C378"/>
  <c r="L366"/>
  <c r="J353"/>
  <c r="H340"/>
  <c r="E327"/>
  <c r="C314"/>
  <c r="L302"/>
  <c r="J289"/>
  <c r="H276"/>
  <c r="E263"/>
  <c r="C250"/>
  <c r="L238"/>
  <c r="J225"/>
  <c r="H212"/>
  <c r="E199"/>
  <c r="C186"/>
  <c r="L174"/>
  <c r="J161"/>
  <c r="H148"/>
  <c r="E135"/>
  <c r="C122"/>
  <c r="L110"/>
  <c r="J97"/>
  <c r="H84"/>
  <c r="E71"/>
  <c r="F494"/>
  <c r="B468"/>
  <c r="I443"/>
  <c r="K430"/>
  <c r="I417"/>
  <c r="F404"/>
  <c r="D391"/>
  <c r="B378"/>
  <c r="K366"/>
  <c r="I353"/>
  <c r="F340"/>
  <c r="D327"/>
  <c r="B314"/>
  <c r="K302"/>
  <c r="I289"/>
  <c r="F276"/>
  <c r="D263"/>
  <c r="B250"/>
  <c r="K238"/>
  <c r="I225"/>
  <c r="F212"/>
  <c r="L582"/>
  <c r="J569"/>
  <c r="H556"/>
  <c r="E543"/>
  <c r="C530"/>
  <c r="L518"/>
  <c r="J505"/>
  <c r="H492"/>
  <c r="E479"/>
  <c r="C466"/>
  <c r="L454"/>
  <c r="F495"/>
  <c r="B469"/>
  <c r="I444"/>
  <c r="E430"/>
  <c r="E417"/>
  <c r="C404"/>
  <c r="L392"/>
  <c r="J379"/>
  <c r="H366"/>
  <c r="E353"/>
  <c r="C340"/>
  <c r="L328"/>
  <c r="J315"/>
  <c r="H302"/>
  <c r="E289"/>
  <c r="C276"/>
  <c r="L264"/>
  <c r="J251"/>
  <c r="H238"/>
  <c r="E225"/>
  <c r="C212"/>
  <c r="L200"/>
  <c r="J187"/>
  <c r="H174"/>
  <c r="E161"/>
  <c r="C148"/>
  <c r="L136"/>
  <c r="J123"/>
  <c r="H110"/>
  <c r="E97"/>
  <c r="C84"/>
  <c r="L72"/>
  <c r="I495"/>
  <c r="D469"/>
  <c r="K444"/>
  <c r="F430"/>
  <c r="D417"/>
  <c r="B404"/>
  <c r="K392"/>
  <c r="I379"/>
  <c r="F366"/>
  <c r="D353"/>
  <c r="B340"/>
  <c r="K328"/>
  <c r="I315"/>
  <c r="F302"/>
  <c r="D289"/>
  <c r="B276"/>
  <c r="K264"/>
  <c r="I251"/>
  <c r="F238"/>
  <c r="D225"/>
  <c r="B212"/>
  <c r="K200"/>
  <c r="I187"/>
  <c r="F174"/>
  <c r="D161"/>
  <c r="B148"/>
  <c r="K136"/>
  <c r="I123"/>
  <c r="F110"/>
  <c r="D97"/>
  <c r="B84"/>
  <c r="K72"/>
  <c r="H56"/>
  <c r="C42"/>
  <c r="C16"/>
  <c r="F54"/>
  <c r="C417"/>
  <c r="L405"/>
  <c r="J392"/>
  <c r="H379"/>
  <c r="E366"/>
  <c r="C353"/>
  <c r="L341"/>
  <c r="J328"/>
  <c r="H315"/>
  <c r="E302"/>
  <c r="C289"/>
  <c r="L277"/>
  <c r="J264"/>
  <c r="H251"/>
  <c r="E238"/>
  <c r="C225"/>
  <c r="L213"/>
  <c r="J200"/>
  <c r="C569"/>
  <c r="L557"/>
  <c r="J544"/>
  <c r="H531"/>
  <c r="E518"/>
  <c r="C505"/>
  <c r="L493"/>
  <c r="J480"/>
  <c r="H467"/>
  <c r="E454"/>
  <c r="D496"/>
  <c r="K471"/>
  <c r="F445"/>
  <c r="J431"/>
  <c r="D657"/>
  <c r="F638"/>
  <c r="D625"/>
  <c r="B612"/>
  <c r="K600"/>
  <c r="I587"/>
  <c r="F574"/>
  <c r="D561"/>
  <c r="B548"/>
  <c r="K536"/>
  <c r="I523"/>
  <c r="F510"/>
  <c r="K647"/>
  <c r="L634"/>
  <c r="J621"/>
  <c r="H608"/>
  <c r="E595"/>
  <c r="E655"/>
  <c r="F838"/>
  <c r="D825"/>
  <c r="B812"/>
  <c r="K800"/>
  <c r="I787"/>
  <c r="F774"/>
  <c r="D761"/>
  <c r="B748"/>
  <c r="K736"/>
  <c r="I723"/>
  <c r="F710"/>
  <c r="D697"/>
  <c r="B684"/>
  <c r="K672"/>
  <c r="F656"/>
  <c r="B637"/>
  <c r="K625"/>
  <c r="I612"/>
  <c r="F599"/>
  <c r="D586"/>
  <c r="B573"/>
  <c r="K561"/>
  <c r="I548"/>
  <c r="F535"/>
  <c r="D522"/>
  <c r="B509"/>
  <c r="J646"/>
  <c r="H633"/>
  <c r="E620"/>
  <c r="C607"/>
  <c r="L595"/>
  <c r="J582"/>
  <c r="H569"/>
  <c r="E556"/>
  <c r="C543"/>
  <c r="L531"/>
  <c r="J518"/>
  <c r="H505"/>
  <c r="E492"/>
  <c r="C479"/>
  <c r="L467"/>
  <c r="J454"/>
  <c r="B495"/>
  <c r="I470"/>
  <c r="D444"/>
  <c r="C430"/>
  <c r="B656"/>
  <c r="K638"/>
  <c r="I625"/>
  <c r="F612"/>
  <c r="D599"/>
  <c r="B586"/>
  <c r="K574"/>
  <c r="I561"/>
  <c r="F548"/>
  <c r="D535"/>
  <c r="B522"/>
  <c r="K510"/>
  <c r="H646"/>
  <c r="E633"/>
  <c r="C620"/>
  <c r="L608"/>
  <c r="J595"/>
  <c r="H582"/>
  <c r="E569"/>
  <c r="C556"/>
  <c r="L544"/>
  <c r="J531"/>
  <c r="H518"/>
  <c r="E505"/>
  <c r="C492"/>
  <c r="L480"/>
  <c r="J467"/>
  <c r="H454"/>
  <c r="I496"/>
  <c r="D470"/>
  <c r="K445"/>
  <c r="L431"/>
  <c r="L418"/>
  <c r="J405"/>
  <c r="H392"/>
  <c r="E379"/>
  <c r="C366"/>
  <c r="L354"/>
  <c r="J341"/>
  <c r="H328"/>
  <c r="E315"/>
  <c r="C302"/>
  <c r="L290"/>
  <c r="J277"/>
  <c r="H264"/>
  <c r="E251"/>
  <c r="C238"/>
  <c r="L226"/>
  <c r="J213"/>
  <c r="H200"/>
  <c r="E187"/>
  <c r="C174"/>
  <c r="L162"/>
  <c r="J149"/>
  <c r="H136"/>
  <c r="E123"/>
  <c r="C110"/>
  <c r="L98"/>
  <c r="J85"/>
  <c r="H72"/>
  <c r="K496"/>
  <c r="F470"/>
  <c r="B444"/>
  <c r="B430"/>
  <c r="K418"/>
  <c r="I405"/>
  <c r="F392"/>
  <c r="D379"/>
  <c r="B366"/>
  <c r="K354"/>
  <c r="I341"/>
  <c r="F328"/>
  <c r="D315"/>
  <c r="B302"/>
  <c r="K290"/>
  <c r="I277"/>
  <c r="F264"/>
  <c r="D251"/>
  <c r="B238"/>
  <c r="K226"/>
  <c r="I213"/>
  <c r="C582"/>
  <c r="L570"/>
  <c r="J557"/>
  <c r="H544"/>
  <c r="E531"/>
  <c r="C518"/>
  <c r="L506"/>
  <c r="J493"/>
  <c r="H480"/>
  <c r="E467"/>
  <c r="C454"/>
  <c r="K497"/>
  <c r="F471"/>
  <c r="B445"/>
  <c r="H431"/>
  <c r="H418"/>
  <c r="E405"/>
  <c r="C392"/>
  <c r="L380"/>
  <c r="J367"/>
  <c r="H354"/>
  <c r="E341"/>
  <c r="C328"/>
  <c r="L316"/>
  <c r="J303"/>
  <c r="H290"/>
  <c r="E277"/>
  <c r="C264"/>
  <c r="L252"/>
  <c r="J239"/>
  <c r="H226"/>
  <c r="E213"/>
  <c r="C200"/>
  <c r="L188"/>
  <c r="J175"/>
  <c r="H162"/>
  <c r="E149"/>
  <c r="C136"/>
  <c r="L124"/>
  <c r="J111"/>
  <c r="H98"/>
  <c r="E85"/>
  <c r="C72"/>
  <c r="B496"/>
  <c r="I471"/>
  <c r="D445"/>
  <c r="I431"/>
  <c r="F418"/>
  <c r="D405"/>
  <c r="B392"/>
  <c r="K380"/>
  <c r="I367"/>
  <c r="F354"/>
  <c r="D341"/>
  <c r="B328"/>
  <c r="K316"/>
  <c r="I303"/>
  <c r="F290"/>
  <c r="D277"/>
  <c r="B264"/>
  <c r="K252"/>
  <c r="I239"/>
  <c r="F226"/>
  <c r="D213"/>
  <c r="B200"/>
  <c r="K188"/>
  <c r="I175"/>
  <c r="F162"/>
  <c r="D149"/>
  <c r="B136"/>
  <c r="K124"/>
  <c r="I111"/>
  <c r="F98"/>
  <c r="D85"/>
  <c r="B72"/>
  <c r="J57"/>
  <c r="J44"/>
  <c r="H18"/>
  <c r="I55"/>
  <c r="E418"/>
  <c r="C405"/>
  <c r="L393"/>
  <c r="J380"/>
  <c r="H367"/>
  <c r="E354"/>
  <c r="C341"/>
  <c r="L329"/>
  <c r="J316"/>
  <c r="H303"/>
  <c r="E290"/>
  <c r="C277"/>
  <c r="L265"/>
  <c r="J252"/>
  <c r="H239"/>
  <c r="E226"/>
  <c r="C213"/>
  <c r="L201"/>
  <c r="H187"/>
  <c r="E174"/>
  <c r="C161"/>
  <c r="L149"/>
  <c r="J136"/>
  <c r="H123"/>
  <c r="E110"/>
  <c r="C97"/>
  <c r="L85"/>
  <c r="J72"/>
  <c r="D495"/>
  <c r="K470"/>
  <c r="F444"/>
  <c r="D430"/>
  <c r="B417"/>
  <c r="K405"/>
  <c r="I392"/>
  <c r="F379"/>
  <c r="D366"/>
  <c r="B353"/>
  <c r="K341"/>
  <c r="I328"/>
  <c r="F315"/>
  <c r="D302"/>
  <c r="B289"/>
  <c r="K277"/>
  <c r="I264"/>
  <c r="F251"/>
  <c r="D238"/>
  <c r="B225"/>
  <c r="K213"/>
  <c r="I200"/>
  <c r="F187"/>
  <c r="D174"/>
  <c r="B161"/>
  <c r="K149"/>
  <c r="I136"/>
  <c r="F123"/>
  <c r="D110"/>
  <c r="B97"/>
  <c r="K85"/>
  <c r="I72"/>
  <c r="E56"/>
  <c r="J43"/>
  <c r="J17"/>
  <c r="D54"/>
  <c r="D41"/>
  <c r="B28"/>
  <c r="K16"/>
  <c r="J32"/>
  <c r="E11"/>
  <c r="F33"/>
  <c r="D20"/>
  <c r="H41"/>
  <c r="E10"/>
  <c r="I189"/>
  <c r="F176"/>
  <c r="D163"/>
  <c r="B150"/>
  <c r="K138"/>
  <c r="I125"/>
  <c r="F112"/>
  <c r="D99"/>
  <c r="B86"/>
  <c r="K74"/>
  <c r="H58"/>
  <c r="E45"/>
  <c r="C20"/>
  <c r="F56"/>
  <c r="C419"/>
  <c r="L407"/>
  <c r="J394"/>
  <c r="H381"/>
  <c r="E368"/>
  <c r="C355"/>
  <c r="L343"/>
  <c r="J330"/>
  <c r="H317"/>
  <c r="E304"/>
  <c r="C291"/>
  <c r="L279"/>
  <c r="J266"/>
  <c r="H253"/>
  <c r="E240"/>
  <c r="C227"/>
  <c r="L215"/>
  <c r="J202"/>
  <c r="H189"/>
  <c r="E176"/>
  <c r="C163"/>
  <c r="L151"/>
  <c r="J138"/>
  <c r="H125"/>
  <c r="E112"/>
  <c r="C99"/>
  <c r="L87"/>
  <c r="J74"/>
  <c r="H61"/>
  <c r="K474"/>
  <c r="F448"/>
  <c r="D432"/>
  <c r="B419"/>
  <c r="K407"/>
  <c r="I394"/>
  <c r="F381"/>
  <c r="D368"/>
  <c r="B355"/>
  <c r="K343"/>
  <c r="I330"/>
  <c r="F317"/>
  <c r="D304"/>
  <c r="B291"/>
  <c r="K279"/>
  <c r="I266"/>
  <c r="F253"/>
  <c r="D240"/>
  <c r="B227"/>
  <c r="K215"/>
  <c r="I202"/>
  <c r="F189"/>
  <c r="D176"/>
  <c r="B163"/>
  <c r="K151"/>
  <c r="I138"/>
  <c r="F125"/>
  <c r="D112"/>
  <c r="B99"/>
  <c r="K87"/>
  <c r="I74"/>
  <c r="E58"/>
  <c r="C45"/>
  <c r="H21"/>
  <c r="D56"/>
  <c r="D43"/>
  <c r="B30"/>
  <c r="K18"/>
  <c r="J36"/>
  <c r="J10"/>
  <c r="F35"/>
  <c r="D22"/>
  <c r="B7"/>
  <c r="J20"/>
  <c r="K9"/>
  <c r="E194"/>
  <c r="C181"/>
  <c r="L169"/>
  <c r="J156"/>
  <c r="H143"/>
  <c r="E130"/>
  <c r="C117"/>
  <c r="L105"/>
  <c r="J92"/>
  <c r="H79"/>
  <c r="E66"/>
  <c r="F484"/>
  <c r="B458"/>
  <c r="B437"/>
  <c r="K425"/>
  <c r="I412"/>
  <c r="F399"/>
  <c r="D386"/>
  <c r="B373"/>
  <c r="K361"/>
  <c r="I348"/>
  <c r="F335"/>
  <c r="D322"/>
  <c r="B309"/>
  <c r="K297"/>
  <c r="I284"/>
  <c r="F271"/>
  <c r="D258"/>
  <c r="B245"/>
  <c r="K233"/>
  <c r="I220"/>
  <c r="F207"/>
  <c r="D194"/>
  <c r="B181"/>
  <c r="K169"/>
  <c r="I156"/>
  <c r="F143"/>
  <c r="D130"/>
  <c r="B117"/>
  <c r="K105"/>
  <c r="I92"/>
  <c r="F79"/>
  <c r="D66"/>
  <c r="L51"/>
  <c r="L32"/>
  <c r="K63"/>
  <c r="K49"/>
  <c r="K36"/>
  <c r="I23"/>
  <c r="B8"/>
  <c r="J21"/>
  <c r="D40"/>
  <c r="B27"/>
  <c r="K15"/>
  <c r="J30"/>
  <c r="F196"/>
  <c r="D183"/>
  <c r="B170"/>
  <c r="K158"/>
  <c r="I145"/>
  <c r="F132"/>
  <c r="D119"/>
  <c r="B106"/>
  <c r="K94"/>
  <c r="I81"/>
  <c r="F68"/>
  <c r="C52"/>
  <c r="E35"/>
  <c r="J7"/>
  <c r="B50"/>
  <c r="J414"/>
  <c r="H401"/>
  <c r="E388"/>
  <c r="C375"/>
  <c r="L363"/>
  <c r="J350"/>
  <c r="H337"/>
  <c r="E324"/>
  <c r="C311"/>
  <c r="L299"/>
  <c r="J286"/>
  <c r="H273"/>
  <c r="E260"/>
  <c r="C247"/>
  <c r="L235"/>
  <c r="J222"/>
  <c r="H209"/>
  <c r="E196"/>
  <c r="C183"/>
  <c r="L171"/>
  <c r="J158"/>
  <c r="H145"/>
  <c r="E132"/>
  <c r="C119"/>
  <c r="L107"/>
  <c r="J94"/>
  <c r="H81"/>
  <c r="E68"/>
  <c r="F488"/>
  <c r="B462"/>
  <c r="B439"/>
  <c r="K427"/>
  <c r="I414"/>
  <c r="F401"/>
  <c r="D388"/>
  <c r="B375"/>
  <c r="K363"/>
  <c r="I350"/>
  <c r="F337"/>
  <c r="D324"/>
  <c r="B311"/>
  <c r="K299"/>
  <c r="C201"/>
  <c r="H571"/>
  <c r="E558"/>
  <c r="C545"/>
  <c r="L533"/>
  <c r="J520"/>
  <c r="H507"/>
  <c r="E494"/>
  <c r="C481"/>
  <c r="L469"/>
  <c r="J456"/>
  <c r="H443"/>
  <c r="I474"/>
  <c r="D448"/>
  <c r="C432"/>
  <c r="B660"/>
  <c r="K640"/>
  <c r="I627"/>
  <c r="F614"/>
  <c r="D601"/>
  <c r="B588"/>
  <c r="K576"/>
  <c r="I563"/>
  <c r="F550"/>
  <c r="D537"/>
  <c r="B524"/>
  <c r="K512"/>
  <c r="I499"/>
  <c r="E635"/>
  <c r="C622"/>
  <c r="L610"/>
  <c r="J597"/>
  <c r="H584"/>
  <c r="K840"/>
  <c r="I827"/>
  <c r="F814"/>
  <c r="D801"/>
  <c r="B788"/>
  <c r="K776"/>
  <c r="I763"/>
  <c r="F750"/>
  <c r="D737"/>
  <c r="B724"/>
  <c r="K712"/>
  <c r="I699"/>
  <c r="F686"/>
  <c r="D673"/>
  <c r="D659"/>
  <c r="F639"/>
  <c r="D626"/>
  <c r="B613"/>
  <c r="K601"/>
  <c r="I588"/>
  <c r="F575"/>
  <c r="D562"/>
  <c r="B549"/>
  <c r="K537"/>
  <c r="I524"/>
  <c r="F511"/>
  <c r="D498"/>
  <c r="L635"/>
  <c r="J622"/>
  <c r="H609"/>
  <c r="E596"/>
  <c r="C583"/>
  <c r="L571"/>
  <c r="J558"/>
  <c r="H545"/>
  <c r="E532"/>
  <c r="C519"/>
  <c r="L507"/>
  <c r="J494"/>
  <c r="H481"/>
  <c r="E468"/>
  <c r="C455"/>
  <c r="L443"/>
  <c r="F473"/>
  <c r="B447"/>
  <c r="H432"/>
  <c r="K660"/>
  <c r="D639"/>
  <c r="B626"/>
  <c r="K614"/>
  <c r="I601"/>
  <c r="F588"/>
  <c r="D575"/>
  <c r="B562"/>
  <c r="K550"/>
  <c r="I537"/>
  <c r="F524"/>
  <c r="D511"/>
  <c r="B498"/>
  <c r="J635"/>
  <c r="H622"/>
  <c r="E609"/>
  <c r="C596"/>
  <c r="L584"/>
  <c r="J571"/>
  <c r="H558"/>
  <c r="E545"/>
  <c r="C532"/>
  <c r="L520"/>
  <c r="J507"/>
  <c r="H494"/>
  <c r="E481"/>
  <c r="C468"/>
  <c r="L456"/>
  <c r="J443"/>
  <c r="B473"/>
  <c r="I448"/>
  <c r="E432"/>
  <c r="E419"/>
  <c r="C406"/>
  <c r="L394"/>
  <c r="J381"/>
  <c r="H368"/>
  <c r="E355"/>
  <c r="C342"/>
  <c r="L330"/>
  <c r="J317"/>
  <c r="H304"/>
  <c r="E291"/>
  <c r="C278"/>
  <c r="L266"/>
  <c r="J253"/>
  <c r="H240"/>
  <c r="E227"/>
  <c r="C214"/>
  <c r="L202"/>
  <c r="E191"/>
  <c r="C178"/>
  <c r="L166"/>
  <c r="J153"/>
  <c r="H140"/>
  <c r="E127"/>
  <c r="C114"/>
  <c r="L102"/>
  <c r="J89"/>
  <c r="H76"/>
  <c r="E63"/>
  <c r="F478"/>
  <c r="B452"/>
  <c r="B434"/>
  <c r="K422"/>
  <c r="I409"/>
  <c r="F396"/>
  <c r="D383"/>
  <c r="B370"/>
  <c r="K358"/>
  <c r="I345"/>
  <c r="F332"/>
  <c r="D319"/>
  <c r="B306"/>
  <c r="K294"/>
  <c r="I281"/>
  <c r="F268"/>
  <c r="D255"/>
  <c r="B242"/>
  <c r="K230"/>
  <c r="I217"/>
  <c r="F204"/>
  <c r="L574"/>
  <c r="J561"/>
  <c r="H548"/>
  <c r="E535"/>
  <c r="C522"/>
  <c r="L510"/>
  <c r="J497"/>
  <c r="H484"/>
  <c r="E471"/>
  <c r="C458"/>
  <c r="L446"/>
  <c r="F479"/>
  <c r="B453"/>
  <c r="H435"/>
  <c r="E422"/>
  <c r="E409"/>
  <c r="C396"/>
  <c r="L384"/>
  <c r="J371"/>
  <c r="H358"/>
  <c r="E345"/>
  <c r="C332"/>
  <c r="L320"/>
  <c r="J307"/>
  <c r="H294"/>
  <c r="E281"/>
  <c r="C268"/>
  <c r="L256"/>
  <c r="J243"/>
  <c r="H230"/>
  <c r="E217"/>
  <c r="C204"/>
  <c r="L192"/>
  <c r="J179"/>
  <c r="H166"/>
  <c r="E153"/>
  <c r="C140"/>
  <c r="L128"/>
  <c r="J115"/>
  <c r="H102"/>
  <c r="E89"/>
  <c r="C76"/>
  <c r="L64"/>
  <c r="I479"/>
  <c r="D453"/>
  <c r="I435"/>
  <c r="F422"/>
  <c r="D409"/>
  <c r="B396"/>
  <c r="K384"/>
  <c r="I371"/>
  <c r="F358"/>
  <c r="D345"/>
  <c r="B332"/>
  <c r="K320"/>
  <c r="I307"/>
  <c r="F294"/>
  <c r="D281"/>
  <c r="B268"/>
  <c r="K256"/>
  <c r="I243"/>
  <c r="F230"/>
  <c r="D217"/>
  <c r="B204"/>
  <c r="K192"/>
  <c r="I179"/>
  <c r="F166"/>
  <c r="D153"/>
  <c r="B140"/>
  <c r="K128"/>
  <c r="I115"/>
  <c r="F102"/>
  <c r="D89"/>
  <c r="B76"/>
  <c r="D61"/>
  <c r="H48"/>
  <c r="C26"/>
  <c r="I59"/>
  <c r="F46"/>
  <c r="C409"/>
  <c r="L397"/>
  <c r="J384"/>
  <c r="H371"/>
  <c r="E358"/>
  <c r="C345"/>
  <c r="L333"/>
  <c r="J320"/>
  <c r="H307"/>
  <c r="E294"/>
  <c r="C281"/>
  <c r="L269"/>
  <c r="J256"/>
  <c r="H243"/>
  <c r="E230"/>
  <c r="C217"/>
  <c r="E590"/>
  <c r="J572"/>
  <c r="H559"/>
  <c r="E546"/>
  <c r="C533"/>
  <c r="L521"/>
  <c r="J508"/>
  <c r="H495"/>
  <c r="E482"/>
  <c r="C469"/>
  <c r="L457"/>
  <c r="J444"/>
  <c r="B475"/>
  <c r="I450"/>
  <c r="E433"/>
  <c r="C420"/>
  <c r="B640"/>
  <c r="K628"/>
  <c r="I615"/>
  <c r="F602"/>
  <c r="D589"/>
  <c r="B576"/>
  <c r="K564"/>
  <c r="I551"/>
  <c r="F538"/>
  <c r="D525"/>
  <c r="B512"/>
  <c r="K500"/>
  <c r="H636"/>
  <c r="E623"/>
  <c r="C610"/>
  <c r="L598"/>
  <c r="J585"/>
  <c r="B840"/>
  <c r="K828"/>
  <c r="I815"/>
  <c r="F802"/>
  <c r="D789"/>
  <c r="B776"/>
  <c r="K764"/>
  <c r="I751"/>
  <c r="F738"/>
  <c r="D725"/>
  <c r="B712"/>
  <c r="K700"/>
  <c r="I687"/>
  <c r="F674"/>
  <c r="I661"/>
  <c r="I640"/>
  <c r="F627"/>
  <c r="D614"/>
  <c r="B601"/>
  <c r="K589"/>
  <c r="I576"/>
  <c r="F563"/>
  <c r="D550"/>
  <c r="B537"/>
  <c r="K525"/>
  <c r="I512"/>
  <c r="F499"/>
  <c r="C635"/>
  <c r="L623"/>
  <c r="J610"/>
  <c r="H597"/>
  <c r="E584"/>
  <c r="C571"/>
  <c r="L559"/>
  <c r="J546"/>
  <c r="H533"/>
  <c r="E520"/>
  <c r="C507"/>
  <c r="L495"/>
  <c r="J482"/>
  <c r="H469"/>
  <c r="E456"/>
  <c r="C443"/>
  <c r="K475"/>
  <c r="F449"/>
  <c r="J433"/>
  <c r="D661"/>
  <c r="F640"/>
  <c r="D627"/>
  <c r="B614"/>
  <c r="K602"/>
  <c r="I589"/>
  <c r="F576"/>
  <c r="D563"/>
  <c r="B550"/>
  <c r="K538"/>
  <c r="I525"/>
  <c r="F512"/>
  <c r="D499"/>
  <c r="L636"/>
  <c r="J623"/>
  <c r="H610"/>
  <c r="E597"/>
  <c r="C584"/>
  <c r="L572"/>
  <c r="J559"/>
  <c r="H546"/>
  <c r="E533"/>
  <c r="C520"/>
  <c r="L508"/>
  <c r="J495"/>
  <c r="H482"/>
  <c r="E469"/>
  <c r="C456"/>
  <c r="L444"/>
  <c r="F475"/>
  <c r="B449"/>
  <c r="H433"/>
  <c r="H420"/>
  <c r="E407"/>
  <c r="C394"/>
  <c r="L382"/>
  <c r="J369"/>
  <c r="H356"/>
  <c r="E343"/>
  <c r="C330"/>
  <c r="L318"/>
  <c r="J305"/>
  <c r="H292"/>
  <c r="E279"/>
  <c r="C266"/>
  <c r="L254"/>
  <c r="J241"/>
  <c r="H228"/>
  <c r="E215"/>
  <c r="C202"/>
  <c r="L190"/>
  <c r="J177"/>
  <c r="H164"/>
  <c r="E151"/>
  <c r="C138"/>
  <c r="L126"/>
  <c r="J113"/>
  <c r="H100"/>
  <c r="E87"/>
  <c r="C74"/>
  <c r="L62"/>
  <c r="I475"/>
  <c r="D449"/>
  <c r="I433"/>
  <c r="F420"/>
  <c r="D407"/>
  <c r="B394"/>
  <c r="K382"/>
  <c r="I369"/>
  <c r="F356"/>
  <c r="D343"/>
  <c r="B330"/>
  <c r="K318"/>
  <c r="I305"/>
  <c r="F292"/>
  <c r="D279"/>
  <c r="B266"/>
  <c r="K254"/>
  <c r="I241"/>
  <c r="F228"/>
  <c r="D215"/>
  <c r="B202"/>
  <c r="H572"/>
  <c r="E559"/>
  <c r="C546"/>
  <c r="L534"/>
  <c r="J521"/>
  <c r="H508"/>
  <c r="E495"/>
  <c r="C482"/>
  <c r="L470"/>
  <c r="J457"/>
  <c r="H444"/>
  <c r="I476"/>
  <c r="D450"/>
  <c r="C433"/>
  <c r="L421"/>
  <c r="L408"/>
  <c r="J395"/>
  <c r="H382"/>
  <c r="E369"/>
  <c r="C356"/>
  <c r="L344"/>
  <c r="J331"/>
  <c r="H318"/>
  <c r="E305"/>
  <c r="C292"/>
  <c r="L280"/>
  <c r="J267"/>
  <c r="H254"/>
  <c r="E241"/>
  <c r="C228"/>
  <c r="L216"/>
  <c r="J203"/>
  <c r="H190"/>
  <c r="E177"/>
  <c r="C164"/>
  <c r="L152"/>
  <c r="J139"/>
  <c r="H126"/>
  <c r="E113"/>
  <c r="C100"/>
  <c r="L88"/>
  <c r="J75"/>
  <c r="H62"/>
  <c r="K476"/>
  <c r="F450"/>
  <c r="D433"/>
  <c r="B420"/>
  <c r="K408"/>
  <c r="I395"/>
  <c r="F382"/>
  <c r="D369"/>
  <c r="B356"/>
  <c r="K344"/>
  <c r="I331"/>
  <c r="F318"/>
  <c r="D305"/>
  <c r="B292"/>
  <c r="K280"/>
  <c r="I267"/>
  <c r="F254"/>
  <c r="D241"/>
  <c r="B228"/>
  <c r="K216"/>
  <c r="I203"/>
  <c r="F190"/>
  <c r="D177"/>
  <c r="B164"/>
  <c r="K152"/>
  <c r="I139"/>
  <c r="F126"/>
  <c r="D113"/>
  <c r="B100"/>
  <c r="K88"/>
  <c r="I75"/>
  <c r="E59"/>
  <c r="C46"/>
  <c r="H23"/>
  <c r="D57"/>
  <c r="B44"/>
  <c r="J408"/>
  <c r="H395"/>
  <c r="E382"/>
  <c r="C369"/>
  <c r="L357"/>
  <c r="J344"/>
  <c r="H331"/>
  <c r="E318"/>
  <c r="C305"/>
  <c r="L293"/>
  <c r="J280"/>
  <c r="H267"/>
  <c r="E254"/>
  <c r="C241"/>
  <c r="L229"/>
  <c r="J216"/>
  <c r="H203"/>
  <c r="L573"/>
  <c r="J560"/>
  <c r="H547"/>
  <c r="E534"/>
  <c r="C521"/>
  <c r="L509"/>
  <c r="J496"/>
  <c r="H483"/>
  <c r="E470"/>
  <c r="C457"/>
  <c r="L445"/>
  <c r="F477"/>
  <c r="B451"/>
  <c r="H434"/>
  <c r="E421"/>
  <c r="D641"/>
  <c r="B628"/>
  <c r="K616"/>
  <c r="I603"/>
  <c r="F590"/>
  <c r="D577"/>
  <c r="B564"/>
  <c r="K552"/>
  <c r="I539"/>
  <c r="F526"/>
  <c r="D513"/>
  <c r="B500"/>
  <c r="J637"/>
  <c r="H624"/>
  <c r="E611"/>
  <c r="C598"/>
  <c r="L586"/>
  <c r="D841"/>
  <c r="B828"/>
  <c r="K816"/>
  <c r="I803"/>
  <c r="F790"/>
  <c r="D777"/>
  <c r="B764"/>
  <c r="K752"/>
  <c r="I739"/>
  <c r="F726"/>
  <c r="D713"/>
  <c r="B700"/>
  <c r="K688"/>
  <c r="I675"/>
  <c r="F662"/>
  <c r="K641"/>
  <c r="I628"/>
  <c r="F615"/>
  <c r="D602"/>
  <c r="B589"/>
  <c r="K577"/>
  <c r="I564"/>
  <c r="F551"/>
  <c r="D538"/>
  <c r="B525"/>
  <c r="K513"/>
  <c r="I500"/>
  <c r="E636"/>
  <c r="C623"/>
  <c r="L611"/>
  <c r="J598"/>
  <c r="H585"/>
  <c r="E572"/>
  <c r="C559"/>
  <c r="L547"/>
  <c r="J534"/>
  <c r="H521"/>
  <c r="E508"/>
  <c r="C495"/>
  <c r="L483"/>
  <c r="J470"/>
  <c r="H457"/>
  <c r="E444"/>
  <c r="D476"/>
  <c r="K451"/>
  <c r="L434"/>
  <c r="J421"/>
  <c r="I641"/>
  <c r="F628"/>
  <c r="D615"/>
  <c r="B602"/>
  <c r="K590"/>
  <c r="I577"/>
  <c r="F564"/>
  <c r="D551"/>
  <c r="B538"/>
  <c r="K526"/>
  <c r="I513"/>
  <c r="F500"/>
  <c r="C636"/>
  <c r="L624"/>
  <c r="J611"/>
  <c r="H598"/>
  <c r="E585"/>
  <c r="C572"/>
  <c r="L560"/>
  <c r="J547"/>
  <c r="H534"/>
  <c r="E521"/>
  <c r="C508"/>
  <c r="L496"/>
  <c r="J483"/>
  <c r="H470"/>
  <c r="E457"/>
  <c r="C444"/>
  <c r="K477"/>
  <c r="F451"/>
  <c r="J434"/>
  <c r="H421"/>
  <c r="H408"/>
  <c r="E395"/>
  <c r="C382"/>
  <c r="L370"/>
  <c r="J357"/>
  <c r="H344"/>
  <c r="E331"/>
  <c r="C318"/>
  <c r="L306"/>
  <c r="J293"/>
  <c r="H280"/>
  <c r="E267"/>
  <c r="C254"/>
  <c r="L242"/>
  <c r="J229"/>
  <c r="H216"/>
  <c r="E203"/>
  <c r="C190"/>
  <c r="L178"/>
  <c r="J165"/>
  <c r="H152"/>
  <c r="E139"/>
  <c r="C126"/>
  <c r="L114"/>
  <c r="J101"/>
  <c r="H88"/>
  <c r="E75"/>
  <c r="C62"/>
  <c r="B476"/>
  <c r="I451"/>
  <c r="K434"/>
  <c r="I421"/>
  <c r="F408"/>
  <c r="D395"/>
  <c r="B382"/>
  <c r="K370"/>
  <c r="I357"/>
  <c r="F344"/>
  <c r="D331"/>
  <c r="B318"/>
  <c r="K306"/>
  <c r="I293"/>
  <c r="F280"/>
  <c r="D267"/>
  <c r="B254"/>
  <c r="K242"/>
  <c r="I229"/>
  <c r="F216"/>
  <c r="D203"/>
  <c r="J573"/>
  <c r="H560"/>
  <c r="E547"/>
  <c r="C534"/>
  <c r="L522"/>
  <c r="J509"/>
  <c r="H496"/>
  <c r="E483"/>
  <c r="C470"/>
  <c r="L458"/>
  <c r="J445"/>
  <c r="B477"/>
  <c r="I452"/>
  <c r="E434"/>
  <c r="C421"/>
  <c r="C408"/>
  <c r="L396"/>
  <c r="J383"/>
  <c r="H370"/>
  <c r="E357"/>
  <c r="C344"/>
  <c r="L332"/>
  <c r="J319"/>
  <c r="H306"/>
  <c r="E293"/>
  <c r="C280"/>
  <c r="L268"/>
  <c r="J255"/>
  <c r="H242"/>
  <c r="E229"/>
  <c r="C216"/>
  <c r="L204"/>
  <c r="J191"/>
  <c r="H178"/>
  <c r="E165"/>
  <c r="C152"/>
  <c r="L140"/>
  <c r="J127"/>
  <c r="H114"/>
  <c r="E101"/>
  <c r="C88"/>
  <c r="L76"/>
  <c r="J63"/>
  <c r="D477"/>
  <c r="K452"/>
  <c r="F434"/>
  <c r="D421"/>
  <c r="B408"/>
  <c r="K396"/>
  <c r="I383"/>
  <c r="F370"/>
  <c r="D357"/>
  <c r="B344"/>
  <c r="K332"/>
  <c r="I319"/>
  <c r="F306"/>
  <c r="D293"/>
  <c r="B280"/>
  <c r="K268"/>
  <c r="I255"/>
  <c r="F242"/>
  <c r="D229"/>
  <c r="B216"/>
  <c r="K204"/>
  <c r="I191"/>
  <c r="F178"/>
  <c r="D165"/>
  <c r="B152"/>
  <c r="K140"/>
  <c r="I127"/>
  <c r="F114"/>
  <c r="D101"/>
  <c r="B88"/>
  <c r="K76"/>
  <c r="H60"/>
  <c r="E47"/>
  <c r="L25"/>
  <c r="F58"/>
  <c r="D45"/>
  <c r="L409"/>
  <c r="J396"/>
  <c r="H383"/>
  <c r="E370"/>
  <c r="C357"/>
  <c r="L345"/>
  <c r="J332"/>
  <c r="H319"/>
  <c r="E306"/>
  <c r="C293"/>
  <c r="L281"/>
  <c r="J268"/>
  <c r="H255"/>
  <c r="E242"/>
  <c r="C229"/>
  <c r="L217"/>
  <c r="J204"/>
  <c r="E190"/>
  <c r="C177"/>
  <c r="L165"/>
  <c r="J152"/>
  <c r="H139"/>
  <c r="E126"/>
  <c r="C113"/>
  <c r="L101"/>
  <c r="J88"/>
  <c r="H75"/>
  <c r="E62"/>
  <c r="F476"/>
  <c r="B450"/>
  <c r="B433"/>
  <c r="K421"/>
  <c r="I408"/>
  <c r="F395"/>
  <c r="D382"/>
  <c r="B369"/>
  <c r="K357"/>
  <c r="I344"/>
  <c r="F331"/>
  <c r="D318"/>
  <c r="B305"/>
  <c r="K293"/>
  <c r="I280"/>
  <c r="F267"/>
  <c r="D254"/>
  <c r="B241"/>
  <c r="K229"/>
  <c r="I216"/>
  <c r="F203"/>
  <c r="D190"/>
  <c r="B177"/>
  <c r="K165"/>
  <c r="I152"/>
  <c r="F139"/>
  <c r="D126"/>
  <c r="B113"/>
  <c r="K101"/>
  <c r="I88"/>
  <c r="F75"/>
  <c r="C59"/>
  <c r="L47"/>
  <c r="C23"/>
  <c r="B57"/>
  <c r="K45"/>
  <c r="K32"/>
  <c r="I19"/>
  <c r="E38"/>
  <c r="H13"/>
  <c r="D36"/>
  <c r="B23"/>
  <c r="B9"/>
  <c r="H19"/>
  <c r="F192"/>
  <c r="D179"/>
  <c r="B166"/>
  <c r="K154"/>
  <c r="I141"/>
  <c r="F128"/>
  <c r="D115"/>
  <c r="B102"/>
  <c r="K90"/>
  <c r="I77"/>
  <c r="F62"/>
  <c r="C48"/>
  <c r="E27"/>
  <c r="D59"/>
  <c r="B46"/>
  <c r="J410"/>
  <c r="H397"/>
  <c r="E384"/>
  <c r="C371"/>
  <c r="L359"/>
  <c r="J346"/>
  <c r="H333"/>
  <c r="E320"/>
  <c r="C307"/>
  <c r="L295"/>
  <c r="J282"/>
  <c r="H269"/>
  <c r="E256"/>
  <c r="C243"/>
  <c r="L231"/>
  <c r="J218"/>
  <c r="H205"/>
  <c r="E192"/>
  <c r="C179"/>
  <c r="L167"/>
  <c r="J154"/>
  <c r="H141"/>
  <c r="E128"/>
  <c r="C115"/>
  <c r="L103"/>
  <c r="J90"/>
  <c r="H77"/>
  <c r="E64"/>
  <c r="F480"/>
  <c r="B454"/>
  <c r="B435"/>
  <c r="K423"/>
  <c r="I410"/>
  <c r="F397"/>
  <c r="D384"/>
  <c r="B371"/>
  <c r="K359"/>
  <c r="I346"/>
  <c r="F333"/>
  <c r="D320"/>
  <c r="B307"/>
  <c r="K295"/>
  <c r="I282"/>
  <c r="F269"/>
  <c r="D256"/>
  <c r="B243"/>
  <c r="K231"/>
  <c r="I218"/>
  <c r="F205"/>
  <c r="D192"/>
  <c r="B179"/>
  <c r="K167"/>
  <c r="I154"/>
  <c r="F141"/>
  <c r="D128"/>
  <c r="B115"/>
  <c r="K103"/>
  <c r="I90"/>
  <c r="F77"/>
  <c r="B62"/>
  <c r="L49"/>
  <c r="L28"/>
  <c r="B59"/>
  <c r="K47"/>
  <c r="K34"/>
  <c r="I21"/>
  <c r="E42"/>
  <c r="H17"/>
  <c r="D38"/>
  <c r="B25"/>
  <c r="K13"/>
  <c r="H26"/>
  <c r="C17"/>
  <c r="C197"/>
  <c r="L185"/>
  <c r="J172"/>
  <c r="H159"/>
  <c r="E146"/>
  <c r="C133"/>
  <c r="L121"/>
  <c r="J108"/>
  <c r="H95"/>
  <c r="E82"/>
  <c r="C69"/>
  <c r="B490"/>
  <c r="I465"/>
  <c r="K441"/>
  <c r="I428"/>
  <c r="F415"/>
  <c r="D402"/>
  <c r="B389"/>
  <c r="K377"/>
  <c r="I364"/>
  <c r="F351"/>
  <c r="D338"/>
  <c r="B325"/>
  <c r="K313"/>
  <c r="I300"/>
  <c r="F287"/>
  <c r="D274"/>
  <c r="B261"/>
  <c r="K249"/>
  <c r="I236"/>
  <c r="F223"/>
  <c r="D210"/>
  <c r="B197"/>
  <c r="K185"/>
  <c r="I172"/>
  <c r="F159"/>
  <c r="D146"/>
  <c r="B133"/>
  <c r="K121"/>
  <c r="I108"/>
  <c r="F95"/>
  <c r="D82"/>
  <c r="B69"/>
  <c r="J54"/>
  <c r="H38"/>
  <c r="J12"/>
  <c r="I52"/>
  <c r="I39"/>
  <c r="F26"/>
  <c r="D13"/>
  <c r="H27"/>
  <c r="B43"/>
  <c r="K31"/>
  <c r="I18"/>
  <c r="E36"/>
  <c r="D199"/>
  <c r="B186"/>
  <c r="K174"/>
  <c r="I161"/>
  <c r="F148"/>
  <c r="D135"/>
  <c r="B122"/>
  <c r="K110"/>
  <c r="I97"/>
  <c r="F84"/>
  <c r="D71"/>
  <c r="L56"/>
  <c r="L42"/>
  <c r="L16"/>
  <c r="K54"/>
  <c r="H417"/>
  <c r="E404"/>
  <c r="C391"/>
  <c r="L379"/>
  <c r="J366"/>
  <c r="H353"/>
  <c r="E340"/>
  <c r="C327"/>
  <c r="L315"/>
  <c r="J302"/>
  <c r="H289"/>
  <c r="E276"/>
  <c r="C263"/>
  <c r="L251"/>
  <c r="J238"/>
  <c r="H225"/>
  <c r="E212"/>
  <c r="C199"/>
  <c r="L187"/>
  <c r="J174"/>
  <c r="H161"/>
  <c r="E148"/>
  <c r="C135"/>
  <c r="L123"/>
  <c r="J110"/>
  <c r="H97"/>
  <c r="E84"/>
  <c r="C71"/>
  <c r="B494"/>
  <c r="I469"/>
  <c r="D443"/>
  <c r="I430"/>
  <c r="F417"/>
  <c r="D404"/>
  <c r="B391"/>
  <c r="K379"/>
  <c r="I366"/>
  <c r="F353"/>
  <c r="D340"/>
  <c r="B327"/>
  <c r="K315"/>
  <c r="I302"/>
  <c r="L205"/>
  <c r="E574"/>
  <c r="C561"/>
  <c r="L549"/>
  <c r="J536"/>
  <c r="H523"/>
  <c r="E510"/>
  <c r="C497"/>
  <c r="L485"/>
  <c r="J472"/>
  <c r="H459"/>
  <c r="E446"/>
  <c r="D480"/>
  <c r="K455"/>
  <c r="L436"/>
  <c r="J423"/>
  <c r="I643"/>
  <c r="F630"/>
  <c r="D617"/>
  <c r="B604"/>
  <c r="K592"/>
  <c r="I579"/>
  <c r="F566"/>
  <c r="D553"/>
  <c r="B540"/>
  <c r="K528"/>
  <c r="I515"/>
  <c r="F502"/>
  <c r="C638"/>
  <c r="L626"/>
  <c r="J613"/>
  <c r="H600"/>
  <c r="E587"/>
  <c r="F844"/>
  <c r="F830"/>
  <c r="D817"/>
  <c r="B804"/>
  <c r="K792"/>
  <c r="I779"/>
  <c r="F766"/>
  <c r="D753"/>
  <c r="B740"/>
  <c r="K728"/>
  <c r="I715"/>
  <c r="F702"/>
  <c r="D689"/>
  <c r="B676"/>
  <c r="K664"/>
  <c r="D642"/>
  <c r="B629"/>
  <c r="K617"/>
  <c r="I604"/>
  <c r="F591"/>
  <c r="D578"/>
  <c r="B565"/>
  <c r="K553"/>
  <c r="I540"/>
  <c r="F527"/>
  <c r="D514"/>
  <c r="B501"/>
  <c r="J638"/>
  <c r="H625"/>
  <c r="E612"/>
  <c r="C599"/>
  <c r="L587"/>
  <c r="J574"/>
  <c r="H561"/>
  <c r="E548"/>
  <c r="C535"/>
  <c r="L523"/>
  <c r="J510"/>
  <c r="H497"/>
  <c r="E484"/>
  <c r="C471"/>
  <c r="L459"/>
  <c r="J446"/>
  <c r="B479"/>
  <c r="I454"/>
  <c r="E435"/>
  <c r="C422"/>
  <c r="B642"/>
  <c r="K630"/>
  <c r="I617"/>
  <c r="F604"/>
  <c r="D591"/>
  <c r="B578"/>
  <c r="K566"/>
  <c r="I553"/>
  <c r="F540"/>
  <c r="D527"/>
  <c r="B514"/>
  <c r="K502"/>
  <c r="H638"/>
  <c r="E625"/>
  <c r="C612"/>
  <c r="L600"/>
  <c r="J587"/>
  <c r="H574"/>
  <c r="E561"/>
  <c r="C548"/>
  <c r="L536"/>
  <c r="J523"/>
  <c r="H510"/>
  <c r="E497"/>
  <c r="C484"/>
  <c r="L472"/>
  <c r="J459"/>
  <c r="H446"/>
  <c r="I480"/>
  <c r="D454"/>
  <c r="C435"/>
  <c r="L423"/>
  <c r="L410"/>
  <c r="J397"/>
  <c r="H384"/>
  <c r="E371"/>
  <c r="C358"/>
  <c r="L346"/>
  <c r="J333"/>
  <c r="H320"/>
  <c r="E307"/>
  <c r="C294"/>
  <c r="L282"/>
  <c r="J269"/>
  <c r="H256"/>
  <c r="E243"/>
  <c r="H224"/>
  <c r="C198"/>
  <c r="L186"/>
  <c r="J173"/>
  <c r="H160"/>
  <c r="E147"/>
  <c r="C134"/>
  <c r="L122"/>
  <c r="J109"/>
  <c r="H96"/>
  <c r="E83"/>
  <c r="C70"/>
  <c r="B492"/>
  <c r="I467"/>
  <c r="K442"/>
  <c r="I429"/>
  <c r="F416"/>
  <c r="D403"/>
  <c r="B390"/>
  <c r="K378"/>
  <c r="I365"/>
  <c r="F352"/>
  <c r="D339"/>
  <c r="B326"/>
  <c r="K314"/>
  <c r="I301"/>
  <c r="F288"/>
  <c r="D275"/>
  <c r="B262"/>
  <c r="K250"/>
  <c r="I237"/>
  <c r="F224"/>
  <c r="D211"/>
  <c r="J581"/>
  <c r="H568"/>
  <c r="E555"/>
  <c r="C542"/>
  <c r="L530"/>
  <c r="J517"/>
  <c r="H504"/>
  <c r="E491"/>
  <c r="C478"/>
  <c r="L466"/>
  <c r="J453"/>
  <c r="B493"/>
  <c r="I468"/>
  <c r="D442"/>
  <c r="C429"/>
  <c r="C416"/>
  <c r="L404"/>
  <c r="J391"/>
  <c r="H378"/>
  <c r="E365"/>
  <c r="C352"/>
  <c r="L340"/>
  <c r="J327"/>
  <c r="H314"/>
  <c r="E301"/>
  <c r="C288"/>
  <c r="L276"/>
  <c r="J263"/>
  <c r="H250"/>
  <c r="E237"/>
  <c r="C224"/>
  <c r="L212"/>
  <c r="J199"/>
  <c r="H186"/>
  <c r="E173"/>
  <c r="C160"/>
  <c r="L148"/>
  <c r="J135"/>
  <c r="H122"/>
  <c r="E109"/>
  <c r="C96"/>
  <c r="L84"/>
  <c r="J71"/>
  <c r="D493"/>
  <c r="K468"/>
  <c r="F442"/>
  <c r="D429"/>
  <c r="B416"/>
  <c r="K404"/>
  <c r="I391"/>
  <c r="F378"/>
  <c r="D365"/>
  <c r="B352"/>
  <c r="K340"/>
  <c r="I327"/>
  <c r="F314"/>
  <c r="D301"/>
  <c r="B288"/>
  <c r="K276"/>
  <c r="I263"/>
  <c r="F250"/>
  <c r="D237"/>
  <c r="B224"/>
  <c r="K212"/>
  <c r="I199"/>
  <c r="F186"/>
  <c r="D173"/>
  <c r="B160"/>
  <c r="K148"/>
  <c r="I135"/>
  <c r="F122"/>
  <c r="D109"/>
  <c r="B96"/>
  <c r="K84"/>
  <c r="I71"/>
  <c r="E55"/>
  <c r="J41"/>
  <c r="J15"/>
  <c r="D53"/>
  <c r="L417"/>
  <c r="J404"/>
  <c r="H391"/>
  <c r="E378"/>
  <c r="C365"/>
  <c r="L353"/>
  <c r="J340"/>
  <c r="H327"/>
  <c r="E314"/>
  <c r="C301"/>
  <c r="L289"/>
  <c r="J276"/>
  <c r="H263"/>
  <c r="E250"/>
  <c r="C237"/>
  <c r="L225"/>
  <c r="J212"/>
  <c r="E198"/>
  <c r="C185"/>
  <c r="L173"/>
  <c r="J160"/>
  <c r="H147"/>
  <c r="E134"/>
  <c r="C121"/>
  <c r="L109"/>
  <c r="J96"/>
  <c r="H83"/>
  <c r="E70"/>
  <c r="F492"/>
  <c r="B466"/>
  <c r="B441"/>
  <c r="K429"/>
  <c r="I416"/>
  <c r="F403"/>
  <c r="D390"/>
  <c r="B377"/>
  <c r="K365"/>
  <c r="I352"/>
  <c r="F339"/>
  <c r="D326"/>
  <c r="B313"/>
  <c r="K301"/>
  <c r="I288"/>
  <c r="F275"/>
  <c r="D262"/>
  <c r="B249"/>
  <c r="K237"/>
  <c r="I224"/>
  <c r="F211"/>
  <c r="D198"/>
  <c r="B185"/>
  <c r="K173"/>
  <c r="I160"/>
  <c r="F147"/>
  <c r="D134"/>
  <c r="B121"/>
  <c r="K109"/>
  <c r="I96"/>
  <c r="F83"/>
  <c r="D70"/>
  <c r="L55"/>
  <c r="L40"/>
  <c r="L14"/>
  <c r="K53"/>
  <c r="K40"/>
  <c r="I27"/>
  <c r="F14"/>
  <c r="L29"/>
  <c r="D44"/>
  <c r="B31"/>
  <c r="K19"/>
  <c r="J38"/>
  <c r="F200"/>
  <c r="D187"/>
  <c r="B174"/>
  <c r="K162"/>
  <c r="I149"/>
  <c r="F136"/>
  <c r="D123"/>
  <c r="B110"/>
  <c r="K98"/>
  <c r="I85"/>
  <c r="F72"/>
  <c r="C56"/>
  <c r="E43"/>
  <c r="E17"/>
  <c r="B54"/>
  <c r="J418"/>
  <c r="H405"/>
  <c r="E392"/>
  <c r="C379"/>
  <c r="L367"/>
  <c r="J354"/>
  <c r="H341"/>
  <c r="E328"/>
  <c r="C315"/>
  <c r="L303"/>
  <c r="J290"/>
  <c r="H277"/>
  <c r="E264"/>
  <c r="C251"/>
  <c r="L239"/>
  <c r="J226"/>
  <c r="H213"/>
  <c r="E200"/>
  <c r="C187"/>
  <c r="L175"/>
  <c r="J162"/>
  <c r="H149"/>
  <c r="E136"/>
  <c r="C123"/>
  <c r="L111"/>
  <c r="J98"/>
  <c r="H85"/>
  <c r="E72"/>
  <c r="F496"/>
  <c r="B470"/>
  <c r="I445"/>
  <c r="K431"/>
  <c r="I418"/>
  <c r="F405"/>
  <c r="H498"/>
  <c r="E485"/>
  <c r="C472"/>
  <c r="L460"/>
  <c r="J447"/>
  <c r="B481"/>
  <c r="I456"/>
  <c r="E436"/>
  <c r="C423"/>
  <c r="C410"/>
  <c r="L398"/>
  <c r="J385"/>
  <c r="H372"/>
  <c r="E359"/>
  <c r="C346"/>
  <c r="L334"/>
  <c r="J321"/>
  <c r="H308"/>
  <c r="E295"/>
  <c r="C282"/>
  <c r="L270"/>
  <c r="J257"/>
  <c r="H244"/>
  <c r="E231"/>
  <c r="C218"/>
  <c r="L206"/>
  <c r="J193"/>
  <c r="H180"/>
  <c r="E167"/>
  <c r="C154"/>
  <c r="L142"/>
  <c r="J129"/>
  <c r="H116"/>
  <c r="E103"/>
  <c r="C90"/>
  <c r="L78"/>
  <c r="J65"/>
  <c r="D481"/>
  <c r="K456"/>
  <c r="F436"/>
  <c r="D423"/>
  <c r="B410"/>
  <c r="K398"/>
  <c r="I385"/>
  <c r="F372"/>
  <c r="D359"/>
  <c r="B346"/>
  <c r="K334"/>
  <c r="I321"/>
  <c r="F308"/>
  <c r="D295"/>
  <c r="B282"/>
  <c r="K270"/>
  <c r="I257"/>
  <c r="F244"/>
  <c r="D231"/>
  <c r="B218"/>
  <c r="K206"/>
  <c r="E575"/>
  <c r="C562"/>
  <c r="L550"/>
  <c r="J537"/>
  <c r="H524"/>
  <c r="E511"/>
  <c r="C498"/>
  <c r="L486"/>
  <c r="J473"/>
  <c r="H460"/>
  <c r="E447"/>
  <c r="D482"/>
  <c r="K457"/>
  <c r="L437"/>
  <c r="J424"/>
  <c r="J411"/>
  <c r="H398"/>
  <c r="E385"/>
  <c r="C372"/>
  <c r="L360"/>
  <c r="J347"/>
  <c r="H334"/>
  <c r="E321"/>
  <c r="C308"/>
  <c r="L296"/>
  <c r="J283"/>
  <c r="H270"/>
  <c r="E257"/>
  <c r="C244"/>
  <c r="L232"/>
  <c r="J219"/>
  <c r="H206"/>
  <c r="E193"/>
  <c r="C180"/>
  <c r="L168"/>
  <c r="J155"/>
  <c r="H142"/>
  <c r="E129"/>
  <c r="C116"/>
  <c r="L104"/>
  <c r="J91"/>
  <c r="H78"/>
  <c r="E65"/>
  <c r="F482"/>
  <c r="B456"/>
  <c r="B436"/>
  <c r="K424"/>
  <c r="I411"/>
  <c r="F398"/>
  <c r="D385"/>
  <c r="B372"/>
  <c r="K360"/>
  <c r="I347"/>
  <c r="F334"/>
  <c r="D321"/>
  <c r="B308"/>
  <c r="K296"/>
  <c r="I283"/>
  <c r="F270"/>
  <c r="D257"/>
  <c r="B244"/>
  <c r="K232"/>
  <c r="I219"/>
  <c r="F206"/>
  <c r="D193"/>
  <c r="B180"/>
  <c r="K168"/>
  <c r="I155"/>
  <c r="F142"/>
  <c r="D129"/>
  <c r="B116"/>
  <c r="K104"/>
  <c r="I91"/>
  <c r="F78"/>
  <c r="B64"/>
  <c r="L50"/>
  <c r="L30"/>
  <c r="K61"/>
  <c r="K48"/>
  <c r="H411"/>
  <c r="E398"/>
  <c r="C385"/>
  <c r="L373"/>
  <c r="J360"/>
  <c r="H347"/>
  <c r="E334"/>
  <c r="C321"/>
  <c r="L309"/>
  <c r="J296"/>
  <c r="H283"/>
  <c r="E270"/>
  <c r="C257"/>
  <c r="L245"/>
  <c r="J232"/>
  <c r="H219"/>
  <c r="E206"/>
  <c r="J576"/>
  <c r="H563"/>
  <c r="E550"/>
  <c r="C537"/>
  <c r="L525"/>
  <c r="J512"/>
  <c r="H499"/>
  <c r="E486"/>
  <c r="C473"/>
  <c r="L461"/>
  <c r="J448"/>
  <c r="B483"/>
  <c r="I458"/>
  <c r="E437"/>
  <c r="C424"/>
  <c r="B644"/>
  <c r="K632"/>
  <c r="I619"/>
  <c r="F606"/>
  <c r="D593"/>
  <c r="B580"/>
  <c r="K568"/>
  <c r="I555"/>
  <c r="F542"/>
  <c r="D529"/>
  <c r="B516"/>
  <c r="K504"/>
  <c r="H640"/>
  <c r="E627"/>
  <c r="C614"/>
  <c r="L602"/>
  <c r="J589"/>
  <c r="D847"/>
  <c r="K832"/>
  <c r="I819"/>
  <c r="F806"/>
  <c r="D793"/>
  <c r="B780"/>
  <c r="K768"/>
  <c r="I755"/>
  <c r="F742"/>
  <c r="D729"/>
  <c r="B716"/>
  <c r="K704"/>
  <c r="I691"/>
  <c r="F678"/>
  <c r="D665"/>
  <c r="I644"/>
  <c r="F631"/>
  <c r="D618"/>
  <c r="B605"/>
  <c r="K593"/>
  <c r="I580"/>
  <c r="F567"/>
  <c r="D554"/>
  <c r="B541"/>
  <c r="K529"/>
  <c r="I516"/>
  <c r="F503"/>
  <c r="C639"/>
  <c r="L627"/>
  <c r="J614"/>
  <c r="H601"/>
  <c r="E588"/>
  <c r="C575"/>
  <c r="L563"/>
  <c r="J550"/>
  <c r="H537"/>
  <c r="E524"/>
  <c r="C511"/>
  <c r="L499"/>
  <c r="J486"/>
  <c r="H473"/>
  <c r="E460"/>
  <c r="C447"/>
  <c r="K483"/>
  <c r="F457"/>
  <c r="J437"/>
  <c r="H424"/>
  <c r="F644"/>
  <c r="D631"/>
  <c r="B618"/>
  <c r="K606"/>
  <c r="I593"/>
  <c r="F580"/>
  <c r="D567"/>
  <c r="B554"/>
  <c r="K542"/>
  <c r="I529"/>
  <c r="F516"/>
  <c r="D503"/>
  <c r="L640"/>
  <c r="J627"/>
  <c r="H614"/>
  <c r="E601"/>
  <c r="C588"/>
  <c r="L576"/>
  <c r="J563"/>
  <c r="H550"/>
  <c r="E537"/>
  <c r="C524"/>
  <c r="L512"/>
  <c r="J499"/>
  <c r="H486"/>
  <c r="E473"/>
  <c r="C460"/>
  <c r="L448"/>
  <c r="F483"/>
  <c r="B457"/>
  <c r="H437"/>
  <c r="E424"/>
  <c r="E411"/>
  <c r="C398"/>
  <c r="L386"/>
  <c r="J373"/>
  <c r="H360"/>
  <c r="E347"/>
  <c r="C334"/>
  <c r="L322"/>
  <c r="J309"/>
  <c r="H296"/>
  <c r="E283"/>
  <c r="C270"/>
  <c r="L258"/>
  <c r="J245"/>
  <c r="H232"/>
  <c r="E219"/>
  <c r="C206"/>
  <c r="L194"/>
  <c r="J181"/>
  <c r="H168"/>
  <c r="E155"/>
  <c r="C142"/>
  <c r="L130"/>
  <c r="J117"/>
  <c r="H104"/>
  <c r="E91"/>
  <c r="C78"/>
  <c r="L66"/>
  <c r="I483"/>
  <c r="D457"/>
  <c r="I437"/>
  <c r="F424"/>
  <c r="D411"/>
  <c r="B398"/>
  <c r="K386"/>
  <c r="I373"/>
  <c r="F360"/>
  <c r="D347"/>
  <c r="B334"/>
  <c r="K322"/>
  <c r="I309"/>
  <c r="F296"/>
  <c r="D283"/>
  <c r="B270"/>
  <c r="K258"/>
  <c r="I245"/>
  <c r="F232"/>
  <c r="D219"/>
  <c r="B206"/>
  <c r="H576"/>
  <c r="E563"/>
  <c r="C550"/>
  <c r="L538"/>
  <c r="J525"/>
  <c r="H512"/>
  <c r="E499"/>
  <c r="C486"/>
  <c r="L474"/>
  <c r="J461"/>
  <c r="H448"/>
  <c r="I484"/>
  <c r="D458"/>
  <c r="C437"/>
  <c r="L425"/>
  <c r="L412"/>
  <c r="J399"/>
  <c r="H386"/>
  <c r="E373"/>
  <c r="C360"/>
  <c r="L348"/>
  <c r="J335"/>
  <c r="H322"/>
  <c r="E309"/>
  <c r="C296"/>
  <c r="L284"/>
  <c r="J271"/>
  <c r="H258"/>
  <c r="E245"/>
  <c r="C232"/>
  <c r="L220"/>
  <c r="J207"/>
  <c r="H194"/>
  <c r="E181"/>
  <c r="C168"/>
  <c r="L156"/>
  <c r="J143"/>
  <c r="H130"/>
  <c r="E117"/>
  <c r="C104"/>
  <c r="L92"/>
  <c r="J79"/>
  <c r="H66"/>
  <c r="K484"/>
  <c r="F458"/>
  <c r="D437"/>
  <c r="B424"/>
  <c r="K412"/>
  <c r="I399"/>
  <c r="F386"/>
  <c r="D373"/>
  <c r="B360"/>
  <c r="K348"/>
  <c r="I335"/>
  <c r="F322"/>
  <c r="D309"/>
  <c r="B296"/>
  <c r="K284"/>
  <c r="I271"/>
  <c r="F258"/>
  <c r="D245"/>
  <c r="B232"/>
  <c r="K220"/>
  <c r="I207"/>
  <c r="F194"/>
  <c r="D181"/>
  <c r="B168"/>
  <c r="K156"/>
  <c r="I143"/>
  <c r="F130"/>
  <c r="D117"/>
  <c r="B104"/>
  <c r="K92"/>
  <c r="I79"/>
  <c r="F66"/>
  <c r="C50"/>
  <c r="E31"/>
  <c r="D62"/>
  <c r="B48"/>
  <c r="J412"/>
  <c r="H399"/>
  <c r="E386"/>
  <c r="C373"/>
  <c r="L361"/>
  <c r="J348"/>
  <c r="H335"/>
  <c r="E322"/>
  <c r="C309"/>
  <c r="L297"/>
  <c r="J284"/>
  <c r="H271"/>
  <c r="E258"/>
  <c r="C245"/>
  <c r="L233"/>
  <c r="J220"/>
  <c r="H207"/>
  <c r="C193"/>
  <c r="L181"/>
  <c r="J168"/>
  <c r="H155"/>
  <c r="E142"/>
  <c r="C129"/>
  <c r="L117"/>
  <c r="J104"/>
  <c r="H91"/>
  <c r="E78"/>
  <c r="C65"/>
  <c r="B482"/>
  <c r="I457"/>
  <c r="K437"/>
  <c r="I424"/>
  <c r="F411"/>
  <c r="D398"/>
  <c r="B385"/>
  <c r="K373"/>
  <c r="I360"/>
  <c r="F347"/>
  <c r="D334"/>
  <c r="B321"/>
  <c r="K309"/>
  <c r="I296"/>
  <c r="F283"/>
  <c r="D270"/>
  <c r="B257"/>
  <c r="K245"/>
  <c r="I232"/>
  <c r="F219"/>
  <c r="D206"/>
  <c r="B193"/>
  <c r="K181"/>
  <c r="I168"/>
  <c r="F155"/>
  <c r="D142"/>
  <c r="B129"/>
  <c r="K117"/>
  <c r="I104"/>
  <c r="F91"/>
  <c r="D78"/>
  <c r="I65"/>
  <c r="J50"/>
  <c r="H30"/>
  <c r="F61"/>
  <c r="I48"/>
  <c r="I35"/>
  <c r="F22"/>
  <c r="D7"/>
  <c r="C19"/>
  <c r="B39"/>
  <c r="K27"/>
  <c r="I14"/>
  <c r="E28"/>
  <c r="D195"/>
  <c r="B182"/>
  <c r="K170"/>
  <c r="I157"/>
  <c r="F144"/>
  <c r="D131"/>
  <c r="B118"/>
  <c r="K106"/>
  <c r="I93"/>
  <c r="F80"/>
  <c r="D67"/>
  <c r="L52"/>
  <c r="L34"/>
  <c r="K65"/>
  <c r="K50"/>
  <c r="H413"/>
  <c r="E400"/>
  <c r="C387"/>
  <c r="L375"/>
  <c r="J362"/>
  <c r="H349"/>
  <c r="E336"/>
  <c r="C323"/>
  <c r="L311"/>
  <c r="J298"/>
  <c r="H285"/>
  <c r="E272"/>
  <c r="C259"/>
  <c r="L247"/>
  <c r="J234"/>
  <c r="H221"/>
  <c r="E208"/>
  <c r="C195"/>
  <c r="L183"/>
  <c r="J170"/>
  <c r="H157"/>
  <c r="E144"/>
  <c r="C131"/>
  <c r="L119"/>
  <c r="J106"/>
  <c r="H93"/>
  <c r="E80"/>
  <c r="C67"/>
  <c r="B486"/>
  <c r="I461"/>
  <c r="K439"/>
  <c r="I426"/>
  <c r="F413"/>
  <c r="D400"/>
  <c r="B387"/>
  <c r="K375"/>
  <c r="I362"/>
  <c r="F349"/>
  <c r="D336"/>
  <c r="B323"/>
  <c r="K311"/>
  <c r="I298"/>
  <c r="F285"/>
  <c r="D272"/>
  <c r="B259"/>
  <c r="K247"/>
  <c r="I234"/>
  <c r="F221"/>
  <c r="D208"/>
  <c r="B195"/>
  <c r="K183"/>
  <c r="I170"/>
  <c r="F157"/>
  <c r="D144"/>
  <c r="B131"/>
  <c r="K119"/>
  <c r="I106"/>
  <c r="F93"/>
  <c r="D80"/>
  <c r="B67"/>
  <c r="J52"/>
  <c r="H34"/>
  <c r="F65"/>
  <c r="I50"/>
  <c r="I37"/>
  <c r="F24"/>
  <c r="B10"/>
  <c r="E23"/>
  <c r="B41"/>
  <c r="K29"/>
  <c r="I16"/>
  <c r="E32"/>
  <c r="E12"/>
  <c r="E14"/>
  <c r="J188"/>
  <c r="H175"/>
  <c r="E162"/>
  <c r="C149"/>
  <c r="L137"/>
  <c r="J124"/>
  <c r="H111"/>
  <c r="E98"/>
  <c r="C85"/>
  <c r="L73"/>
  <c r="I497"/>
  <c r="D471"/>
  <c r="K446"/>
  <c r="F431"/>
  <c r="D418"/>
  <c r="B405"/>
  <c r="K393"/>
  <c r="I380"/>
  <c r="F367"/>
  <c r="D354"/>
  <c r="B341"/>
  <c r="K329"/>
  <c r="I316"/>
  <c r="F303"/>
  <c r="D290"/>
  <c r="B277"/>
  <c r="K265"/>
  <c r="I252"/>
  <c r="F239"/>
  <c r="D226"/>
  <c r="B213"/>
  <c r="K201"/>
  <c r="I188"/>
  <c r="F175"/>
  <c r="D162"/>
  <c r="B149"/>
  <c r="K137"/>
  <c r="I124"/>
  <c r="F111"/>
  <c r="D98"/>
  <c r="B85"/>
  <c r="K73"/>
  <c r="H57"/>
  <c r="H44"/>
  <c r="C18"/>
  <c r="F55"/>
  <c r="F42"/>
  <c r="D29"/>
  <c r="B16"/>
  <c r="C33"/>
  <c r="K11"/>
  <c r="I34"/>
  <c r="F21"/>
  <c r="L43"/>
  <c r="J8"/>
  <c r="K190"/>
  <c r="I177"/>
  <c r="F164"/>
  <c r="D151"/>
  <c r="B138"/>
  <c r="K126"/>
  <c r="I113"/>
  <c r="F100"/>
  <c r="D87"/>
  <c r="B74"/>
  <c r="J59"/>
  <c r="H46"/>
  <c r="E22"/>
  <c r="I57"/>
  <c r="E420"/>
  <c r="C407"/>
  <c r="L395"/>
  <c r="J382"/>
  <c r="H369"/>
  <c r="E356"/>
  <c r="C343"/>
  <c r="L331"/>
  <c r="J318"/>
  <c r="H305"/>
  <c r="E292"/>
  <c r="C279"/>
  <c r="L267"/>
  <c r="J254"/>
  <c r="H241"/>
  <c r="E228"/>
  <c r="C215"/>
  <c r="L203"/>
  <c r="J190"/>
  <c r="H177"/>
  <c r="E164"/>
  <c r="C151"/>
  <c r="L139"/>
  <c r="J126"/>
  <c r="H113"/>
  <c r="E100"/>
  <c r="C87"/>
  <c r="L75"/>
  <c r="J62"/>
  <c r="D475"/>
  <c r="K450"/>
  <c r="F433"/>
  <c r="D420"/>
  <c r="B407"/>
  <c r="K395"/>
  <c r="I382"/>
  <c r="F369"/>
  <c r="D356"/>
  <c r="B343"/>
  <c r="K331"/>
  <c r="I318"/>
  <c r="F305"/>
  <c r="J208"/>
  <c r="C577"/>
  <c r="L565"/>
  <c r="J552"/>
  <c r="H539"/>
  <c r="E526"/>
  <c r="C513"/>
  <c r="L501"/>
  <c r="J488"/>
  <c r="H475"/>
  <c r="E462"/>
  <c r="C449"/>
  <c r="K487"/>
  <c r="F461"/>
  <c r="J439"/>
  <c r="H426"/>
  <c r="K648"/>
  <c r="D633"/>
  <c r="B620"/>
  <c r="K608"/>
  <c r="I595"/>
  <c r="F582"/>
  <c r="D569"/>
  <c r="B556"/>
  <c r="K544"/>
  <c r="I531"/>
  <c r="F518"/>
  <c r="D505"/>
  <c r="L642"/>
  <c r="J629"/>
  <c r="H616"/>
  <c r="E603"/>
  <c r="C590"/>
  <c r="B850"/>
  <c r="D833"/>
  <c r="B820"/>
  <c r="K808"/>
  <c r="I795"/>
  <c r="F782"/>
  <c r="D769"/>
  <c r="B756"/>
  <c r="K744"/>
  <c r="I731"/>
  <c r="F718"/>
  <c r="D705"/>
  <c r="B692"/>
  <c r="K680"/>
  <c r="I667"/>
  <c r="K646"/>
  <c r="K633"/>
  <c r="I620"/>
  <c r="F607"/>
  <c r="D594"/>
  <c r="B581"/>
  <c r="K569"/>
  <c r="I556"/>
  <c r="F543"/>
  <c r="D530"/>
  <c r="B517"/>
  <c r="K505"/>
  <c r="H641"/>
  <c r="E628"/>
  <c r="C615"/>
  <c r="L603"/>
  <c r="J590"/>
  <c r="H577"/>
  <c r="E564"/>
  <c r="C551"/>
  <c r="L539"/>
  <c r="J526"/>
  <c r="H513"/>
  <c r="E500"/>
  <c r="C487"/>
  <c r="L475"/>
  <c r="J462"/>
  <c r="H449"/>
  <c r="I486"/>
  <c r="D460"/>
  <c r="C438"/>
  <c r="L426"/>
  <c r="F646"/>
  <c r="I633"/>
  <c r="F620"/>
  <c r="D607"/>
  <c r="B594"/>
  <c r="K582"/>
  <c r="I569"/>
  <c r="F556"/>
  <c r="D543"/>
  <c r="B530"/>
  <c r="K518"/>
  <c r="I505"/>
  <c r="E641"/>
  <c r="C628"/>
  <c r="L616"/>
  <c r="J603"/>
  <c r="H590"/>
  <c r="E577"/>
  <c r="C564"/>
  <c r="L552"/>
  <c r="J539"/>
  <c r="H526"/>
  <c r="E513"/>
  <c r="C500"/>
  <c r="L488"/>
  <c r="J475"/>
  <c r="H462"/>
  <c r="E449"/>
  <c r="D486"/>
  <c r="K461"/>
  <c r="L439"/>
  <c r="J426"/>
  <c r="J413"/>
  <c r="H400"/>
  <c r="E387"/>
  <c r="C374"/>
  <c r="L362"/>
  <c r="J349"/>
  <c r="H336"/>
  <c r="E323"/>
  <c r="C310"/>
  <c r="L298"/>
  <c r="J285"/>
  <c r="H272"/>
  <c r="E259"/>
  <c r="C246"/>
  <c r="L234"/>
  <c r="J221"/>
  <c r="H208"/>
  <c r="L198"/>
  <c r="J185"/>
  <c r="H172"/>
  <c r="E159"/>
  <c r="C146"/>
  <c r="L134"/>
  <c r="J121"/>
  <c r="H108"/>
  <c r="E95"/>
  <c r="C82"/>
  <c r="L70"/>
  <c r="I491"/>
  <c r="D465"/>
  <c r="I441"/>
  <c r="F428"/>
  <c r="D415"/>
  <c r="B402"/>
  <c r="K390"/>
  <c r="I377"/>
  <c r="F364"/>
  <c r="D351"/>
  <c r="B338"/>
  <c r="K326"/>
  <c r="I313"/>
  <c r="F300"/>
  <c r="D287"/>
  <c r="B274"/>
  <c r="K262"/>
  <c r="I249"/>
  <c r="F236"/>
  <c r="D223"/>
  <c r="B210"/>
  <c r="H580"/>
  <c r="E567"/>
  <c r="C554"/>
  <c r="L542"/>
  <c r="J529"/>
  <c r="H516"/>
  <c r="E503"/>
  <c r="C490"/>
  <c r="L478"/>
  <c r="J465"/>
  <c r="H452"/>
  <c r="I492"/>
  <c r="D466"/>
  <c r="C441"/>
  <c r="L429"/>
  <c r="L416"/>
  <c r="J403"/>
  <c r="H390"/>
  <c r="E377"/>
  <c r="C364"/>
  <c r="L352"/>
  <c r="J339"/>
  <c r="H326"/>
  <c r="E313"/>
  <c r="C300"/>
  <c r="L288"/>
  <c r="J275"/>
  <c r="H262"/>
  <c r="E249"/>
  <c r="C236"/>
  <c r="L224"/>
  <c r="J211"/>
  <c r="H198"/>
  <c r="E185"/>
  <c r="C172"/>
  <c r="L160"/>
  <c r="J147"/>
  <c r="H134"/>
  <c r="E121"/>
  <c r="C108"/>
  <c r="L96"/>
  <c r="J83"/>
  <c r="H70"/>
  <c r="K492"/>
  <c r="F466"/>
  <c r="D441"/>
  <c r="B428"/>
  <c r="K416"/>
  <c r="I403"/>
  <c r="F390"/>
  <c r="D377"/>
  <c r="B364"/>
  <c r="K352"/>
  <c r="I339"/>
  <c r="F326"/>
  <c r="D313"/>
  <c r="B300"/>
  <c r="K288"/>
  <c r="I275"/>
  <c r="F262"/>
  <c r="D249"/>
  <c r="B236"/>
  <c r="K224"/>
  <c r="I211"/>
  <c r="F198"/>
  <c r="D185"/>
  <c r="B172"/>
  <c r="K160"/>
  <c r="I147"/>
  <c r="F134"/>
  <c r="D121"/>
  <c r="B108"/>
  <c r="K96"/>
  <c r="I83"/>
  <c r="F70"/>
  <c r="C54"/>
  <c r="E39"/>
  <c r="E13"/>
  <c r="B52"/>
  <c r="J416"/>
  <c r="H403"/>
  <c r="E390"/>
  <c r="C377"/>
  <c r="L365"/>
  <c r="J352"/>
  <c r="H339"/>
  <c r="E326"/>
  <c r="C313"/>
  <c r="L301"/>
  <c r="J288"/>
  <c r="H275"/>
  <c r="E262"/>
  <c r="C249"/>
  <c r="L237"/>
  <c r="J224"/>
  <c r="H603"/>
  <c r="E578"/>
  <c r="C565"/>
  <c r="L553"/>
  <c r="J540"/>
  <c r="H527"/>
  <c r="E514"/>
  <c r="C501"/>
  <c r="L489"/>
  <c r="J476"/>
  <c r="H463"/>
  <c r="E450"/>
  <c r="D488"/>
  <c r="K463"/>
  <c r="L440"/>
  <c r="J427"/>
  <c r="D649"/>
  <c r="F634"/>
  <c r="D621"/>
  <c r="B608"/>
  <c r="K596"/>
  <c r="I583"/>
  <c r="F570"/>
  <c r="D557"/>
  <c r="B544"/>
  <c r="K532"/>
  <c r="I519"/>
  <c r="F506"/>
  <c r="C642"/>
  <c r="L630"/>
  <c r="J617"/>
  <c r="H604"/>
  <c r="E591"/>
  <c r="E647"/>
  <c r="F834"/>
  <c r="D821"/>
  <c r="B808"/>
  <c r="K796"/>
  <c r="I783"/>
  <c r="F770"/>
  <c r="D757"/>
  <c r="B744"/>
  <c r="K732"/>
  <c r="I719"/>
  <c r="F706"/>
  <c r="D693"/>
  <c r="B680"/>
  <c r="K668"/>
  <c r="F648"/>
  <c r="B633"/>
  <c r="K621"/>
  <c r="I608"/>
  <c r="F595"/>
  <c r="D582"/>
  <c r="B569"/>
  <c r="K557"/>
  <c r="I544"/>
  <c r="F531"/>
  <c r="D518"/>
  <c r="B505"/>
  <c r="J642"/>
  <c r="H629"/>
  <c r="E616"/>
  <c r="C603"/>
  <c r="L591"/>
  <c r="J578"/>
  <c r="H565"/>
  <c r="E552"/>
  <c r="C539"/>
  <c r="L527"/>
  <c r="J514"/>
  <c r="H501"/>
  <c r="E488"/>
  <c r="C475"/>
  <c r="L463"/>
  <c r="J450"/>
  <c r="B487"/>
  <c r="I462"/>
  <c r="E439"/>
  <c r="C426"/>
  <c r="B648"/>
  <c r="K634"/>
  <c r="I621"/>
  <c r="F608"/>
  <c r="D595"/>
  <c r="B582"/>
  <c r="K570"/>
  <c r="I557"/>
  <c r="F544"/>
  <c r="D531"/>
  <c r="B518"/>
  <c r="K506"/>
  <c r="H642"/>
  <c r="E629"/>
  <c r="C616"/>
  <c r="L604"/>
  <c r="J591"/>
  <c r="H578"/>
  <c r="E565"/>
  <c r="C552"/>
  <c r="L540"/>
  <c r="J527"/>
  <c r="H514"/>
  <c r="E501"/>
  <c r="C488"/>
  <c r="L476"/>
  <c r="J463"/>
  <c r="H450"/>
  <c r="I488"/>
  <c r="D462"/>
  <c r="C439"/>
  <c r="L427"/>
  <c r="L414"/>
  <c r="J401"/>
  <c r="H388"/>
  <c r="E375"/>
  <c r="C362"/>
  <c r="L350"/>
  <c r="J337"/>
  <c r="H324"/>
  <c r="E311"/>
  <c r="C298"/>
  <c r="L286"/>
  <c r="J273"/>
  <c r="H260"/>
  <c r="E247"/>
  <c r="C234"/>
  <c r="L222"/>
  <c r="J209"/>
  <c r="H196"/>
  <c r="E183"/>
  <c r="C170"/>
  <c r="L158"/>
  <c r="J145"/>
  <c r="H132"/>
  <c r="E119"/>
  <c r="C106"/>
  <c r="L94"/>
  <c r="J81"/>
  <c r="H68"/>
  <c r="K488"/>
  <c r="F462"/>
  <c r="D439"/>
  <c r="B426"/>
  <c r="K414"/>
  <c r="I401"/>
  <c r="F388"/>
  <c r="D375"/>
  <c r="B362"/>
  <c r="K350"/>
  <c r="I337"/>
  <c r="F324"/>
  <c r="D311"/>
  <c r="B298"/>
  <c r="K286"/>
  <c r="I273"/>
  <c r="F260"/>
  <c r="D247"/>
  <c r="B234"/>
  <c r="K222"/>
  <c r="I209"/>
  <c r="C578"/>
  <c r="L566"/>
  <c r="J553"/>
  <c r="H540"/>
  <c r="E527"/>
  <c r="C514"/>
  <c r="L502"/>
  <c r="J489"/>
  <c r="H476"/>
  <c r="E463"/>
  <c r="C450"/>
  <c r="K489"/>
  <c r="F463"/>
  <c r="J440"/>
  <c r="H427"/>
  <c r="H414"/>
  <c r="E401"/>
  <c r="C388"/>
  <c r="L376"/>
  <c r="J363"/>
  <c r="H350"/>
  <c r="E337"/>
  <c r="C324"/>
  <c r="L312"/>
  <c r="J299"/>
  <c r="H286"/>
  <c r="E273"/>
  <c r="C260"/>
  <c r="L248"/>
  <c r="J235"/>
  <c r="H222"/>
  <c r="E209"/>
  <c r="C196"/>
  <c r="L184"/>
  <c r="J171"/>
  <c r="H158"/>
  <c r="E145"/>
  <c r="C132"/>
  <c r="L120"/>
  <c r="J107"/>
  <c r="H94"/>
  <c r="E81"/>
  <c r="C68"/>
  <c r="B488"/>
  <c r="I463"/>
  <c r="K440"/>
  <c r="I427"/>
  <c r="F414"/>
  <c r="D401"/>
  <c r="B388"/>
  <c r="K376"/>
  <c r="I363"/>
  <c r="F350"/>
  <c r="D337"/>
  <c r="B324"/>
  <c r="K312"/>
  <c r="I299"/>
  <c r="F286"/>
  <c r="D273"/>
  <c r="B260"/>
  <c r="K248"/>
  <c r="I235"/>
  <c r="F222"/>
  <c r="D209"/>
  <c r="B196"/>
  <c r="K184"/>
  <c r="I171"/>
  <c r="F158"/>
  <c r="D145"/>
  <c r="B132"/>
  <c r="K120"/>
  <c r="I107"/>
  <c r="F94"/>
  <c r="D81"/>
  <c r="B68"/>
  <c r="J53"/>
  <c r="H36"/>
  <c r="H8"/>
  <c r="I51"/>
  <c r="E414"/>
  <c r="C401"/>
  <c r="L389"/>
  <c r="J376"/>
  <c r="H363"/>
  <c r="E350"/>
  <c r="C337"/>
  <c r="L325"/>
  <c r="J312"/>
  <c r="H299"/>
  <c r="E286"/>
  <c r="C273"/>
  <c r="L261"/>
  <c r="J248"/>
  <c r="H235"/>
  <c r="E222"/>
  <c r="C209"/>
  <c r="H579"/>
  <c r="E566"/>
  <c r="C553"/>
  <c r="L541"/>
  <c r="J528"/>
  <c r="H515"/>
  <c r="E502"/>
  <c r="C489"/>
  <c r="L477"/>
  <c r="J464"/>
  <c r="H451"/>
  <c r="I490"/>
  <c r="D464"/>
  <c r="C440"/>
  <c r="L428"/>
  <c r="I651"/>
  <c r="I635"/>
  <c r="F622"/>
  <c r="D609"/>
  <c r="B596"/>
  <c r="K584"/>
  <c r="I571"/>
  <c r="F558"/>
  <c r="D545"/>
  <c r="B532"/>
  <c r="K520"/>
  <c r="I507"/>
  <c r="E643"/>
  <c r="C630"/>
  <c r="L618"/>
  <c r="J605"/>
  <c r="H592"/>
  <c r="J649"/>
  <c r="I835"/>
  <c r="F822"/>
  <c r="D809"/>
  <c r="B796"/>
  <c r="K784"/>
  <c r="I771"/>
  <c r="F758"/>
  <c r="D745"/>
  <c r="B732"/>
  <c r="K720"/>
  <c r="I707"/>
  <c r="F694"/>
  <c r="D681"/>
  <c r="B668"/>
  <c r="K650"/>
  <c r="D634"/>
  <c r="B621"/>
  <c r="K609"/>
  <c r="I596"/>
  <c r="F583"/>
  <c r="D570"/>
  <c r="B557"/>
  <c r="K545"/>
  <c r="I532"/>
  <c r="F519"/>
  <c r="D506"/>
  <c r="L643"/>
  <c r="J630"/>
  <c r="H617"/>
  <c r="E604"/>
  <c r="C591"/>
  <c r="L579"/>
  <c r="J566"/>
  <c r="H553"/>
  <c r="E540"/>
  <c r="C527"/>
  <c r="L515"/>
  <c r="J502"/>
  <c r="H489"/>
  <c r="E476"/>
  <c r="C463"/>
  <c r="L451"/>
  <c r="F489"/>
  <c r="B463"/>
  <c r="H440"/>
  <c r="E427"/>
  <c r="F650"/>
  <c r="B634"/>
  <c r="K622"/>
  <c r="I609"/>
  <c r="F596"/>
  <c r="D583"/>
  <c r="B570"/>
  <c r="K558"/>
  <c r="I545"/>
  <c r="F532"/>
  <c r="D519"/>
  <c r="B506"/>
  <c r="J643"/>
  <c r="H630"/>
  <c r="E617"/>
  <c r="C604"/>
  <c r="L592"/>
  <c r="J579"/>
  <c r="H566"/>
  <c r="E553"/>
  <c r="C540"/>
  <c r="L528"/>
  <c r="J515"/>
  <c r="H502"/>
  <c r="E489"/>
  <c r="C476"/>
  <c r="L464"/>
  <c r="J451"/>
  <c r="B489"/>
  <c r="I464"/>
  <c r="E440"/>
  <c r="C427"/>
  <c r="C414"/>
  <c r="L402"/>
  <c r="J389"/>
  <c r="H376"/>
  <c r="E363"/>
  <c r="C350"/>
  <c r="L338"/>
  <c r="J325"/>
  <c r="H312"/>
  <c r="E299"/>
  <c r="C286"/>
  <c r="L274"/>
  <c r="J261"/>
  <c r="H248"/>
  <c r="E235"/>
  <c r="C222"/>
  <c r="L210"/>
  <c r="J197"/>
  <c r="H184"/>
  <c r="E171"/>
  <c r="C158"/>
  <c r="L146"/>
  <c r="J133"/>
  <c r="H120"/>
  <c r="E107"/>
  <c r="C94"/>
  <c r="L82"/>
  <c r="J69"/>
  <c r="D489"/>
  <c r="K464"/>
  <c r="F440"/>
  <c r="D427"/>
  <c r="B414"/>
  <c r="K402"/>
  <c r="I389"/>
  <c r="F376"/>
  <c r="D363"/>
  <c r="B350"/>
  <c r="K338"/>
  <c r="I325"/>
  <c r="F312"/>
  <c r="D299"/>
  <c r="B286"/>
  <c r="K274"/>
  <c r="I261"/>
  <c r="F248"/>
  <c r="D235"/>
  <c r="B222"/>
  <c r="K210"/>
  <c r="E579"/>
  <c r="C566"/>
  <c r="L554"/>
  <c r="J541"/>
  <c r="H528"/>
  <c r="E515"/>
  <c r="C502"/>
  <c r="L490"/>
  <c r="J477"/>
  <c r="H464"/>
  <c r="E451"/>
  <c r="D490"/>
  <c r="K465"/>
  <c r="L441"/>
  <c r="J428"/>
  <c r="J415"/>
  <c r="H402"/>
  <c r="E389"/>
  <c r="C376"/>
  <c r="L364"/>
  <c r="J351"/>
  <c r="H338"/>
  <c r="E325"/>
  <c r="C312"/>
  <c r="L300"/>
  <c r="J287"/>
  <c r="H274"/>
  <c r="E261"/>
  <c r="C248"/>
  <c r="L236"/>
  <c r="J223"/>
  <c r="H210"/>
  <c r="E197"/>
  <c r="C184"/>
  <c r="L172"/>
  <c r="J159"/>
  <c r="H146"/>
  <c r="E133"/>
  <c r="C120"/>
  <c r="L108"/>
  <c r="J95"/>
  <c r="H82"/>
  <c r="E69"/>
  <c r="F490"/>
  <c r="B464"/>
  <c r="B440"/>
  <c r="K428"/>
  <c r="I415"/>
  <c r="F402"/>
  <c r="D389"/>
  <c r="B376"/>
  <c r="K364"/>
  <c r="I351"/>
  <c r="F338"/>
  <c r="D325"/>
  <c r="B312"/>
  <c r="K300"/>
  <c r="I287"/>
  <c r="F274"/>
  <c r="D261"/>
  <c r="B248"/>
  <c r="K236"/>
  <c r="I223"/>
  <c r="F210"/>
  <c r="D197"/>
  <c r="B184"/>
  <c r="K172"/>
  <c r="I159"/>
  <c r="F146"/>
  <c r="D133"/>
  <c r="B120"/>
  <c r="K108"/>
  <c r="I95"/>
  <c r="F82"/>
  <c r="D69"/>
  <c r="L54"/>
  <c r="L38"/>
  <c r="H11"/>
  <c r="K52"/>
  <c r="H415"/>
  <c r="E402"/>
  <c r="C389"/>
  <c r="L377"/>
  <c r="J364"/>
  <c r="H351"/>
  <c r="E338"/>
  <c r="C325"/>
  <c r="L313"/>
  <c r="J300"/>
  <c r="H287"/>
  <c r="E274"/>
  <c r="C261"/>
  <c r="L249"/>
  <c r="J236"/>
  <c r="H223"/>
  <c r="E210"/>
  <c r="L197"/>
  <c r="J184"/>
  <c r="H171"/>
  <c r="E158"/>
  <c r="C145"/>
  <c r="L133"/>
  <c r="J120"/>
  <c r="H107"/>
  <c r="E94"/>
  <c r="C81"/>
  <c r="L69"/>
  <c r="I489"/>
  <c r="D463"/>
  <c r="I440"/>
  <c r="F427"/>
  <c r="D414"/>
  <c r="B401"/>
  <c r="K389"/>
  <c r="I376"/>
  <c r="F363"/>
  <c r="D350"/>
  <c r="B337"/>
  <c r="K325"/>
  <c r="I312"/>
  <c r="F299"/>
  <c r="D286"/>
  <c r="B273"/>
  <c r="K261"/>
  <c r="I248"/>
  <c r="F235"/>
  <c r="D222"/>
  <c r="B209"/>
  <c r="K197"/>
  <c r="I184"/>
  <c r="F171"/>
  <c r="D158"/>
  <c r="B145"/>
  <c r="K133"/>
  <c r="I120"/>
  <c r="F107"/>
  <c r="D94"/>
  <c r="B81"/>
  <c r="K69"/>
  <c r="H53"/>
  <c r="C36"/>
  <c r="J9"/>
  <c r="F51"/>
  <c r="F38"/>
  <c r="D25"/>
  <c r="B12"/>
  <c r="L26"/>
  <c r="K43"/>
  <c r="I30"/>
  <c r="F17"/>
  <c r="L35"/>
  <c r="B198"/>
  <c r="K186"/>
  <c r="I173"/>
  <c r="F160"/>
  <c r="D147"/>
  <c r="B134"/>
  <c r="K122"/>
  <c r="I109"/>
  <c r="F96"/>
  <c r="D83"/>
  <c r="B70"/>
  <c r="J55"/>
  <c r="H40"/>
  <c r="H14"/>
  <c r="I53"/>
  <c r="E416"/>
  <c r="C403"/>
  <c r="L391"/>
  <c r="J378"/>
  <c r="H365"/>
  <c r="E352"/>
  <c r="C339"/>
  <c r="L327"/>
  <c r="J314"/>
  <c r="H301"/>
  <c r="E288"/>
  <c r="C275"/>
  <c r="L263"/>
  <c r="J250"/>
  <c r="H237"/>
  <c r="E224"/>
  <c r="C211"/>
  <c r="L199"/>
  <c r="J186"/>
  <c r="H173"/>
  <c r="E160"/>
  <c r="C147"/>
  <c r="L135"/>
  <c r="J122"/>
  <c r="H109"/>
  <c r="E96"/>
  <c r="C83"/>
  <c r="L71"/>
  <c r="I493"/>
  <c r="D467"/>
  <c r="I442"/>
  <c r="F429"/>
  <c r="D416"/>
  <c r="B403"/>
  <c r="K391"/>
  <c r="I378"/>
  <c r="F365"/>
  <c r="D352"/>
  <c r="B339"/>
  <c r="K327"/>
  <c r="I314"/>
  <c r="F301"/>
  <c r="D288"/>
  <c r="B275"/>
  <c r="K263"/>
  <c r="I250"/>
  <c r="F237"/>
  <c r="D224"/>
  <c r="B211"/>
  <c r="K199"/>
  <c r="I186"/>
  <c r="F173"/>
  <c r="D160"/>
  <c r="B147"/>
  <c r="K135"/>
  <c r="I122"/>
  <c r="F109"/>
  <c r="D96"/>
  <c r="B83"/>
  <c r="K71"/>
  <c r="H55"/>
  <c r="C40"/>
  <c r="C14"/>
  <c r="F53"/>
  <c r="F40"/>
  <c r="D27"/>
  <c r="B14"/>
  <c r="C29"/>
  <c r="E7"/>
  <c r="I32"/>
  <c r="F19"/>
  <c r="L39"/>
  <c r="C13"/>
  <c r="C11"/>
  <c r="H191"/>
  <c r="E178"/>
  <c r="C165"/>
  <c r="L153"/>
  <c r="J140"/>
  <c r="H127"/>
  <c r="E114"/>
  <c r="C101"/>
  <c r="L89"/>
  <c r="J76"/>
  <c r="H63"/>
  <c r="K478"/>
  <c r="F452"/>
  <c r="D434"/>
  <c r="B421"/>
  <c r="K409"/>
  <c r="I396"/>
  <c r="F383"/>
  <c r="D370"/>
  <c r="B357"/>
  <c r="K345"/>
  <c r="I332"/>
  <c r="F319"/>
  <c r="D306"/>
  <c r="B293"/>
  <c r="K281"/>
  <c r="I268"/>
  <c r="F255"/>
  <c r="D242"/>
  <c r="B229"/>
  <c r="K217"/>
  <c r="I204"/>
  <c r="F191"/>
  <c r="D178"/>
  <c r="B165"/>
  <c r="K153"/>
  <c r="I140"/>
  <c r="F127"/>
  <c r="D114"/>
  <c r="B101"/>
  <c r="K89"/>
  <c r="I76"/>
  <c r="E60"/>
  <c r="C47"/>
  <c r="H25"/>
  <c r="D58"/>
  <c r="B45"/>
  <c r="B32"/>
  <c r="K20"/>
  <c r="J40"/>
  <c r="L15"/>
  <c r="F37"/>
  <c r="D24"/>
  <c r="I11"/>
  <c r="H22"/>
  <c r="I193"/>
  <c r="F180"/>
  <c r="D167"/>
  <c r="B154"/>
  <c r="K142"/>
  <c r="I129"/>
  <c r="F116"/>
  <c r="D103"/>
  <c r="B90"/>
  <c r="K78"/>
  <c r="K64"/>
  <c r="E49"/>
  <c r="J29"/>
  <c r="F60"/>
  <c r="D47"/>
  <c r="L411"/>
  <c r="J398"/>
  <c r="H385"/>
  <c r="E372"/>
  <c r="C359"/>
  <c r="L347"/>
  <c r="J334"/>
  <c r="H321"/>
  <c r="E308"/>
  <c r="C295"/>
  <c r="L283"/>
  <c r="J270"/>
  <c r="H257"/>
  <c r="E244"/>
  <c r="C231"/>
  <c r="L219"/>
  <c r="J206"/>
  <c r="H193"/>
  <c r="E180"/>
  <c r="C167"/>
  <c r="L155"/>
  <c r="J142"/>
  <c r="H129"/>
  <c r="E116"/>
  <c r="C103"/>
  <c r="L91"/>
  <c r="J78"/>
  <c r="H65"/>
  <c r="K482"/>
  <c r="F456"/>
  <c r="D436"/>
  <c r="B423"/>
  <c r="K411"/>
  <c r="I398"/>
  <c r="F385"/>
  <c r="D372"/>
  <c r="B359"/>
  <c r="K347"/>
  <c r="I334"/>
  <c r="F321"/>
  <c r="D308"/>
  <c r="H211"/>
  <c r="L581"/>
  <c r="J568"/>
  <c r="H555"/>
  <c r="E542"/>
  <c r="C529"/>
  <c r="L517"/>
  <c r="J504"/>
  <c r="H491"/>
  <c r="E478"/>
  <c r="C465"/>
  <c r="L453"/>
  <c r="F493"/>
  <c r="B467"/>
  <c r="H442"/>
  <c r="E429"/>
  <c r="F654"/>
  <c r="B636"/>
  <c r="K624"/>
  <c r="I611"/>
  <c r="F598"/>
  <c r="D585"/>
  <c r="B572"/>
  <c r="K560"/>
  <c r="I547"/>
  <c r="F534"/>
  <c r="D521"/>
  <c r="B508"/>
  <c r="J645"/>
  <c r="H632"/>
  <c r="E619"/>
  <c r="C606"/>
  <c r="L594"/>
  <c r="H652"/>
  <c r="B836"/>
  <c r="K824"/>
  <c r="I811"/>
  <c r="F798"/>
  <c r="D785"/>
  <c r="B772"/>
  <c r="K760"/>
  <c r="I747"/>
  <c r="F734"/>
  <c r="D721"/>
  <c r="B708"/>
  <c r="K696"/>
  <c r="I683"/>
  <c r="F670"/>
  <c r="I653"/>
  <c r="I636"/>
  <c r="F623"/>
  <c r="D610"/>
  <c r="B597"/>
  <c r="K585"/>
  <c r="I572"/>
  <c r="F559"/>
  <c r="D546"/>
  <c r="B533"/>
  <c r="K521"/>
  <c r="I508"/>
  <c r="E644"/>
  <c r="C631"/>
  <c r="L619"/>
  <c r="J606"/>
  <c r="H593"/>
  <c r="E580"/>
  <c r="C567"/>
  <c r="L555"/>
  <c r="J542"/>
  <c r="H529"/>
  <c r="E516"/>
  <c r="C503"/>
  <c r="L491"/>
  <c r="J478"/>
  <c r="H465"/>
  <c r="E452"/>
  <c r="D492"/>
  <c r="K467"/>
  <c r="L442"/>
  <c r="J429"/>
  <c r="D653"/>
  <c r="F636"/>
  <c r="D623"/>
  <c r="B610"/>
  <c r="K598"/>
  <c r="I585"/>
  <c r="F572"/>
  <c r="D559"/>
  <c r="B546"/>
  <c r="K534"/>
  <c r="I521"/>
  <c r="F508"/>
  <c r="C644"/>
  <c r="L632"/>
  <c r="J619"/>
  <c r="H606"/>
  <c r="E593"/>
  <c r="C580"/>
  <c r="L568"/>
  <c r="J555"/>
  <c r="H542"/>
  <c r="E529"/>
  <c r="C516"/>
  <c r="L504"/>
  <c r="J491"/>
  <c r="H478"/>
  <c r="E465"/>
  <c r="C452"/>
  <c r="K493"/>
  <c r="F467"/>
  <c r="J442"/>
  <c r="H429"/>
  <c r="H416"/>
  <c r="E403"/>
  <c r="C390"/>
  <c r="L378"/>
  <c r="J365"/>
  <c r="H352"/>
  <c r="E339"/>
  <c r="C326"/>
  <c r="L314"/>
  <c r="J301"/>
  <c r="H288"/>
  <c r="E275"/>
  <c r="C262"/>
  <c r="L250"/>
  <c r="J237"/>
  <c r="E211"/>
  <c r="H192"/>
  <c r="E179"/>
  <c r="C166"/>
  <c r="L154"/>
  <c r="J141"/>
  <c r="H128"/>
  <c r="E115"/>
  <c r="C102"/>
  <c r="L90"/>
  <c r="J77"/>
  <c r="H64"/>
  <c r="K480"/>
  <c r="F454"/>
  <c r="D435"/>
  <c r="B422"/>
  <c r="K410"/>
  <c r="I397"/>
  <c r="F384"/>
  <c r="D371"/>
  <c r="B358"/>
  <c r="K346"/>
  <c r="I333"/>
  <c r="F320"/>
  <c r="D307"/>
  <c r="B294"/>
  <c r="K282"/>
  <c r="I269"/>
  <c r="F256"/>
  <c r="D243"/>
  <c r="B230"/>
  <c r="K218"/>
  <c r="I205"/>
  <c r="C574"/>
  <c r="L562"/>
  <c r="J549"/>
  <c r="H536"/>
  <c r="E523"/>
  <c r="C510"/>
  <c r="L498"/>
  <c r="J485"/>
  <c r="H472"/>
  <c r="E459"/>
  <c r="C446"/>
  <c r="K481"/>
  <c r="F455"/>
  <c r="J436"/>
  <c r="H423"/>
  <c r="H410"/>
  <c r="E397"/>
  <c r="C384"/>
  <c r="L372"/>
  <c r="J359"/>
  <c r="H346"/>
  <c r="E333"/>
  <c r="C320"/>
  <c r="L308"/>
  <c r="J295"/>
  <c r="H282"/>
  <c r="E269"/>
  <c r="C256"/>
  <c r="L244"/>
  <c r="J231"/>
  <c r="H218"/>
  <c r="E205"/>
  <c r="C192"/>
  <c r="L180"/>
  <c r="J167"/>
  <c r="H154"/>
  <c r="E141"/>
  <c r="C128"/>
  <c r="L116"/>
  <c r="J103"/>
  <c r="H90"/>
  <c r="E77"/>
  <c r="C64"/>
  <c r="B480"/>
  <c r="I455"/>
  <c r="K436"/>
  <c r="I423"/>
  <c r="F410"/>
  <c r="D397"/>
  <c r="B384"/>
  <c r="K372"/>
  <c r="I359"/>
  <c r="F346"/>
  <c r="D333"/>
  <c r="B320"/>
  <c r="K308"/>
  <c r="I295"/>
  <c r="F282"/>
  <c r="D269"/>
  <c r="B256"/>
  <c r="K244"/>
  <c r="I231"/>
  <c r="F218"/>
  <c r="D205"/>
  <c r="B192"/>
  <c r="K180"/>
  <c r="I167"/>
  <c r="F154"/>
  <c r="D141"/>
  <c r="B128"/>
  <c r="K116"/>
  <c r="I103"/>
  <c r="F90"/>
  <c r="D77"/>
  <c r="I63"/>
  <c r="J49"/>
  <c r="H28"/>
  <c r="K60"/>
  <c r="I47"/>
  <c r="E410"/>
  <c r="C397"/>
  <c r="L385"/>
  <c r="J372"/>
  <c r="H359"/>
  <c r="E346"/>
  <c r="C333"/>
  <c r="L321"/>
  <c r="J308"/>
  <c r="H295"/>
  <c r="E282"/>
  <c r="C269"/>
  <c r="L257"/>
  <c r="J244"/>
  <c r="H231"/>
  <c r="E218"/>
  <c r="C205"/>
  <c r="J192"/>
  <c r="H179"/>
  <c r="E166"/>
  <c r="C153"/>
  <c r="L141"/>
  <c r="J128"/>
  <c r="H115"/>
  <c r="E102"/>
  <c r="C89"/>
  <c r="L77"/>
  <c r="J64"/>
  <c r="D479"/>
  <c r="K454"/>
  <c r="F435"/>
  <c r="D422"/>
  <c r="B409"/>
  <c r="K397"/>
  <c r="I384"/>
  <c r="F371"/>
  <c r="D358"/>
  <c r="B345"/>
  <c r="K333"/>
  <c r="I320"/>
  <c r="F307"/>
  <c r="D294"/>
  <c r="B281"/>
  <c r="K269"/>
  <c r="I256"/>
  <c r="F243"/>
  <c r="D230"/>
  <c r="B217"/>
  <c r="K205"/>
  <c r="I192"/>
  <c r="F179"/>
  <c r="D166"/>
  <c r="B153"/>
  <c r="K141"/>
  <c r="I128"/>
  <c r="F115"/>
  <c r="D102"/>
  <c r="B89"/>
  <c r="K77"/>
  <c r="K62"/>
  <c r="E48"/>
  <c r="J27"/>
  <c r="F59"/>
  <c r="D46"/>
  <c r="D33"/>
  <c r="B20"/>
  <c r="C41"/>
  <c r="E16"/>
  <c r="I38"/>
  <c r="F25"/>
  <c r="D12"/>
  <c r="E25"/>
  <c r="K194"/>
  <c r="I181"/>
  <c r="F168"/>
  <c r="D155"/>
  <c r="B142"/>
  <c r="K130"/>
  <c r="I117"/>
  <c r="F104"/>
  <c r="D91"/>
  <c r="B78"/>
  <c r="D65"/>
  <c r="H50"/>
  <c r="C30"/>
  <c r="B61"/>
  <c r="F48"/>
  <c r="C411"/>
  <c r="L399"/>
  <c r="J386"/>
  <c r="H373"/>
  <c r="E360"/>
  <c r="C347"/>
  <c r="L335"/>
  <c r="J322"/>
  <c r="H309"/>
  <c r="E296"/>
  <c r="C283"/>
  <c r="L271"/>
  <c r="J258"/>
  <c r="H245"/>
  <c r="E232"/>
  <c r="C219"/>
  <c r="L207"/>
  <c r="J194"/>
  <c r="H181"/>
  <c r="E168"/>
  <c r="C155"/>
  <c r="L143"/>
  <c r="J130"/>
  <c r="H117"/>
  <c r="E104"/>
  <c r="C91"/>
  <c r="L79"/>
  <c r="J66"/>
  <c r="D483"/>
  <c r="K458"/>
  <c r="F437"/>
  <c r="D424"/>
  <c r="B411"/>
  <c r="D392"/>
  <c r="B379"/>
  <c r="K367"/>
  <c r="I354"/>
  <c r="F341"/>
  <c r="D328"/>
  <c r="B315"/>
  <c r="K303"/>
  <c r="I290"/>
  <c r="F277"/>
  <c r="D264"/>
  <c r="B251"/>
  <c r="K239"/>
  <c r="I226"/>
  <c r="F213"/>
  <c r="D200"/>
  <c r="B187"/>
  <c r="K175"/>
  <c r="I162"/>
  <c r="F149"/>
  <c r="D136"/>
  <c r="B123"/>
  <c r="K111"/>
  <c r="I98"/>
  <c r="F85"/>
  <c r="D72"/>
  <c r="L57"/>
  <c r="L44"/>
  <c r="J18"/>
  <c r="K55"/>
  <c r="K42"/>
  <c r="I29"/>
  <c r="F16"/>
  <c r="L33"/>
  <c r="K8"/>
  <c r="B33"/>
  <c r="K21"/>
  <c r="J42"/>
  <c r="L17"/>
  <c r="E18"/>
  <c r="L193"/>
  <c r="J180"/>
  <c r="H167"/>
  <c r="E154"/>
  <c r="C141"/>
  <c r="L129"/>
  <c r="J116"/>
  <c r="H103"/>
  <c r="E90"/>
  <c r="C77"/>
  <c r="L65"/>
  <c r="I481"/>
  <c r="D455"/>
  <c r="I436"/>
  <c r="F423"/>
  <c r="D410"/>
  <c r="B397"/>
  <c r="K385"/>
  <c r="I372"/>
  <c r="F359"/>
  <c r="D346"/>
  <c r="B333"/>
  <c r="K321"/>
  <c r="I308"/>
  <c r="F295"/>
  <c r="D282"/>
  <c r="B269"/>
  <c r="K257"/>
  <c r="I244"/>
  <c r="F231"/>
  <c r="D218"/>
  <c r="B205"/>
  <c r="K193"/>
  <c r="I180"/>
  <c r="F167"/>
  <c r="D154"/>
  <c r="B141"/>
  <c r="K129"/>
  <c r="I116"/>
  <c r="F103"/>
  <c r="D90"/>
  <c r="B77"/>
  <c r="D63"/>
  <c r="H49"/>
  <c r="C28"/>
  <c r="I60"/>
  <c r="F47"/>
  <c r="F34"/>
  <c r="D21"/>
  <c r="H43"/>
  <c r="L18"/>
  <c r="K39"/>
  <c r="I26"/>
  <c r="F13"/>
  <c r="L27"/>
  <c r="B194"/>
  <c r="K182"/>
  <c r="I169"/>
  <c r="F156"/>
  <c r="D143"/>
  <c r="B130"/>
  <c r="K118"/>
  <c r="I105"/>
  <c r="F92"/>
  <c r="D79"/>
  <c r="B66"/>
  <c r="J51"/>
  <c r="H32"/>
  <c r="F63"/>
  <c r="I49"/>
  <c r="E412"/>
  <c r="C399"/>
  <c r="L387"/>
  <c r="J374"/>
  <c r="H361"/>
  <c r="E348"/>
  <c r="C335"/>
  <c r="L323"/>
  <c r="J310"/>
  <c r="H297"/>
  <c r="E284"/>
  <c r="C271"/>
  <c r="L259"/>
  <c r="J246"/>
  <c r="H233"/>
  <c r="E220"/>
  <c r="C207"/>
  <c r="L195"/>
  <c r="J182"/>
  <c r="H169"/>
  <c r="E156"/>
  <c r="C143"/>
  <c r="L131"/>
  <c r="J118"/>
  <c r="H105"/>
  <c r="E92"/>
  <c r="C79"/>
  <c r="L67"/>
  <c r="I485"/>
  <c r="D459"/>
  <c r="I438"/>
  <c r="F425"/>
  <c r="D412"/>
  <c r="B399"/>
  <c r="K387"/>
  <c r="I374"/>
  <c r="F361"/>
  <c r="K339"/>
  <c r="F313"/>
  <c r="D292"/>
  <c r="B279"/>
  <c r="K267"/>
  <c r="I254"/>
  <c r="F241"/>
  <c r="D228"/>
  <c r="B215"/>
  <c r="K203"/>
  <c r="I190"/>
  <c r="F177"/>
  <c r="D164"/>
  <c r="B151"/>
  <c r="K139"/>
  <c r="I126"/>
  <c r="F113"/>
  <c r="D100"/>
  <c r="B87"/>
  <c r="K75"/>
  <c r="H59"/>
  <c r="E46"/>
  <c r="L23"/>
  <c r="F57"/>
  <c r="F44"/>
  <c r="D31"/>
  <c r="B18"/>
  <c r="C37"/>
  <c r="H12"/>
  <c r="I36"/>
  <c r="F23"/>
  <c r="I9"/>
  <c r="K355"/>
  <c r="F329"/>
  <c r="B303"/>
  <c r="B287"/>
  <c r="K275"/>
  <c r="I262"/>
  <c r="F249"/>
  <c r="D236"/>
  <c r="B223"/>
  <c r="K211"/>
  <c r="I198"/>
  <c r="F185"/>
  <c r="D172"/>
  <c r="B159"/>
  <c r="K147"/>
  <c r="I134"/>
  <c r="F121"/>
  <c r="D108"/>
  <c r="B95"/>
  <c r="K83"/>
  <c r="I70"/>
  <c r="E54"/>
  <c r="J39"/>
  <c r="J13"/>
  <c r="D52"/>
  <c r="D39"/>
  <c r="B26"/>
  <c r="K14"/>
  <c r="J28"/>
  <c r="I44"/>
  <c r="F31"/>
  <c r="D18"/>
  <c r="H37"/>
  <c r="L21"/>
  <c r="L31"/>
  <c r="C230"/>
  <c r="J205"/>
  <c r="J189"/>
  <c r="H176"/>
  <c r="E163"/>
  <c r="C150"/>
  <c r="L138"/>
  <c r="J125"/>
  <c r="H112"/>
  <c r="E99"/>
  <c r="C86"/>
  <c r="L74"/>
  <c r="J61"/>
  <c r="D473"/>
  <c r="K448"/>
  <c r="F432"/>
  <c r="D419"/>
  <c r="B406"/>
  <c r="K394"/>
  <c r="I381"/>
  <c r="F368"/>
  <c r="D355"/>
  <c r="B342"/>
  <c r="K330"/>
  <c r="I317"/>
  <c r="F304"/>
  <c r="D291"/>
  <c r="B278"/>
  <c r="K266"/>
  <c r="I253"/>
  <c r="F240"/>
  <c r="D227"/>
  <c r="B214"/>
  <c r="K202"/>
  <c r="E571"/>
  <c r="C558"/>
  <c r="L546"/>
  <c r="J533"/>
  <c r="H520"/>
  <c r="E507"/>
  <c r="C494"/>
  <c r="L482"/>
  <c r="J469"/>
  <c r="H456"/>
  <c r="E443"/>
  <c r="D474"/>
  <c r="K449"/>
  <c r="L433"/>
  <c r="L420"/>
  <c r="J407"/>
  <c r="H394"/>
  <c r="E381"/>
  <c r="C368"/>
  <c r="L356"/>
  <c r="J343"/>
  <c r="H330"/>
  <c r="E317"/>
  <c r="C304"/>
  <c r="L292"/>
  <c r="J279"/>
  <c r="H266"/>
  <c r="E253"/>
  <c r="C240"/>
  <c r="L228"/>
  <c r="J215"/>
  <c r="H202"/>
  <c r="E189"/>
  <c r="C176"/>
  <c r="L164"/>
  <c r="J151"/>
  <c r="H138"/>
  <c r="E125"/>
  <c r="C112"/>
  <c r="L100"/>
  <c r="J87"/>
  <c r="H74"/>
  <c r="E61"/>
  <c r="F474"/>
  <c r="B448"/>
  <c r="B432"/>
  <c r="K420"/>
  <c r="I407"/>
  <c r="F394"/>
  <c r="D381"/>
  <c r="B368"/>
  <c r="K356"/>
  <c r="I343"/>
  <c r="F330"/>
  <c r="D317"/>
  <c r="B304"/>
  <c r="K292"/>
  <c r="I279"/>
  <c r="F266"/>
  <c r="D253"/>
  <c r="B240"/>
  <c r="K228"/>
  <c r="I215"/>
  <c r="F202"/>
  <c r="D189"/>
  <c r="B176"/>
  <c r="K164"/>
  <c r="I151"/>
  <c r="F138"/>
  <c r="D125"/>
  <c r="B112"/>
  <c r="K100"/>
  <c r="I87"/>
  <c r="F74"/>
  <c r="C58"/>
  <c r="L46"/>
  <c r="C21"/>
  <c r="B56"/>
  <c r="J420"/>
  <c r="H407"/>
  <c r="E394"/>
  <c r="C381"/>
  <c r="L369"/>
  <c r="J356"/>
  <c r="H343"/>
  <c r="E330"/>
  <c r="C317"/>
  <c r="L305"/>
  <c r="J292"/>
  <c r="H279"/>
  <c r="E266"/>
  <c r="C253"/>
  <c r="L241"/>
  <c r="J228"/>
  <c r="H215"/>
  <c r="E202"/>
  <c r="L189"/>
  <c r="J176"/>
  <c r="H163"/>
  <c r="E150"/>
  <c r="C137"/>
  <c r="L125"/>
  <c r="J112"/>
  <c r="H99"/>
  <c r="E86"/>
  <c r="C73"/>
  <c r="L61"/>
  <c r="I473"/>
  <c r="D447"/>
  <c r="I432"/>
  <c r="F419"/>
  <c r="D406"/>
  <c r="B393"/>
  <c r="K381"/>
  <c r="I368"/>
  <c r="F355"/>
  <c r="D342"/>
  <c r="B329"/>
  <c r="K317"/>
  <c r="I304"/>
  <c r="F291"/>
  <c r="D278"/>
  <c r="B265"/>
  <c r="K253"/>
  <c r="I240"/>
  <c r="F227"/>
  <c r="D214"/>
  <c r="B201"/>
  <c r="K189"/>
  <c r="I176"/>
  <c r="F163"/>
  <c r="D150"/>
  <c r="B137"/>
  <c r="K125"/>
  <c r="I112"/>
  <c r="F99"/>
  <c r="D86"/>
  <c r="B73"/>
  <c r="J58"/>
  <c r="H45"/>
  <c r="H20"/>
  <c r="I56"/>
  <c r="I43"/>
  <c r="F30"/>
  <c r="D17"/>
  <c r="H35"/>
  <c r="C8"/>
  <c r="K35"/>
  <c r="I22"/>
  <c r="I7"/>
  <c r="L13"/>
  <c r="B190"/>
  <c r="K178"/>
  <c r="I165"/>
  <c r="F152"/>
  <c r="D139"/>
  <c r="B126"/>
  <c r="K114"/>
  <c r="I101"/>
  <c r="F88"/>
  <c r="D75"/>
  <c r="L60"/>
  <c r="J47"/>
  <c r="J24"/>
  <c r="K58"/>
  <c r="I45"/>
  <c r="E408"/>
  <c r="C395"/>
  <c r="L383"/>
  <c r="J370"/>
  <c r="H357"/>
  <c r="E344"/>
  <c r="C331"/>
  <c r="L319"/>
  <c r="J306"/>
  <c r="H293"/>
  <c r="E280"/>
  <c r="C267"/>
  <c r="L255"/>
  <c r="J242"/>
  <c r="H229"/>
  <c r="E216"/>
  <c r="C203"/>
  <c r="L191"/>
  <c r="J178"/>
  <c r="H165"/>
  <c r="E152"/>
  <c r="C139"/>
  <c r="L127"/>
  <c r="J114"/>
  <c r="H101"/>
  <c r="E88"/>
  <c r="C75"/>
  <c r="L63"/>
  <c r="I477"/>
  <c r="D451"/>
  <c r="I434"/>
  <c r="F421"/>
  <c r="D408"/>
  <c r="B395"/>
  <c r="K383"/>
  <c r="I370"/>
  <c r="F357"/>
  <c r="D344"/>
  <c r="B331"/>
  <c r="K319"/>
  <c r="I306"/>
  <c r="F293"/>
  <c r="D280"/>
  <c r="B267"/>
  <c r="K255"/>
  <c r="I242"/>
  <c r="F229"/>
  <c r="D216"/>
  <c r="B203"/>
  <c r="K191"/>
  <c r="I178"/>
  <c r="F165"/>
  <c r="D152"/>
  <c r="B139"/>
  <c r="K127"/>
  <c r="I114"/>
  <c r="F101"/>
  <c r="D88"/>
  <c r="B75"/>
  <c r="J60"/>
  <c r="H47"/>
  <c r="E24"/>
  <c r="I58"/>
  <c r="F45"/>
  <c r="F32"/>
  <c r="D19"/>
  <c r="H39"/>
  <c r="J14"/>
  <c r="K37"/>
  <c r="I24"/>
  <c r="D10"/>
  <c r="J23"/>
  <c r="C10"/>
  <c r="J196"/>
  <c r="H183"/>
  <c r="E170"/>
  <c r="C157"/>
  <c r="L145"/>
  <c r="J132"/>
  <c r="H119"/>
  <c r="E106"/>
  <c r="C93"/>
  <c r="L81"/>
  <c r="J68"/>
  <c r="D487"/>
  <c r="K462"/>
  <c r="F439"/>
  <c r="D426"/>
  <c r="B413"/>
  <c r="K401"/>
  <c r="I388"/>
  <c r="F375"/>
  <c r="D362"/>
  <c r="B349"/>
  <c r="K337"/>
  <c r="I324"/>
  <c r="F311"/>
  <c r="D298"/>
  <c r="B285"/>
  <c r="K273"/>
  <c r="I260"/>
  <c r="F247"/>
  <c r="D234"/>
  <c r="B221"/>
  <c r="K209"/>
  <c r="I196"/>
  <c r="F183"/>
  <c r="D170"/>
  <c r="B157"/>
  <c r="K145"/>
  <c r="I132"/>
  <c r="F119"/>
  <c r="D106"/>
  <c r="B93"/>
  <c r="K81"/>
  <c r="I68"/>
  <c r="E52"/>
  <c r="J35"/>
  <c r="I66"/>
  <c r="D50"/>
  <c r="D37"/>
  <c r="B24"/>
  <c r="D11"/>
  <c r="H24"/>
  <c r="I42"/>
  <c r="F29"/>
  <c r="D16"/>
  <c r="H33"/>
  <c r="K198"/>
  <c r="I185"/>
  <c r="F172"/>
  <c r="D159"/>
  <c r="B146"/>
  <c r="K134"/>
  <c r="I121"/>
  <c r="F108"/>
  <c r="D95"/>
  <c r="B82"/>
  <c r="K70"/>
  <c r="H54"/>
  <c r="C38"/>
  <c r="C12"/>
  <c r="F52"/>
  <c r="C415"/>
  <c r="L403"/>
  <c r="J390"/>
  <c r="H377"/>
  <c r="E364"/>
  <c r="C351"/>
  <c r="L339"/>
  <c r="J326"/>
  <c r="H313"/>
  <c r="E300"/>
  <c r="C287"/>
  <c r="L275"/>
  <c r="J262"/>
  <c r="H249"/>
  <c r="E236"/>
  <c r="C223"/>
  <c r="L211"/>
  <c r="J198"/>
  <c r="H185"/>
  <c r="E172"/>
  <c r="C159"/>
  <c r="L147"/>
  <c r="J134"/>
  <c r="H121"/>
  <c r="E108"/>
  <c r="C95"/>
  <c r="L83"/>
  <c r="J70"/>
  <c r="D491"/>
  <c r="K466"/>
  <c r="F441"/>
  <c r="D428"/>
  <c r="B415"/>
  <c r="K403"/>
  <c r="I390"/>
  <c r="F377"/>
  <c r="D364"/>
  <c r="F345"/>
  <c r="B319"/>
  <c r="B295"/>
  <c r="K283"/>
  <c r="I270"/>
  <c r="F257"/>
  <c r="D244"/>
  <c r="B231"/>
  <c r="K219"/>
  <c r="I206"/>
  <c r="F193"/>
  <c r="D180"/>
  <c r="B167"/>
  <c r="K155"/>
  <c r="I142"/>
  <c r="F129"/>
  <c r="D116"/>
  <c r="B103"/>
  <c r="K91"/>
  <c r="I78"/>
  <c r="F64"/>
  <c r="C49"/>
  <c r="E29"/>
  <c r="D60"/>
  <c r="B47"/>
  <c r="B34"/>
  <c r="K22"/>
  <c r="C44"/>
  <c r="L19"/>
  <c r="F39"/>
  <c r="D26"/>
  <c r="B13"/>
  <c r="K12"/>
  <c r="B335"/>
  <c r="I310"/>
  <c r="K291"/>
  <c r="I278"/>
  <c r="F265"/>
  <c r="D252"/>
  <c r="B239"/>
  <c r="K227"/>
  <c r="I214"/>
  <c r="F201"/>
  <c r="D188"/>
  <c r="B175"/>
  <c r="K163"/>
  <c r="I150"/>
  <c r="F137"/>
  <c r="D124"/>
  <c r="B111"/>
  <c r="K99"/>
  <c r="I86"/>
  <c r="F73"/>
  <c r="C57"/>
  <c r="L45"/>
  <c r="E19"/>
  <c r="B55"/>
  <c r="B42"/>
  <c r="K30"/>
  <c r="I17"/>
  <c r="E34"/>
  <c r="H7"/>
  <c r="D34"/>
  <c r="B21"/>
  <c r="C43"/>
  <c r="K10"/>
  <c r="B143"/>
  <c r="I118"/>
  <c r="B79"/>
  <c r="K67"/>
  <c r="C32"/>
  <c r="F49"/>
  <c r="D23"/>
  <c r="L22"/>
  <c r="I28"/>
  <c r="H15"/>
  <c r="K399"/>
  <c r="I386"/>
  <c r="F373"/>
  <c r="D360"/>
  <c r="B347"/>
  <c r="K335"/>
  <c r="I322"/>
  <c r="F309"/>
  <c r="D296"/>
  <c r="B283"/>
  <c r="K271"/>
  <c r="I258"/>
  <c r="F245"/>
  <c r="D232"/>
  <c r="B219"/>
  <c r="K207"/>
  <c r="I194"/>
  <c r="F181"/>
  <c r="D168"/>
  <c r="B155"/>
  <c r="K143"/>
  <c r="I130"/>
  <c r="F117"/>
  <c r="D104"/>
  <c r="B91"/>
  <c r="K79"/>
  <c r="K66"/>
  <c r="E50"/>
  <c r="J31"/>
  <c r="I62"/>
  <c r="D48"/>
  <c r="D35"/>
  <c r="B22"/>
  <c r="I8"/>
  <c r="E20"/>
  <c r="I40"/>
  <c r="F27"/>
  <c r="D14"/>
  <c r="H29"/>
  <c r="L24"/>
  <c r="H199"/>
  <c r="E186"/>
  <c r="C173"/>
  <c r="L161"/>
  <c r="J148"/>
  <c r="H135"/>
  <c r="E122"/>
  <c r="C109"/>
  <c r="L97"/>
  <c r="J84"/>
  <c r="H71"/>
  <c r="K494"/>
  <c r="F468"/>
  <c r="B442"/>
  <c r="B429"/>
  <c r="K417"/>
  <c r="I404"/>
  <c r="F391"/>
  <c r="D378"/>
  <c r="B365"/>
  <c r="K353"/>
  <c r="I340"/>
  <c r="F327"/>
  <c r="D314"/>
  <c r="B301"/>
  <c r="K289"/>
  <c r="I276"/>
  <c r="F263"/>
  <c r="D250"/>
  <c r="B237"/>
  <c r="K225"/>
  <c r="I212"/>
  <c r="F199"/>
  <c r="D186"/>
  <c r="B173"/>
  <c r="K161"/>
  <c r="I148"/>
  <c r="F135"/>
  <c r="D122"/>
  <c r="B109"/>
  <c r="K97"/>
  <c r="I84"/>
  <c r="F71"/>
  <c r="C55"/>
  <c r="E41"/>
  <c r="E15"/>
  <c r="B53"/>
  <c r="B40"/>
  <c r="K28"/>
  <c r="I15"/>
  <c r="E30"/>
  <c r="K7"/>
  <c r="D32"/>
  <c r="B19"/>
  <c r="C39"/>
  <c r="I201"/>
  <c r="F188"/>
  <c r="D175"/>
  <c r="B162"/>
  <c r="K150"/>
  <c r="I137"/>
  <c r="F124"/>
  <c r="D111"/>
  <c r="B98"/>
  <c r="K86"/>
  <c r="I73"/>
  <c r="E57"/>
  <c r="E44"/>
  <c r="J19"/>
  <c r="D55"/>
  <c r="L419"/>
  <c r="J406"/>
  <c r="H393"/>
  <c r="E380"/>
  <c r="C367"/>
  <c r="L355"/>
  <c r="J342"/>
  <c r="H329"/>
  <c r="E316"/>
  <c r="C303"/>
  <c r="L291"/>
  <c r="J278"/>
  <c r="H265"/>
  <c r="E252"/>
  <c r="C239"/>
  <c r="L227"/>
  <c r="J214"/>
  <c r="H201"/>
  <c r="E188"/>
  <c r="C175"/>
  <c r="L163"/>
  <c r="J150"/>
  <c r="H137"/>
  <c r="E124"/>
  <c r="C111"/>
  <c r="L99"/>
  <c r="J86"/>
  <c r="H73"/>
  <c r="K498"/>
  <c r="F472"/>
  <c r="B446"/>
  <c r="B431"/>
  <c r="K419"/>
  <c r="I406"/>
  <c r="F393"/>
  <c r="D380"/>
  <c r="B367"/>
  <c r="B351"/>
  <c r="I326"/>
  <c r="D300"/>
  <c r="I286"/>
  <c r="F273"/>
  <c r="D260"/>
  <c r="B247"/>
  <c r="K235"/>
  <c r="I222"/>
  <c r="F209"/>
  <c r="D196"/>
  <c r="B183"/>
  <c r="K171"/>
  <c r="I158"/>
  <c r="F145"/>
  <c r="D132"/>
  <c r="B119"/>
  <c r="K107"/>
  <c r="I94"/>
  <c r="F81"/>
  <c r="D68"/>
  <c r="L53"/>
  <c r="L36"/>
  <c r="C7"/>
  <c r="K51"/>
  <c r="K38"/>
  <c r="I25"/>
  <c r="I12"/>
  <c r="J25"/>
  <c r="D42"/>
  <c r="B29"/>
  <c r="K17"/>
  <c r="C27"/>
  <c r="I342"/>
  <c r="D316"/>
  <c r="I294"/>
  <c r="F281"/>
  <c r="D268"/>
  <c r="B255"/>
  <c r="K243"/>
  <c r="I230"/>
  <c r="F217"/>
  <c r="D204"/>
  <c r="B191"/>
  <c r="K179"/>
  <c r="I166"/>
  <c r="F153"/>
  <c r="D140"/>
  <c r="B127"/>
  <c r="K115"/>
  <c r="I102"/>
  <c r="F89"/>
  <c r="D76"/>
  <c r="I61"/>
  <c r="J48"/>
  <c r="J26"/>
  <c r="K59"/>
  <c r="I46"/>
  <c r="I33"/>
  <c r="F20"/>
  <c r="L41"/>
  <c r="C15"/>
  <c r="B37"/>
  <c r="K25"/>
  <c r="B11"/>
  <c r="C24"/>
  <c r="E21"/>
  <c r="J34"/>
  <c r="L218"/>
  <c r="E195"/>
  <c r="C182"/>
  <c r="L170"/>
  <c r="J157"/>
  <c r="H144"/>
  <c r="E131"/>
  <c r="C118"/>
  <c r="L106"/>
  <c r="J93"/>
  <c r="H80"/>
  <c r="E67"/>
  <c r="F486"/>
  <c r="B460"/>
  <c r="B438"/>
  <c r="K426"/>
  <c r="I413"/>
  <c r="F400"/>
  <c r="D387"/>
  <c r="B374"/>
  <c r="K362"/>
  <c r="I349"/>
  <c r="F336"/>
  <c r="D323"/>
  <c r="B310"/>
  <c r="K298"/>
  <c r="I285"/>
  <c r="F272"/>
  <c r="D259"/>
  <c r="B246"/>
  <c r="K234"/>
  <c r="I221"/>
  <c r="F208"/>
  <c r="L578"/>
  <c r="J565"/>
  <c r="H552"/>
  <c r="E539"/>
  <c r="C526"/>
  <c r="L514"/>
  <c r="J501"/>
  <c r="H488"/>
  <c r="E475"/>
  <c r="C462"/>
  <c r="L450"/>
  <c r="F487"/>
  <c r="B461"/>
  <c r="H439"/>
  <c r="E426"/>
  <c r="E413"/>
  <c r="C400"/>
  <c r="L388"/>
  <c r="J375"/>
  <c r="H362"/>
  <c r="E349"/>
  <c r="C336"/>
  <c r="L324"/>
  <c r="J311"/>
  <c r="H298"/>
  <c r="E285"/>
  <c r="C272"/>
  <c r="L260"/>
  <c r="J247"/>
  <c r="H234"/>
  <c r="E221"/>
  <c r="C208"/>
  <c r="L196"/>
  <c r="J183"/>
  <c r="H170"/>
  <c r="E157"/>
  <c r="C144"/>
  <c r="L132"/>
  <c r="J119"/>
  <c r="H106"/>
  <c r="E93"/>
  <c r="C80"/>
  <c r="L68"/>
  <c r="I487"/>
  <c r="D461"/>
  <c r="I439"/>
  <c r="F426"/>
  <c r="D413"/>
  <c r="B400"/>
  <c r="K388"/>
  <c r="I375"/>
  <c r="F362"/>
  <c r="D349"/>
  <c r="B336"/>
  <c r="K324"/>
  <c r="I311"/>
  <c r="F298"/>
  <c r="D285"/>
  <c r="B272"/>
  <c r="K260"/>
  <c r="I247"/>
  <c r="F234"/>
  <c r="D221"/>
  <c r="B208"/>
  <c r="K196"/>
  <c r="I183"/>
  <c r="F170"/>
  <c r="D157"/>
  <c r="B144"/>
  <c r="K132"/>
  <c r="I119"/>
  <c r="F106"/>
  <c r="D93"/>
  <c r="B80"/>
  <c r="K68"/>
  <c r="H52"/>
  <c r="C34"/>
  <c r="B65"/>
  <c r="F50"/>
  <c r="C413"/>
  <c r="L401"/>
  <c r="J388"/>
  <c r="H375"/>
  <c r="E362"/>
  <c r="C349"/>
  <c r="L337"/>
  <c r="J324"/>
  <c r="H311"/>
  <c r="E298"/>
  <c r="C285"/>
  <c r="L273"/>
  <c r="J260"/>
  <c r="H247"/>
  <c r="E234"/>
  <c r="C221"/>
  <c r="L209"/>
  <c r="H195"/>
  <c r="E182"/>
  <c r="C169"/>
  <c r="L157"/>
  <c r="J144"/>
  <c r="H131"/>
  <c r="E118"/>
  <c r="C105"/>
  <c r="L93"/>
  <c r="J80"/>
  <c r="H67"/>
  <c r="K486"/>
  <c r="F460"/>
  <c r="D438"/>
  <c r="B425"/>
  <c r="K413"/>
  <c r="I400"/>
  <c r="F387"/>
  <c r="D374"/>
  <c r="B361"/>
  <c r="K349"/>
  <c r="I336"/>
  <c r="F323"/>
  <c r="D310"/>
  <c r="B297"/>
  <c r="K285"/>
  <c r="I272"/>
  <c r="F259"/>
  <c r="D246"/>
  <c r="B233"/>
  <c r="K221"/>
  <c r="I208"/>
  <c r="F195"/>
  <c r="D182"/>
  <c r="B169"/>
  <c r="K157"/>
  <c r="I144"/>
  <c r="F131"/>
  <c r="D118"/>
  <c r="B105"/>
  <c r="K93"/>
  <c r="I80"/>
  <c r="F67"/>
  <c r="C51"/>
  <c r="E33"/>
  <c r="D64"/>
  <c r="B49"/>
  <c r="B36"/>
  <c r="K24"/>
  <c r="I10"/>
  <c r="C22"/>
  <c r="F41"/>
  <c r="D28"/>
  <c r="B15"/>
  <c r="C31"/>
  <c r="I197"/>
  <c r="F184"/>
  <c r="D171"/>
  <c r="B158"/>
  <c r="K146"/>
  <c r="I133"/>
  <c r="F120"/>
  <c r="D107"/>
  <c r="B94"/>
  <c r="K82"/>
  <c r="I69"/>
  <c r="E53"/>
  <c r="J37"/>
  <c r="C9"/>
  <c r="D51"/>
  <c r="L415"/>
  <c r="J402"/>
  <c r="H389"/>
  <c r="E376"/>
  <c r="C363"/>
  <c r="L351"/>
  <c r="J338"/>
  <c r="H325"/>
  <c r="E312"/>
  <c r="C299"/>
  <c r="L287"/>
  <c r="J274"/>
  <c r="H261"/>
  <c r="E248"/>
  <c r="C235"/>
  <c r="L223"/>
  <c r="J210"/>
  <c r="H197"/>
  <c r="E184"/>
  <c r="C171"/>
  <c r="L159"/>
  <c r="J146"/>
  <c r="H133"/>
  <c r="E120"/>
  <c r="C107"/>
  <c r="L95"/>
  <c r="J82"/>
  <c r="H69"/>
  <c r="K490"/>
  <c r="F464"/>
  <c r="D440"/>
  <c r="B427"/>
  <c r="K415"/>
  <c r="I402"/>
  <c r="F389"/>
  <c r="D376"/>
  <c r="B363"/>
  <c r="K351"/>
  <c r="I338"/>
  <c r="F325"/>
  <c r="D312"/>
  <c r="B299"/>
  <c r="K287"/>
  <c r="I274"/>
  <c r="F261"/>
  <c r="D248"/>
  <c r="B235"/>
  <c r="K223"/>
  <c r="I210"/>
  <c r="F197"/>
  <c r="D184"/>
  <c r="B171"/>
  <c r="K159"/>
  <c r="I146"/>
  <c r="F133"/>
  <c r="D120"/>
  <c r="B107"/>
  <c r="K95"/>
  <c r="I82"/>
  <c r="F69"/>
  <c r="C53"/>
  <c r="E37"/>
  <c r="H10"/>
  <c r="B51"/>
  <c r="B38"/>
  <c r="K26"/>
  <c r="I13"/>
  <c r="E26"/>
  <c r="F43"/>
  <c r="D30"/>
  <c r="B17"/>
  <c r="C35"/>
  <c r="H9"/>
  <c r="E8"/>
  <c r="C189"/>
  <c r="L177"/>
  <c r="J164"/>
  <c r="H151"/>
  <c r="E138"/>
  <c r="C125"/>
  <c r="L113"/>
  <c r="J100"/>
  <c r="H87"/>
  <c r="E74"/>
  <c r="C61"/>
  <c r="B474"/>
  <c r="I449"/>
  <c r="K433"/>
  <c r="I420"/>
  <c r="F407"/>
  <c r="D394"/>
  <c r="B381"/>
  <c r="K369"/>
  <c r="I356"/>
  <c r="F343"/>
  <c r="D330"/>
  <c r="B317"/>
  <c r="K305"/>
  <c r="I292"/>
  <c r="F279"/>
  <c r="D266"/>
  <c r="B253"/>
  <c r="K241"/>
  <c r="I228"/>
  <c r="F215"/>
  <c r="D202"/>
  <c r="B189"/>
  <c r="K177"/>
  <c r="I164"/>
  <c r="F151"/>
  <c r="D138"/>
  <c r="B125"/>
  <c r="K113"/>
  <c r="I100"/>
  <c r="F87"/>
  <c r="D74"/>
  <c r="L59"/>
  <c r="J46"/>
  <c r="J22"/>
  <c r="K57"/>
  <c r="K44"/>
  <c r="I31"/>
  <c r="F18"/>
  <c r="L37"/>
  <c r="J11"/>
  <c r="B35"/>
  <c r="K23"/>
  <c r="D8"/>
  <c r="J16"/>
  <c r="D191"/>
  <c r="B178"/>
  <c r="K166"/>
  <c r="I153"/>
  <c r="F140"/>
  <c r="D127"/>
  <c r="B114"/>
  <c r="K102"/>
  <c r="I89"/>
  <c r="F76"/>
  <c r="B60"/>
  <c r="L48"/>
  <c r="C25"/>
  <c r="B58"/>
  <c r="K46"/>
  <c r="H409"/>
  <c r="E396"/>
  <c r="C383"/>
  <c r="L371"/>
  <c r="J358"/>
  <c r="H345"/>
  <c r="E332"/>
  <c r="C319"/>
  <c r="L307"/>
  <c r="J294"/>
  <c r="H281"/>
  <c r="E268"/>
  <c r="C255"/>
  <c r="L243"/>
  <c r="J230"/>
  <c r="H217"/>
  <c r="E204"/>
  <c r="C191"/>
  <c r="L179"/>
  <c r="J166"/>
  <c r="H153"/>
  <c r="E140"/>
  <c r="C127"/>
  <c r="L115"/>
  <c r="J102"/>
  <c r="H89"/>
  <c r="E76"/>
  <c r="C63"/>
  <c r="B478"/>
  <c r="I453"/>
  <c r="K435"/>
  <c r="I422"/>
  <c r="F409"/>
  <c r="D396"/>
  <c r="B383"/>
  <c r="K371"/>
  <c r="I358"/>
  <c r="D332"/>
  <c r="K307"/>
  <c r="F289"/>
  <c r="D276"/>
  <c r="B263"/>
  <c r="K251"/>
  <c r="I238"/>
  <c r="F225"/>
  <c r="D212"/>
  <c r="B199"/>
  <c r="K187"/>
  <c r="I174"/>
  <c r="F161"/>
  <c r="D148"/>
  <c r="B135"/>
  <c r="K123"/>
  <c r="I110"/>
  <c r="F97"/>
  <c r="D84"/>
  <c r="B71"/>
  <c r="J56"/>
  <c r="H42"/>
  <c r="H16"/>
  <c r="I54"/>
  <c r="I41"/>
  <c r="F28"/>
  <c r="D15"/>
  <c r="H31"/>
  <c r="E9"/>
  <c r="K33"/>
  <c r="I20"/>
  <c r="E40"/>
  <c r="D348"/>
  <c r="K323"/>
  <c r="F297"/>
  <c r="D284"/>
  <c r="B271"/>
  <c r="K259"/>
  <c r="I246"/>
  <c r="F233"/>
  <c r="D220"/>
  <c r="B207"/>
  <c r="K195"/>
  <c r="I182"/>
  <c r="F169"/>
  <c r="D156"/>
  <c r="K131"/>
  <c r="F105"/>
  <c r="D92"/>
  <c r="H51"/>
  <c r="B63"/>
  <c r="F36"/>
  <c r="D9"/>
  <c r="K41"/>
  <c r="F15"/>
  <c r="A24" i="7" l="1"/>
  <c r="F11" i="9" l="1"/>
  <c r="H258" i="2"/>
  <c r="H514"/>
  <c r="H257"/>
  <c r="H513"/>
  <c r="H770"/>
  <c r="D1003"/>
  <c r="J975"/>
  <c r="C946"/>
  <c r="H773"/>
  <c r="I1003"/>
  <c r="B974"/>
  <c r="F946"/>
  <c r="K918"/>
  <c r="D889"/>
  <c r="J861"/>
  <c r="C832"/>
  <c r="J918"/>
  <c r="C889"/>
  <c r="I861"/>
  <c r="B832"/>
  <c r="F804"/>
  <c r="L776"/>
  <c r="E747"/>
  <c r="K719"/>
  <c r="D690"/>
  <c r="J662"/>
  <c r="C633"/>
  <c r="I605"/>
  <c r="E804"/>
  <c r="K776"/>
  <c r="D747"/>
  <c r="L9" i="9"/>
  <c r="H248" i="2"/>
  <c r="H504"/>
  <c r="H247"/>
  <c r="H503"/>
  <c r="H760"/>
  <c r="C1004"/>
  <c r="I976"/>
  <c r="B947"/>
  <c r="H763"/>
  <c r="F1004"/>
  <c r="L976"/>
  <c r="E947"/>
  <c r="J919"/>
  <c r="C890"/>
  <c r="I862"/>
  <c r="B833"/>
  <c r="I919"/>
  <c r="B890"/>
  <c r="F862"/>
  <c r="L834"/>
  <c r="E805"/>
  <c r="K777"/>
  <c r="D748"/>
  <c r="J720"/>
  <c r="C691"/>
  <c r="I663"/>
  <c r="B634"/>
  <c r="F606"/>
  <c r="D805"/>
  <c r="J777"/>
  <c r="C748"/>
  <c r="D719"/>
  <c r="J691"/>
  <c r="C662"/>
  <c r="I634"/>
  <c r="B605"/>
  <c r="I577"/>
  <c r="B548"/>
  <c r="F520"/>
  <c r="L492"/>
  <c r="E463"/>
  <c r="K435"/>
  <c r="D406"/>
  <c r="J378"/>
  <c r="C349"/>
  <c r="I321"/>
  <c r="B292"/>
  <c r="F264"/>
  <c r="B209"/>
  <c r="J77"/>
  <c r="J162"/>
  <c r="D585"/>
  <c r="J557"/>
  <c r="C528"/>
  <c r="I500"/>
  <c r="B471"/>
  <c r="F443"/>
  <c r="L415"/>
  <c r="E386"/>
  <c r="K358"/>
  <c r="D329"/>
  <c r="J301"/>
  <c r="C272"/>
  <c r="B134"/>
  <c r="C40"/>
  <c r="C104"/>
  <c r="C168"/>
  <c r="J233"/>
  <c r="E182"/>
  <c r="E54"/>
  <c r="I229"/>
  <c r="K190"/>
  <c r="K62"/>
  <c r="L79"/>
  <c r="L207"/>
  <c r="F83"/>
  <c r="F211"/>
  <c r="B711"/>
  <c r="F683"/>
  <c r="L655"/>
  <c r="E626"/>
  <c r="L598"/>
  <c r="E569"/>
  <c r="K541"/>
  <c r="D512"/>
  <c r="J484"/>
  <c r="C455"/>
  <c r="I427"/>
  <c r="B398"/>
  <c r="F370"/>
  <c r="L342"/>
  <c r="E313"/>
  <c r="K285"/>
  <c r="B23"/>
  <c r="J15"/>
  <c r="H10"/>
  <c r="H266"/>
  <c r="H9"/>
  <c r="H265"/>
  <c r="H522"/>
  <c r="H778"/>
  <c r="C1002"/>
  <c r="I974"/>
  <c r="H525"/>
  <c r="H781"/>
  <c r="F1002"/>
  <c r="L974"/>
  <c r="D945"/>
  <c r="J917"/>
  <c r="C888"/>
  <c r="I860"/>
  <c r="C945"/>
  <c r="I917"/>
  <c r="B888"/>
  <c r="F860"/>
  <c r="L832"/>
  <c r="E803"/>
  <c r="K775"/>
  <c r="D746"/>
  <c r="J718"/>
  <c r="C689"/>
  <c r="I661"/>
  <c r="B632"/>
  <c r="K832"/>
  <c r="D803"/>
  <c r="J775"/>
  <c r="C746"/>
  <c r="L11" i="9"/>
  <c r="H256" i="2"/>
  <c r="H512"/>
  <c r="H255"/>
  <c r="H511"/>
  <c r="H768"/>
  <c r="B1003"/>
  <c r="F975"/>
  <c r="L947"/>
  <c r="H771"/>
  <c r="E1003"/>
  <c r="K975"/>
  <c r="D946"/>
  <c r="I918"/>
  <c r="B889"/>
  <c r="F861"/>
  <c r="L833"/>
  <c r="F918"/>
  <c r="L890"/>
  <c r="E861"/>
  <c r="K833"/>
  <c r="D804"/>
  <c r="J776"/>
  <c r="C747"/>
  <c r="I719"/>
  <c r="B690"/>
  <c r="F662"/>
  <c r="L634"/>
  <c r="E605"/>
  <c r="C804"/>
  <c r="I776"/>
  <c r="B747"/>
  <c r="C718"/>
  <c r="I690"/>
  <c r="B661"/>
  <c r="F633"/>
  <c r="B604"/>
  <c r="F576"/>
  <c r="L548"/>
  <c r="E519"/>
  <c r="K491"/>
  <c r="D462"/>
  <c r="J434"/>
  <c r="C405"/>
  <c r="I377"/>
  <c r="B348"/>
  <c r="F320"/>
  <c r="L292"/>
  <c r="E263"/>
  <c r="B217"/>
  <c r="D79"/>
  <c r="J165"/>
  <c r="C584"/>
  <c r="I556"/>
  <c r="B527"/>
  <c r="F499"/>
  <c r="L471"/>
  <c r="E442"/>
  <c r="K414"/>
  <c r="D385"/>
  <c r="J357"/>
  <c r="C328"/>
  <c r="I300"/>
  <c r="B271"/>
  <c r="B142"/>
  <c r="C42"/>
  <c r="C106"/>
  <c r="C170"/>
  <c r="J235"/>
  <c r="E178"/>
  <c r="E50"/>
  <c r="I231"/>
  <c r="K186"/>
  <c r="K58"/>
  <c r="L83"/>
  <c r="L211"/>
  <c r="F87"/>
  <c r="F215"/>
  <c r="L711"/>
  <c r="E682"/>
  <c r="K654"/>
  <c r="D625"/>
  <c r="K597"/>
  <c r="D568"/>
  <c r="J540"/>
  <c r="C511"/>
  <c r="I483"/>
  <c r="B454"/>
  <c r="F426"/>
  <c r="L398"/>
  <c r="E369"/>
  <c r="K341"/>
  <c r="D312"/>
  <c r="J284"/>
  <c r="B31"/>
  <c r="D17"/>
  <c r="H14"/>
  <c r="H270"/>
  <c r="H13"/>
  <c r="H269"/>
  <c r="H526"/>
  <c r="H782"/>
  <c r="I1002"/>
  <c r="B973"/>
  <c r="H529"/>
  <c r="H785"/>
  <c r="L1002"/>
  <c r="E973"/>
  <c r="J945"/>
  <c r="C916"/>
  <c r="I888"/>
  <c r="B859"/>
  <c r="I945"/>
  <c r="B916"/>
  <c r="F888"/>
  <c r="L860"/>
  <c r="E831"/>
  <c r="K803"/>
  <c r="D774"/>
  <c r="J746"/>
  <c r="C717"/>
  <c r="I689"/>
  <c r="B660"/>
  <c r="F632"/>
  <c r="D831"/>
  <c r="J803"/>
  <c r="C774"/>
  <c r="I746"/>
  <c r="L12" i="9"/>
  <c r="H260" i="2"/>
  <c r="H516"/>
  <c r="H259"/>
  <c r="H515"/>
  <c r="H772"/>
  <c r="F1003"/>
  <c r="L975"/>
  <c r="H519"/>
  <c r="H775"/>
  <c r="K1003"/>
  <c r="D974"/>
  <c r="I946"/>
  <c r="B917"/>
  <c r="F889"/>
  <c r="L861"/>
  <c r="E946"/>
  <c r="L918"/>
  <c r="E889"/>
  <c r="K861"/>
  <c r="D832"/>
  <c r="J804"/>
  <c r="C775"/>
  <c r="I747"/>
  <c r="B718"/>
  <c r="F690"/>
  <c r="L662"/>
  <c r="E633"/>
  <c r="K605"/>
  <c r="I804"/>
  <c r="B775"/>
  <c r="F747"/>
  <c r="I718"/>
  <c r="B689"/>
  <c r="F661"/>
  <c r="L633"/>
  <c r="F604"/>
  <c r="L576"/>
  <c r="E547"/>
  <c r="K519"/>
  <c r="D490"/>
  <c r="J462"/>
  <c r="C433"/>
  <c r="I405"/>
  <c r="B376"/>
  <c r="F348"/>
  <c r="L320"/>
  <c r="E291"/>
  <c r="K263"/>
  <c r="B221"/>
  <c r="J81"/>
  <c r="J166"/>
  <c r="I584"/>
  <c r="B555"/>
  <c r="F527"/>
  <c r="L499"/>
  <c r="E470"/>
  <c r="K442"/>
  <c r="D413"/>
  <c r="J385"/>
  <c r="C356"/>
  <c r="I328"/>
  <c r="B299"/>
  <c r="F271"/>
  <c r="B146"/>
  <c r="C43"/>
  <c r="C107"/>
  <c r="C171"/>
  <c r="J236"/>
  <c r="E176"/>
  <c r="E48"/>
  <c r="I232"/>
  <c r="K184"/>
  <c r="K56"/>
  <c r="L85"/>
  <c r="L213"/>
  <c r="F89"/>
  <c r="F217"/>
  <c r="E710"/>
  <c r="K682"/>
  <c r="D653"/>
  <c r="J625"/>
  <c r="D596"/>
  <c r="J568"/>
  <c r="C539"/>
  <c r="I511"/>
  <c r="B482"/>
  <c r="F454"/>
  <c r="L426"/>
  <c r="E397"/>
  <c r="K369"/>
  <c r="D340"/>
  <c r="J312"/>
  <c r="C283"/>
  <c r="B35"/>
  <c r="J19"/>
  <c r="J104"/>
  <c r="L605"/>
  <c r="E576"/>
  <c r="K548"/>
  <c r="D519"/>
  <c r="J491"/>
  <c r="C462"/>
  <c r="I434"/>
  <c r="B405"/>
  <c r="F377"/>
  <c r="L349"/>
  <c r="E320"/>
  <c r="K292"/>
  <c r="D263"/>
  <c r="B216"/>
  <c r="I61"/>
  <c r="I125"/>
  <c r="D189"/>
  <c r="D253"/>
  <c r="E141"/>
  <c r="E13"/>
  <c r="C249"/>
  <c r="K149"/>
  <c r="K21"/>
  <c r="L120"/>
  <c r="L248"/>
  <c r="F124"/>
  <c r="D122"/>
  <c r="D52"/>
  <c r="J167"/>
  <c r="K584"/>
  <c r="D555"/>
  <c r="J527"/>
  <c r="C498"/>
  <c r="I470"/>
  <c r="B441"/>
  <c r="F413"/>
  <c r="L385"/>
  <c r="E356"/>
  <c r="K328"/>
  <c r="D299"/>
  <c r="J271"/>
  <c r="B148"/>
  <c r="I44"/>
  <c r="I108"/>
  <c r="I172"/>
  <c r="D236"/>
  <c r="E175"/>
  <c r="E47"/>
  <c r="C232"/>
  <c r="K183"/>
  <c r="K55"/>
  <c r="L86"/>
  <c r="F18"/>
  <c r="D62"/>
  <c r="H118"/>
  <c r="H374"/>
  <c r="H117"/>
  <c r="H373"/>
  <c r="H630"/>
  <c r="H886"/>
  <c r="C990"/>
  <c r="I962"/>
  <c r="H633"/>
  <c r="H889"/>
  <c r="F990"/>
  <c r="L962"/>
  <c r="D933"/>
  <c r="J905"/>
  <c r="C876"/>
  <c r="I848"/>
  <c r="C933"/>
  <c r="I905"/>
  <c r="B876"/>
  <c r="F848"/>
  <c r="L820"/>
  <c r="E791"/>
  <c r="K763"/>
  <c r="D734"/>
  <c r="J706"/>
  <c r="C677"/>
  <c r="I649"/>
  <c r="B620"/>
  <c r="K820"/>
  <c r="D791"/>
  <c r="J763"/>
  <c r="C734"/>
  <c r="H108"/>
  <c r="H364"/>
  <c r="H107"/>
  <c r="H363"/>
  <c r="H620"/>
  <c r="H876"/>
  <c r="B991"/>
  <c r="F963"/>
  <c r="H623"/>
  <c r="H879"/>
  <c r="E991"/>
  <c r="K963"/>
  <c r="C934"/>
  <c r="I906"/>
  <c r="B877"/>
  <c r="F849"/>
  <c r="B934"/>
  <c r="F906"/>
  <c r="L878"/>
  <c r="E849"/>
  <c r="K821"/>
  <c r="D792"/>
  <c r="J764"/>
  <c r="C735"/>
  <c r="I707"/>
  <c r="B678"/>
  <c r="F650"/>
  <c r="L622"/>
  <c r="J821"/>
  <c r="C792"/>
  <c r="I764"/>
  <c r="B735"/>
  <c r="C706"/>
  <c r="I678"/>
  <c r="B649"/>
  <c r="F621"/>
  <c r="B592"/>
  <c r="F564"/>
  <c r="L536"/>
  <c r="E507"/>
  <c r="K479"/>
  <c r="L7" i="9"/>
  <c r="H98" i="2"/>
  <c r="H354"/>
  <c r="H97"/>
  <c r="H353"/>
  <c r="H610"/>
  <c r="H866"/>
  <c r="L993"/>
  <c r="E964"/>
  <c r="H613"/>
  <c r="H869"/>
  <c r="D992"/>
  <c r="J964"/>
  <c r="B935"/>
  <c r="F907"/>
  <c r="L879"/>
  <c r="E850"/>
  <c r="L936"/>
  <c r="E907"/>
  <c r="K879"/>
  <c r="D850"/>
  <c r="J822"/>
  <c r="C793"/>
  <c r="I765"/>
  <c r="B736"/>
  <c r="F708"/>
  <c r="L680"/>
  <c r="E651"/>
  <c r="K623"/>
  <c r="I822"/>
  <c r="B793"/>
  <c r="F765"/>
  <c r="L737"/>
  <c r="H88"/>
  <c r="H344"/>
  <c r="H87"/>
  <c r="H343"/>
  <c r="H600"/>
  <c r="H856"/>
  <c r="K994"/>
  <c r="D965"/>
  <c r="H603"/>
  <c r="H859"/>
  <c r="C993"/>
  <c r="I965"/>
  <c r="L937"/>
  <c r="E908"/>
  <c r="K880"/>
  <c r="D851"/>
  <c r="K937"/>
  <c r="D908"/>
  <c r="J880"/>
  <c r="C851"/>
  <c r="I823"/>
  <c r="B794"/>
  <c r="F766"/>
  <c r="L738"/>
  <c r="E709"/>
  <c r="K681"/>
  <c r="D652"/>
  <c r="J624"/>
  <c r="F823"/>
  <c r="L795"/>
  <c r="E766"/>
  <c r="K738"/>
  <c r="L709"/>
  <c r="E680"/>
  <c r="K652"/>
  <c r="D623"/>
  <c r="K595"/>
  <c r="D566"/>
  <c r="J538"/>
  <c r="C509"/>
  <c r="I481"/>
  <c r="B452"/>
  <c r="F424"/>
  <c r="L396"/>
  <c r="E367"/>
  <c r="K339"/>
  <c r="D310"/>
  <c r="J282"/>
  <c r="B49"/>
  <c r="D23"/>
  <c r="J109"/>
  <c r="F603"/>
  <c r="L575"/>
  <c r="E546"/>
  <c r="K518"/>
  <c r="D489"/>
  <c r="J461"/>
  <c r="C432"/>
  <c r="I404"/>
  <c r="B375"/>
  <c r="F347"/>
  <c r="L319"/>
  <c r="E290"/>
  <c r="K262"/>
  <c r="B230"/>
  <c r="C64"/>
  <c r="C128"/>
  <c r="J193"/>
  <c r="J257"/>
  <c r="E134"/>
  <c r="I189"/>
  <c r="I253"/>
  <c r="K142"/>
  <c r="K14"/>
  <c r="L127"/>
  <c r="L255"/>
  <c r="F131"/>
  <c r="F186"/>
  <c r="J701"/>
  <c r="C672"/>
  <c r="I644"/>
  <c r="B615"/>
  <c r="I587"/>
  <c r="B558"/>
  <c r="F530"/>
  <c r="L502"/>
  <c r="E473"/>
  <c r="K445"/>
  <c r="D416"/>
  <c r="J388"/>
  <c r="C359"/>
  <c r="I331"/>
  <c r="B302"/>
  <c r="F274"/>
  <c r="B119"/>
  <c r="J47"/>
  <c r="H106"/>
  <c r="H362"/>
  <c r="H105"/>
  <c r="H361"/>
  <c r="H618"/>
  <c r="H874"/>
  <c r="K992"/>
  <c r="D963"/>
  <c r="H621"/>
  <c r="H877"/>
  <c r="C991"/>
  <c r="I963"/>
  <c r="L935"/>
  <c r="E906"/>
  <c r="K878"/>
  <c r="D849"/>
  <c r="K935"/>
  <c r="D906"/>
  <c r="J878"/>
  <c r="C849"/>
  <c r="I821"/>
  <c r="B792"/>
  <c r="F764"/>
  <c r="L736"/>
  <c r="E707"/>
  <c r="K679"/>
  <c r="D650"/>
  <c r="J622"/>
  <c r="F821"/>
  <c r="L793"/>
  <c r="E764"/>
  <c r="K736"/>
  <c r="H96"/>
  <c r="H352"/>
  <c r="H95"/>
  <c r="H351"/>
  <c r="H608"/>
  <c r="H864"/>
  <c r="J993"/>
  <c r="C964"/>
  <c r="H611"/>
  <c r="H867"/>
  <c r="B992"/>
  <c r="F964"/>
  <c r="K936"/>
  <c r="D907"/>
  <c r="J879"/>
  <c r="C850"/>
  <c r="J936"/>
  <c r="C907"/>
  <c r="I879"/>
  <c r="B850"/>
  <c r="F822"/>
  <c r="L794"/>
  <c r="E765"/>
  <c r="K737"/>
  <c r="D708"/>
  <c r="J680"/>
  <c r="C651"/>
  <c r="I623"/>
  <c r="E822"/>
  <c r="K794"/>
  <c r="D765"/>
  <c r="J737"/>
  <c r="K708"/>
  <c r="D679"/>
  <c r="J651"/>
  <c r="C622"/>
  <c r="J594"/>
  <c r="C565"/>
  <c r="I537"/>
  <c r="B508"/>
  <c r="F480"/>
  <c r="L452"/>
  <c r="E423"/>
  <c r="K395"/>
  <c r="D366"/>
  <c r="J338"/>
  <c r="C309"/>
  <c r="I281"/>
  <c r="B57"/>
  <c r="J26"/>
  <c r="D111"/>
  <c r="E602"/>
  <c r="K574"/>
  <c r="D545"/>
  <c r="J517"/>
  <c r="C488"/>
  <c r="I460"/>
  <c r="B431"/>
  <c r="F403"/>
  <c r="L375"/>
  <c r="E346"/>
  <c r="K318"/>
  <c r="D289"/>
  <c r="J261"/>
  <c r="B238"/>
  <c r="C66"/>
  <c r="C130"/>
  <c r="J195"/>
  <c r="E258"/>
  <c r="E130"/>
  <c r="I191"/>
  <c r="I255"/>
  <c r="K138"/>
  <c r="K10"/>
  <c r="L131"/>
  <c r="L7"/>
  <c r="F135"/>
  <c r="F194"/>
  <c r="I700"/>
  <c r="B671"/>
  <c r="F643"/>
  <c r="L615"/>
  <c r="F586"/>
  <c r="L558"/>
  <c r="E529"/>
  <c r="K501"/>
  <c r="D472"/>
  <c r="J444"/>
  <c r="C415"/>
  <c r="I387"/>
  <c r="B358"/>
  <c r="F330"/>
  <c r="L302"/>
  <c r="E273"/>
  <c r="B127"/>
  <c r="D49"/>
  <c r="H110"/>
  <c r="H366"/>
  <c r="H109"/>
  <c r="H365"/>
  <c r="H622"/>
  <c r="H878"/>
  <c r="D991"/>
  <c r="J963"/>
  <c r="H625"/>
  <c r="H881"/>
  <c r="I991"/>
  <c r="B962"/>
  <c r="E934"/>
  <c r="K906"/>
  <c r="D877"/>
  <c r="J849"/>
  <c r="D934"/>
  <c r="J906"/>
  <c r="C877"/>
  <c r="I849"/>
  <c r="B820"/>
  <c r="F792"/>
  <c r="L764"/>
  <c r="E735"/>
  <c r="K707"/>
  <c r="D678"/>
  <c r="J650"/>
  <c r="C621"/>
  <c r="L821"/>
  <c r="E792"/>
  <c r="K764"/>
  <c r="D735"/>
  <c r="H100"/>
  <c r="H356"/>
  <c r="H99"/>
  <c r="H355"/>
  <c r="H612"/>
  <c r="H868"/>
  <c r="C992"/>
  <c r="I964"/>
  <c r="H615"/>
  <c r="H871"/>
  <c r="F992"/>
  <c r="L964"/>
  <c r="D935"/>
  <c r="J907"/>
  <c r="C878"/>
  <c r="I850"/>
  <c r="C935"/>
  <c r="I907"/>
  <c r="B878"/>
  <c r="F850"/>
  <c r="L822"/>
  <c r="E793"/>
  <c r="K765"/>
  <c r="D736"/>
  <c r="J708"/>
  <c r="C679"/>
  <c r="I651"/>
  <c r="B622"/>
  <c r="K822"/>
  <c r="D793"/>
  <c r="J765"/>
  <c r="C736"/>
  <c r="D707"/>
  <c r="J679"/>
  <c r="C650"/>
  <c r="I622"/>
  <c r="C593"/>
  <c r="I565"/>
  <c r="B536"/>
  <c r="F508"/>
  <c r="L480"/>
  <c r="E451"/>
  <c r="K423"/>
  <c r="D394"/>
  <c r="J366"/>
  <c r="C337"/>
  <c r="I309"/>
  <c r="B280"/>
  <c r="B61"/>
  <c r="D27"/>
  <c r="J113"/>
  <c r="K602"/>
  <c r="D573"/>
  <c r="J545"/>
  <c r="C516"/>
  <c r="I488"/>
  <c r="B459"/>
  <c r="F431"/>
  <c r="L403"/>
  <c r="E374"/>
  <c r="K346"/>
  <c r="D317"/>
  <c r="J289"/>
  <c r="C260"/>
  <c r="B242"/>
  <c r="C67"/>
  <c r="C131"/>
  <c r="J196"/>
  <c r="E256"/>
  <c r="E128"/>
  <c r="I192"/>
  <c r="I256"/>
  <c r="K136"/>
  <c r="K8"/>
  <c r="L133"/>
  <c r="F9"/>
  <c r="F137"/>
  <c r="F198"/>
  <c r="B699"/>
  <c r="F671"/>
  <c r="L643"/>
  <c r="E614"/>
  <c r="L586"/>
  <c r="E557"/>
  <c r="K529"/>
  <c r="D500"/>
  <c r="J472"/>
  <c r="C443"/>
  <c r="I415"/>
  <c r="B386"/>
  <c r="F358"/>
  <c r="L330"/>
  <c r="E301"/>
  <c r="K273"/>
  <c r="B131"/>
  <c r="J51"/>
  <c r="J136"/>
  <c r="I594"/>
  <c r="B565"/>
  <c r="F537"/>
  <c r="L509"/>
  <c r="E480"/>
  <c r="K452"/>
  <c r="D423"/>
  <c r="J395"/>
  <c r="C366"/>
  <c r="I338"/>
  <c r="B309"/>
  <c r="F281"/>
  <c r="B56"/>
  <c r="I21"/>
  <c r="I85"/>
  <c r="I149"/>
  <c r="D213"/>
  <c r="E221"/>
  <c r="E93"/>
  <c r="C209"/>
  <c r="K229"/>
  <c r="K101"/>
  <c r="L40"/>
  <c r="L168"/>
  <c r="F44"/>
  <c r="F172"/>
  <c r="D26"/>
  <c r="D113"/>
  <c r="B601"/>
  <c r="F573"/>
  <c r="L545"/>
  <c r="E516"/>
  <c r="K488"/>
  <c r="D459"/>
  <c r="J431"/>
  <c r="C402"/>
  <c r="I374"/>
  <c r="B345"/>
  <c r="F317"/>
  <c r="L289"/>
  <c r="E260"/>
  <c r="B244"/>
  <c r="I68"/>
  <c r="I132"/>
  <c r="D196"/>
  <c r="E255"/>
  <c r="E127"/>
  <c r="C192"/>
  <c r="C256"/>
  <c r="K135"/>
  <c r="E7"/>
  <c r="L134"/>
  <c r="F114"/>
  <c r="D40"/>
  <c r="H214"/>
  <c r="H470"/>
  <c r="H213"/>
  <c r="H469"/>
  <c r="H726"/>
  <c r="H982"/>
  <c r="K980"/>
  <c r="D951"/>
  <c r="H729"/>
  <c r="H985"/>
  <c r="C979"/>
  <c r="I951"/>
  <c r="L923"/>
  <c r="E894"/>
  <c r="K866"/>
  <c r="D837"/>
  <c r="K923"/>
  <c r="D894"/>
  <c r="J866"/>
  <c r="C837"/>
  <c r="I809"/>
  <c r="B780"/>
  <c r="F752"/>
  <c r="L724"/>
  <c r="E695"/>
  <c r="K667"/>
  <c r="D638"/>
  <c r="J610"/>
  <c r="F809"/>
  <c r="L781"/>
  <c r="E752"/>
  <c r="K724"/>
  <c r="H204"/>
  <c r="H460"/>
  <c r="H203"/>
  <c r="H459"/>
  <c r="H716"/>
  <c r="H972"/>
  <c r="J981"/>
  <c r="C952"/>
  <c r="H719"/>
  <c r="H975"/>
  <c r="B980"/>
  <c r="F952"/>
  <c r="K924"/>
  <c r="D895"/>
  <c r="J867"/>
  <c r="C838"/>
  <c r="J924"/>
  <c r="C895"/>
  <c r="I867"/>
  <c r="B838"/>
  <c r="F810"/>
  <c r="L782"/>
  <c r="E753"/>
  <c r="K725"/>
  <c r="D696"/>
  <c r="J668"/>
  <c r="C639"/>
  <c r="I611"/>
  <c r="E810"/>
  <c r="K782"/>
  <c r="D753"/>
  <c r="J725"/>
  <c r="K696"/>
  <c r="D667"/>
  <c r="J639"/>
  <c r="C610"/>
  <c r="J582"/>
  <c r="C553"/>
  <c r="I525"/>
  <c r="B496"/>
  <c r="F468"/>
  <c r="H194"/>
  <c r="H450"/>
  <c r="H193"/>
  <c r="H449"/>
  <c r="H706"/>
  <c r="H962"/>
  <c r="I982"/>
  <c r="B953"/>
  <c r="H709"/>
  <c r="H965"/>
  <c r="L982"/>
  <c r="E953"/>
  <c r="J925"/>
  <c r="C896"/>
  <c r="I868"/>
  <c r="B839"/>
  <c r="I925"/>
  <c r="B896"/>
  <c r="F868"/>
  <c r="L840"/>
  <c r="E811"/>
  <c r="K783"/>
  <c r="D754"/>
  <c r="J726"/>
  <c r="C697"/>
  <c r="I669"/>
  <c r="B640"/>
  <c r="F612"/>
  <c r="D811"/>
  <c r="J783"/>
  <c r="C754"/>
  <c r="I726"/>
  <c r="H184"/>
  <c r="H440"/>
  <c r="H183"/>
  <c r="H439"/>
  <c r="H696"/>
  <c r="H952"/>
  <c r="F983"/>
  <c r="L955"/>
  <c r="H699"/>
  <c r="H955"/>
  <c r="K983"/>
  <c r="D954"/>
  <c r="I926"/>
  <c r="B897"/>
  <c r="F869"/>
  <c r="L841"/>
  <c r="F926"/>
  <c r="L898"/>
  <c r="E869"/>
  <c r="K841"/>
  <c r="D812"/>
  <c r="J784"/>
  <c r="C755"/>
  <c r="I727"/>
  <c r="B698"/>
  <c r="F670"/>
  <c r="L642"/>
  <c r="E613"/>
  <c r="C812"/>
  <c r="I784"/>
  <c r="B755"/>
  <c r="F727"/>
  <c r="I698"/>
  <c r="B669"/>
  <c r="F641"/>
  <c r="L613"/>
  <c r="F584"/>
  <c r="L556"/>
  <c r="E527"/>
  <c r="K499"/>
  <c r="D470"/>
  <c r="J442"/>
  <c r="C413"/>
  <c r="I385"/>
  <c r="B356"/>
  <c r="F328"/>
  <c r="L300"/>
  <c r="E271"/>
  <c r="B145"/>
  <c r="D55"/>
  <c r="J141"/>
  <c r="C592"/>
  <c r="I564"/>
  <c r="B535"/>
  <c r="F507"/>
  <c r="L479"/>
  <c r="E450"/>
  <c r="K422"/>
  <c r="D393"/>
  <c r="J365"/>
  <c r="C336"/>
  <c r="I308"/>
  <c r="B279"/>
  <c r="B70"/>
  <c r="C24"/>
  <c r="C88"/>
  <c r="C152"/>
  <c r="J217"/>
  <c r="E214"/>
  <c r="E86"/>
  <c r="I213"/>
  <c r="K222"/>
  <c r="K94"/>
  <c r="L47"/>
  <c r="L175"/>
  <c r="F51"/>
  <c r="F179"/>
  <c r="L719"/>
  <c r="E690"/>
  <c r="K662"/>
  <c r="D633"/>
  <c r="J605"/>
  <c r="D576"/>
  <c r="J548"/>
  <c r="C519"/>
  <c r="I491"/>
  <c r="B462"/>
  <c r="F434"/>
  <c r="L406"/>
  <c r="E377"/>
  <c r="K349"/>
  <c r="D320"/>
  <c r="J292"/>
  <c r="C263"/>
  <c r="B215"/>
  <c r="J79"/>
  <c r="H202"/>
  <c r="H458"/>
  <c r="H201"/>
  <c r="H457"/>
  <c r="H714"/>
  <c r="H970"/>
  <c r="F981"/>
  <c r="L953"/>
  <c r="H717"/>
  <c r="H973"/>
  <c r="K981"/>
  <c r="D952"/>
  <c r="I924"/>
  <c r="B895"/>
  <c r="F867"/>
  <c r="L839"/>
  <c r="F924"/>
  <c r="L896"/>
  <c r="E867"/>
  <c r="K839"/>
  <c r="D810"/>
  <c r="J782"/>
  <c r="C753"/>
  <c r="I725"/>
  <c r="B696"/>
  <c r="F668"/>
  <c r="L640"/>
  <c r="E611"/>
  <c r="C810"/>
  <c r="I782"/>
  <c r="B753"/>
  <c r="F725"/>
  <c r="H192"/>
  <c r="H448"/>
  <c r="H191"/>
  <c r="H447"/>
  <c r="H704"/>
  <c r="H960"/>
  <c r="E982"/>
  <c r="K954"/>
  <c r="H707"/>
  <c r="H963"/>
  <c r="J982"/>
  <c r="C953"/>
  <c r="F925"/>
  <c r="L897"/>
  <c r="E868"/>
  <c r="K840"/>
  <c r="E925"/>
  <c r="K897"/>
  <c r="D868"/>
  <c r="J840"/>
  <c r="C811"/>
  <c r="I783"/>
  <c r="B754"/>
  <c r="F726"/>
  <c r="L698"/>
  <c r="E669"/>
  <c r="K641"/>
  <c r="D612"/>
  <c r="B811"/>
  <c r="F783"/>
  <c r="L755"/>
  <c r="E726"/>
  <c r="F697"/>
  <c r="L669"/>
  <c r="E640"/>
  <c r="K612"/>
  <c r="E583"/>
  <c r="K555"/>
  <c r="D526"/>
  <c r="J498"/>
  <c r="C469"/>
  <c r="I441"/>
  <c r="B412"/>
  <c r="F384"/>
  <c r="L356"/>
  <c r="E327"/>
  <c r="K299"/>
  <c r="D270"/>
  <c r="B153"/>
  <c r="J58"/>
  <c r="D143"/>
  <c r="B591"/>
  <c r="F563"/>
  <c r="L535"/>
  <c r="E506"/>
  <c r="K478"/>
  <c r="D449"/>
  <c r="J421"/>
  <c r="C392"/>
  <c r="I364"/>
  <c r="B335"/>
  <c r="F307"/>
  <c r="L279"/>
  <c r="B78"/>
  <c r="C26"/>
  <c r="C90"/>
  <c r="C154"/>
  <c r="J219"/>
  <c r="E210"/>
  <c r="E82"/>
  <c r="I215"/>
  <c r="K218"/>
  <c r="K90"/>
  <c r="L51"/>
  <c r="L179"/>
  <c r="F55"/>
  <c r="F183"/>
  <c r="K718"/>
  <c r="D689"/>
  <c r="J661"/>
  <c r="C632"/>
  <c r="J604"/>
  <c r="C575"/>
  <c r="I547"/>
  <c r="B518"/>
  <c r="F490"/>
  <c r="L462"/>
  <c r="E433"/>
  <c r="K405"/>
  <c r="D376"/>
  <c r="J348"/>
  <c r="C319"/>
  <c r="I291"/>
  <c r="B262"/>
  <c r="B223"/>
  <c r="D81"/>
  <c r="H206"/>
  <c r="H462"/>
  <c r="H205"/>
  <c r="H461"/>
  <c r="H718"/>
  <c r="H974"/>
  <c r="L981"/>
  <c r="E952"/>
  <c r="H721"/>
  <c r="H977"/>
  <c r="D980"/>
  <c r="J952"/>
  <c r="B923"/>
  <c r="F895"/>
  <c r="L867"/>
  <c r="E838"/>
  <c r="L924"/>
  <c r="E895"/>
  <c r="K867"/>
  <c r="D838"/>
  <c r="J810"/>
  <c r="C781"/>
  <c r="I753"/>
  <c r="B724"/>
  <c r="F696"/>
  <c r="L668"/>
  <c r="E639"/>
  <c r="K611"/>
  <c r="I810"/>
  <c r="B781"/>
  <c r="F753"/>
  <c r="L725"/>
  <c r="H196"/>
  <c r="H452"/>
  <c r="H195"/>
  <c r="H451"/>
  <c r="H708"/>
  <c r="H964"/>
  <c r="K982"/>
  <c r="D953"/>
  <c r="H711"/>
  <c r="H967"/>
  <c r="C981"/>
  <c r="I953"/>
  <c r="L925"/>
  <c r="E896"/>
  <c r="K868"/>
  <c r="D839"/>
  <c r="K925"/>
  <c r="D896"/>
  <c r="J868"/>
  <c r="C839"/>
  <c r="I811"/>
  <c r="B782"/>
  <c r="F754"/>
  <c r="L726"/>
  <c r="E697"/>
  <c r="K669"/>
  <c r="D640"/>
  <c r="J612"/>
  <c r="F811"/>
  <c r="L783"/>
  <c r="E754"/>
  <c r="K726"/>
  <c r="L697"/>
  <c r="E668"/>
  <c r="K640"/>
  <c r="D611"/>
  <c r="K583"/>
  <c r="D554"/>
  <c r="J526"/>
  <c r="C497"/>
  <c r="I469"/>
  <c r="B440"/>
  <c r="F412"/>
  <c r="L384"/>
  <c r="E355"/>
  <c r="K327"/>
  <c r="D298"/>
  <c r="J270"/>
  <c r="B157"/>
  <c r="D59"/>
  <c r="J145"/>
  <c r="F591"/>
  <c r="L563"/>
  <c r="E534"/>
  <c r="K506"/>
  <c r="D477"/>
  <c r="J449"/>
  <c r="C420"/>
  <c r="I392"/>
  <c r="B363"/>
  <c r="F335"/>
  <c r="L307"/>
  <c r="E278"/>
  <c r="B82"/>
  <c r="C27"/>
  <c r="C91"/>
  <c r="C155"/>
  <c r="J220"/>
  <c r="E208"/>
  <c r="E80"/>
  <c r="I216"/>
  <c r="K216"/>
  <c r="K88"/>
  <c r="L53"/>
  <c r="L181"/>
  <c r="F57"/>
  <c r="F185"/>
  <c r="D717"/>
  <c r="J689"/>
  <c r="C660"/>
  <c r="I632"/>
  <c r="C603"/>
  <c r="I575"/>
  <c r="B546"/>
  <c r="F518"/>
  <c r="L490"/>
  <c r="E461"/>
  <c r="K433"/>
  <c r="D404"/>
  <c r="J376"/>
  <c r="C347"/>
  <c r="I319"/>
  <c r="B290"/>
  <c r="F262"/>
  <c r="B227"/>
  <c r="J83"/>
  <c r="J168"/>
  <c r="D583"/>
  <c r="J555"/>
  <c r="C526"/>
  <c r="I498"/>
  <c r="B469"/>
  <c r="F441"/>
  <c r="L413"/>
  <c r="E384"/>
  <c r="K356"/>
  <c r="D327"/>
  <c r="J299"/>
  <c r="C270"/>
  <c r="B152"/>
  <c r="I45"/>
  <c r="I109"/>
  <c r="I173"/>
  <c r="D237"/>
  <c r="E173"/>
  <c r="E45"/>
  <c r="C233"/>
  <c r="K181"/>
  <c r="K53"/>
  <c r="L88"/>
  <c r="L216"/>
  <c r="F92"/>
  <c r="D186"/>
  <c r="D116"/>
  <c r="D145"/>
  <c r="J591"/>
  <c r="C562"/>
  <c r="I534"/>
  <c r="B505"/>
  <c r="F477"/>
  <c r="L449"/>
  <c r="E420"/>
  <c r="K392"/>
  <c r="D363"/>
  <c r="J335"/>
  <c r="C306"/>
  <c r="I278"/>
  <c r="B84"/>
  <c r="I28"/>
  <c r="I92"/>
  <c r="I156"/>
  <c r="D220"/>
  <c r="E207"/>
  <c r="E79"/>
  <c r="C216"/>
  <c r="K215"/>
  <c r="K87"/>
  <c r="L54"/>
  <c r="L206"/>
  <c r="F256"/>
  <c r="H54"/>
  <c r="H310"/>
  <c r="H53"/>
  <c r="H309"/>
  <c r="H566"/>
  <c r="H822"/>
  <c r="B997"/>
  <c r="F969"/>
  <c r="H569"/>
  <c r="H825"/>
  <c r="E997"/>
  <c r="K969"/>
  <c r="C940"/>
  <c r="I912"/>
  <c r="B883"/>
  <c r="F855"/>
  <c r="B940"/>
  <c r="F912"/>
  <c r="L884"/>
  <c r="E855"/>
  <c r="K827"/>
  <c r="D798"/>
  <c r="J770"/>
  <c r="C741"/>
  <c r="I713"/>
  <c r="B684"/>
  <c r="F656"/>
  <c r="L628"/>
  <c r="J827"/>
  <c r="C798"/>
  <c r="I770"/>
  <c r="B741"/>
  <c r="H44"/>
  <c r="H300"/>
  <c r="H43"/>
  <c r="H299"/>
  <c r="H556"/>
  <c r="H812"/>
  <c r="L999"/>
  <c r="E970"/>
  <c r="H559"/>
  <c r="H815"/>
  <c r="D998"/>
  <c r="J970"/>
  <c r="B941"/>
  <c r="F913"/>
  <c r="L885"/>
  <c r="E856"/>
  <c r="L942"/>
  <c r="E913"/>
  <c r="K885"/>
  <c r="D856"/>
  <c r="J828"/>
  <c r="C799"/>
  <c r="I771"/>
  <c r="B742"/>
  <c r="F714"/>
  <c r="L686"/>
  <c r="E657"/>
  <c r="K629"/>
  <c r="I828"/>
  <c r="B799"/>
  <c r="F771"/>
  <c r="L743"/>
  <c r="B713"/>
  <c r="F685"/>
  <c r="L657"/>
  <c r="E628"/>
  <c r="L600"/>
  <c r="E571"/>
  <c r="K543"/>
  <c r="D514"/>
  <c r="J486"/>
  <c r="C457"/>
  <c r="H34"/>
  <c r="H290"/>
  <c r="H33"/>
  <c r="H289"/>
  <c r="H546"/>
  <c r="H802"/>
  <c r="K1000"/>
  <c r="D971"/>
  <c r="H549"/>
  <c r="H805"/>
  <c r="C999"/>
  <c r="I971"/>
  <c r="L943"/>
  <c r="E914"/>
  <c r="K886"/>
  <c r="D857"/>
  <c r="K943"/>
  <c r="D914"/>
  <c r="J886"/>
  <c r="C857"/>
  <c r="I829"/>
  <c r="B800"/>
  <c r="F772"/>
  <c r="L744"/>
  <c r="E715"/>
  <c r="K687"/>
  <c r="D658"/>
  <c r="J630"/>
  <c r="F829"/>
  <c r="L801"/>
  <c r="E772"/>
  <c r="K744"/>
  <c r="H24"/>
  <c r="H280"/>
  <c r="H23"/>
  <c r="H279"/>
  <c r="H536"/>
  <c r="H792"/>
  <c r="J1001"/>
  <c r="C972"/>
  <c r="H539"/>
  <c r="H795"/>
  <c r="B1000"/>
  <c r="F972"/>
  <c r="K944"/>
  <c r="D915"/>
  <c r="J887"/>
  <c r="C858"/>
  <c r="J944"/>
  <c r="C915"/>
  <c r="I887"/>
  <c r="B858"/>
  <c r="F830"/>
  <c r="L802"/>
  <c r="E773"/>
  <c r="K745"/>
  <c r="D716"/>
  <c r="J688"/>
  <c r="C659"/>
  <c r="I631"/>
  <c r="E830"/>
  <c r="K802"/>
  <c r="D773"/>
  <c r="J745"/>
  <c r="K716"/>
  <c r="D687"/>
  <c r="J659"/>
  <c r="C630"/>
  <c r="J602"/>
  <c r="C573"/>
  <c r="I545"/>
  <c r="B516"/>
  <c r="F488"/>
  <c r="L460"/>
  <c r="E431"/>
  <c r="K403"/>
  <c r="D374"/>
  <c r="J346"/>
  <c r="C317"/>
  <c r="I289"/>
  <c r="B260"/>
  <c r="B241"/>
  <c r="D87"/>
  <c r="J173"/>
  <c r="K582"/>
  <c r="D553"/>
  <c r="J525"/>
  <c r="C496"/>
  <c r="I468"/>
  <c r="B439"/>
  <c r="F411"/>
  <c r="L383"/>
  <c r="E354"/>
  <c r="K326"/>
  <c r="D297"/>
  <c r="J269"/>
  <c r="B166"/>
  <c r="C48"/>
  <c r="C112"/>
  <c r="C176"/>
  <c r="J241"/>
  <c r="E166"/>
  <c r="E38"/>
  <c r="I237"/>
  <c r="K174"/>
  <c r="K46"/>
  <c r="L95"/>
  <c r="L223"/>
  <c r="F99"/>
  <c r="F227"/>
  <c r="I708"/>
  <c r="B679"/>
  <c r="F651"/>
  <c r="L623"/>
  <c r="F594"/>
  <c r="L566"/>
  <c r="E537"/>
  <c r="K509"/>
  <c r="D480"/>
  <c r="J452"/>
  <c r="C423"/>
  <c r="I395"/>
  <c r="B366"/>
  <c r="F338"/>
  <c r="L310"/>
  <c r="E281"/>
  <c r="B55"/>
  <c r="D25"/>
  <c r="H42"/>
  <c r="H298"/>
  <c r="H41"/>
  <c r="H297"/>
  <c r="H554"/>
  <c r="H810"/>
  <c r="J999"/>
  <c r="C970"/>
  <c r="H557"/>
  <c r="H813"/>
  <c r="B998"/>
  <c r="F970"/>
  <c r="K942"/>
  <c r="D913"/>
  <c r="J885"/>
  <c r="C856"/>
  <c r="J942"/>
  <c r="C913"/>
  <c r="I885"/>
  <c r="B856"/>
  <c r="F828"/>
  <c r="L800"/>
  <c r="E771"/>
  <c r="K743"/>
  <c r="D714"/>
  <c r="J686"/>
  <c r="C657"/>
  <c r="I629"/>
  <c r="E828"/>
  <c r="K800"/>
  <c r="D771"/>
  <c r="J743"/>
  <c r="H32"/>
  <c r="H288"/>
  <c r="H31"/>
  <c r="H287"/>
  <c r="H544"/>
  <c r="H800"/>
  <c r="I1000"/>
  <c r="B971"/>
  <c r="H547"/>
  <c r="H803"/>
  <c r="L1000"/>
  <c r="E971"/>
  <c r="J943"/>
  <c r="C914"/>
  <c r="I886"/>
  <c r="B857"/>
  <c r="I943"/>
  <c r="B914"/>
  <c r="F886"/>
  <c r="L858"/>
  <c r="E829"/>
  <c r="K801"/>
  <c r="D772"/>
  <c r="J744"/>
  <c r="C715"/>
  <c r="I687"/>
  <c r="B658"/>
  <c r="F630"/>
  <c r="D829"/>
  <c r="J801"/>
  <c r="C772"/>
  <c r="I744"/>
  <c r="J715"/>
  <c r="C686"/>
  <c r="I658"/>
  <c r="B629"/>
  <c r="I601"/>
  <c r="B572"/>
  <c r="F544"/>
  <c r="L516"/>
  <c r="E487"/>
  <c r="K459"/>
  <c r="D430"/>
  <c r="J402"/>
  <c r="C373"/>
  <c r="I345"/>
  <c r="B316"/>
  <c r="F288"/>
  <c r="L260"/>
  <c r="B249"/>
  <c r="J90"/>
  <c r="D175"/>
  <c r="J581"/>
  <c r="C552"/>
  <c r="I524"/>
  <c r="B495"/>
  <c r="F467"/>
  <c r="L439"/>
  <c r="E410"/>
  <c r="K382"/>
  <c r="D353"/>
  <c r="J325"/>
  <c r="C296"/>
  <c r="I268"/>
  <c r="B174"/>
  <c r="C50"/>
  <c r="C114"/>
  <c r="C178"/>
  <c r="J243"/>
  <c r="E162"/>
  <c r="E34"/>
  <c r="I239"/>
  <c r="K170"/>
  <c r="K42"/>
  <c r="L99"/>
  <c r="L227"/>
  <c r="F103"/>
  <c r="F231"/>
  <c r="F707"/>
  <c r="L679"/>
  <c r="E650"/>
  <c r="K622"/>
  <c r="E593"/>
  <c r="K565"/>
  <c r="D536"/>
  <c r="J508"/>
  <c r="C479"/>
  <c r="I451"/>
  <c r="B422"/>
  <c r="F394"/>
  <c r="L366"/>
  <c r="E337"/>
  <c r="K309"/>
  <c r="D280"/>
  <c r="B63"/>
  <c r="J28"/>
  <c r="H46"/>
  <c r="H302"/>
  <c r="H45"/>
  <c r="H301"/>
  <c r="H558"/>
  <c r="H814"/>
  <c r="C998"/>
  <c r="I970"/>
  <c r="H561"/>
  <c r="H817"/>
  <c r="F998"/>
  <c r="L970"/>
  <c r="D941"/>
  <c r="J913"/>
  <c r="C884"/>
  <c r="I856"/>
  <c r="C941"/>
  <c r="I913"/>
  <c r="B884"/>
  <c r="F856"/>
  <c r="L828"/>
  <c r="E799"/>
  <c r="K771"/>
  <c r="D742"/>
  <c r="J714"/>
  <c r="C685"/>
  <c r="I657"/>
  <c r="B628"/>
  <c r="K828"/>
  <c r="D799"/>
  <c r="J771"/>
  <c r="C742"/>
  <c r="H36"/>
  <c r="H292"/>
  <c r="H35"/>
  <c r="H291"/>
  <c r="H548"/>
  <c r="H804"/>
  <c r="B999"/>
  <c r="F971"/>
  <c r="H551"/>
  <c r="H807"/>
  <c r="E999"/>
  <c r="K971"/>
  <c r="C942"/>
  <c r="I914"/>
  <c r="B885"/>
  <c r="F857"/>
  <c r="B942"/>
  <c r="F914"/>
  <c r="L886"/>
  <c r="E857"/>
  <c r="K829"/>
  <c r="D800"/>
  <c r="J772"/>
  <c r="C743"/>
  <c r="I715"/>
  <c r="B686"/>
  <c r="F658"/>
  <c r="L630"/>
  <c r="J829"/>
  <c r="C800"/>
  <c r="I772"/>
  <c r="B743"/>
  <c r="C714"/>
  <c r="I686"/>
  <c r="B657"/>
  <c r="F629"/>
  <c r="B600"/>
  <c r="F572"/>
  <c r="L544"/>
  <c r="E515"/>
  <c r="K487"/>
  <c r="D458"/>
  <c r="J430"/>
  <c r="C401"/>
  <c r="I373"/>
  <c r="B344"/>
  <c r="F316"/>
  <c r="L288"/>
  <c r="E259"/>
  <c r="B253"/>
  <c r="D91"/>
  <c r="J177"/>
  <c r="C580"/>
  <c r="I552"/>
  <c r="B523"/>
  <c r="F495"/>
  <c r="L467"/>
  <c r="E438"/>
  <c r="K410"/>
  <c r="D381"/>
  <c r="J353"/>
  <c r="C324"/>
  <c r="I296"/>
  <c r="B267"/>
  <c r="B178"/>
  <c r="C51"/>
  <c r="C115"/>
  <c r="C179"/>
  <c r="J244"/>
  <c r="E160"/>
  <c r="E32"/>
  <c r="I240"/>
  <c r="K168"/>
  <c r="K40"/>
  <c r="L101"/>
  <c r="L229"/>
  <c r="F105"/>
  <c r="F233"/>
  <c r="L707"/>
  <c r="E678"/>
  <c r="K650"/>
  <c r="D621"/>
  <c r="K593"/>
  <c r="D564"/>
  <c r="J536"/>
  <c r="C507"/>
  <c r="I479"/>
  <c r="B450"/>
  <c r="F422"/>
  <c r="L394"/>
  <c r="E365"/>
  <c r="K337"/>
  <c r="D308"/>
  <c r="J280"/>
  <c r="B67"/>
  <c r="D29"/>
  <c r="J115"/>
  <c r="F601"/>
  <c r="L573"/>
  <c r="E544"/>
  <c r="K516"/>
  <c r="D487"/>
  <c r="J459"/>
  <c r="C430"/>
  <c r="I402"/>
  <c r="B373"/>
  <c r="F345"/>
  <c r="L317"/>
  <c r="E288"/>
  <c r="K260"/>
  <c r="B248"/>
  <c r="I69"/>
  <c r="I133"/>
  <c r="D197"/>
  <c r="E253"/>
  <c r="E125"/>
  <c r="C193"/>
  <c r="C257"/>
  <c r="K133"/>
  <c r="L8"/>
  <c r="L136"/>
  <c r="F12"/>
  <c r="F140"/>
  <c r="D90"/>
  <c r="D12"/>
  <c r="D177"/>
  <c r="E580"/>
  <c r="K552"/>
  <c r="D523"/>
  <c r="J495"/>
  <c r="C466"/>
  <c r="I438"/>
  <c r="B409"/>
  <c r="F381"/>
  <c r="L353"/>
  <c r="E324"/>
  <c r="K296"/>
  <c r="D267"/>
  <c r="B180"/>
  <c r="I52"/>
  <c r="I116"/>
  <c r="I180"/>
  <c r="D244"/>
  <c r="E159"/>
  <c r="E31"/>
  <c r="C240"/>
  <c r="K167"/>
  <c r="K39"/>
  <c r="L102"/>
  <c r="F50"/>
  <c r="D184"/>
  <c r="H150"/>
  <c r="H406"/>
  <c r="H149"/>
  <c r="H405"/>
  <c r="H662"/>
  <c r="H918"/>
  <c r="J987"/>
  <c r="C958"/>
  <c r="H665"/>
  <c r="H921"/>
  <c r="B986"/>
  <c r="F958"/>
  <c r="K930"/>
  <c r="D901"/>
  <c r="J873"/>
  <c r="C844"/>
  <c r="J930"/>
  <c r="C901"/>
  <c r="I873"/>
  <c r="B844"/>
  <c r="F816"/>
  <c r="L788"/>
  <c r="E759"/>
  <c r="K731"/>
  <c r="D702"/>
  <c r="J674"/>
  <c r="C645"/>
  <c r="I617"/>
  <c r="E816"/>
  <c r="K788"/>
  <c r="D759"/>
  <c r="J731"/>
  <c r="H140"/>
  <c r="H396"/>
  <c r="H139"/>
  <c r="H395"/>
  <c r="H652"/>
  <c r="H908"/>
  <c r="I988"/>
  <c r="B959"/>
  <c r="H655"/>
  <c r="H911"/>
  <c r="L988"/>
  <c r="E959"/>
  <c r="J931"/>
  <c r="C902"/>
  <c r="I874"/>
  <c r="B845"/>
  <c r="I931"/>
  <c r="B902"/>
  <c r="F874"/>
  <c r="L846"/>
  <c r="E817"/>
  <c r="K789"/>
  <c r="D760"/>
  <c r="J732"/>
  <c r="C703"/>
  <c r="I675"/>
  <c r="B646"/>
  <c r="F618"/>
  <c r="D817"/>
  <c r="J789"/>
  <c r="C760"/>
  <c r="I732"/>
  <c r="J703"/>
  <c r="C674"/>
  <c r="I646"/>
  <c r="B617"/>
  <c r="I589"/>
  <c r="B560"/>
  <c r="F532"/>
  <c r="L504"/>
  <c r="E475"/>
  <c r="H178"/>
  <c r="H434"/>
  <c r="H177"/>
  <c r="H433"/>
  <c r="H690"/>
  <c r="H946"/>
  <c r="K984"/>
  <c r="D955"/>
  <c r="H693"/>
  <c r="H949"/>
  <c r="C983"/>
  <c r="I955"/>
  <c r="L927"/>
  <c r="E898"/>
  <c r="K870"/>
  <c r="D841"/>
  <c r="K927"/>
  <c r="D898"/>
  <c r="J870"/>
  <c r="C841"/>
  <c r="I813"/>
  <c r="B784"/>
  <c r="F756"/>
  <c r="L728"/>
  <c r="E699"/>
  <c r="K671"/>
  <c r="D642"/>
  <c r="J614"/>
  <c r="F813"/>
  <c r="L785"/>
  <c r="E756"/>
  <c r="K728"/>
  <c r="H168"/>
  <c r="H424"/>
  <c r="H167"/>
  <c r="H423"/>
  <c r="H680"/>
  <c r="H936"/>
  <c r="J985"/>
  <c r="C956"/>
  <c r="H683"/>
  <c r="H939"/>
  <c r="B984"/>
  <c r="F956"/>
  <c r="K928"/>
  <c r="D899"/>
  <c r="J871"/>
  <c r="C842"/>
  <c r="J928"/>
  <c r="C899"/>
  <c r="I871"/>
  <c r="B842"/>
  <c r="F814"/>
  <c r="L786"/>
  <c r="E757"/>
  <c r="K729"/>
  <c r="D700"/>
  <c r="J672"/>
  <c r="C643"/>
  <c r="I615"/>
  <c r="E814"/>
  <c r="K786"/>
  <c r="D757"/>
  <c r="J729"/>
  <c r="K700"/>
  <c r="D671"/>
  <c r="J643"/>
  <c r="C614"/>
  <c r="J586"/>
  <c r="C557"/>
  <c r="I529"/>
  <c r="B500"/>
  <c r="F472"/>
  <c r="L444"/>
  <c r="E415"/>
  <c r="K387"/>
  <c r="D358"/>
  <c r="J330"/>
  <c r="C301"/>
  <c r="I273"/>
  <c r="B129"/>
  <c r="J50"/>
  <c r="D135"/>
  <c r="E594"/>
  <c r="K566"/>
  <c r="D537"/>
  <c r="J509"/>
  <c r="C480"/>
  <c r="I452"/>
  <c r="B423"/>
  <c r="F395"/>
  <c r="L367"/>
  <c r="E338"/>
  <c r="K310"/>
  <c r="D281"/>
  <c r="B54"/>
  <c r="C20"/>
  <c r="C84"/>
  <c r="C148"/>
  <c r="J213"/>
  <c r="E222"/>
  <c r="E94"/>
  <c r="I209"/>
  <c r="K230"/>
  <c r="K102"/>
  <c r="L39"/>
  <c r="L167"/>
  <c r="F43"/>
  <c r="F171"/>
  <c r="J721"/>
  <c r="I692"/>
  <c r="B663"/>
  <c r="F635"/>
  <c r="L607"/>
  <c r="F578"/>
  <c r="L550"/>
  <c r="E521"/>
  <c r="K493"/>
  <c r="D464"/>
  <c r="J436"/>
  <c r="C407"/>
  <c r="I379"/>
  <c r="B350"/>
  <c r="F322"/>
  <c r="L294"/>
  <c r="E265"/>
  <c r="B199"/>
  <c r="D73"/>
  <c r="H186"/>
  <c r="H442"/>
  <c r="H185"/>
  <c r="H441"/>
  <c r="H698"/>
  <c r="H954"/>
  <c r="J983"/>
  <c r="C954"/>
  <c r="H701"/>
  <c r="H957"/>
  <c r="B982"/>
  <c r="F954"/>
  <c r="K926"/>
  <c r="D897"/>
  <c r="J869"/>
  <c r="C840"/>
  <c r="J926"/>
  <c r="C897"/>
  <c r="I869"/>
  <c r="B840"/>
  <c r="F812"/>
  <c r="L784"/>
  <c r="E755"/>
  <c r="K727"/>
  <c r="D698"/>
  <c r="J670"/>
  <c r="C641"/>
  <c r="I613"/>
  <c r="E812"/>
  <c r="K784"/>
  <c r="D755"/>
  <c r="J727"/>
  <c r="H176"/>
  <c r="H432"/>
  <c r="H175"/>
  <c r="H431"/>
  <c r="H688"/>
  <c r="H944"/>
  <c r="I984"/>
  <c r="B955"/>
  <c r="H691"/>
  <c r="H947"/>
  <c r="L984"/>
  <c r="E955"/>
  <c r="J927"/>
  <c r="C898"/>
  <c r="I870"/>
  <c r="B841"/>
  <c r="I927"/>
  <c r="B898"/>
  <c r="F870"/>
  <c r="L842"/>
  <c r="E813"/>
  <c r="K785"/>
  <c r="D756"/>
  <c r="J728"/>
  <c r="C699"/>
  <c r="I671"/>
  <c r="B642"/>
  <c r="F614"/>
  <c r="D813"/>
  <c r="J785"/>
  <c r="C756"/>
  <c r="I728"/>
  <c r="J699"/>
  <c r="C670"/>
  <c r="I642"/>
  <c r="B613"/>
  <c r="I585"/>
  <c r="B556"/>
  <c r="F528"/>
  <c r="L500"/>
  <c r="E471"/>
  <c r="K443"/>
  <c r="D414"/>
  <c r="J386"/>
  <c r="C357"/>
  <c r="I329"/>
  <c r="B300"/>
  <c r="F272"/>
  <c r="B137"/>
  <c r="J53"/>
  <c r="J138"/>
  <c r="D593"/>
  <c r="J565"/>
  <c r="C536"/>
  <c r="I508"/>
  <c r="B479"/>
  <c r="F451"/>
  <c r="L423"/>
  <c r="E394"/>
  <c r="K366"/>
  <c r="D337"/>
  <c r="J309"/>
  <c r="C280"/>
  <c r="B62"/>
  <c r="C22"/>
  <c r="C86"/>
  <c r="C150"/>
  <c r="J215"/>
  <c r="E218"/>
  <c r="E90"/>
  <c r="I211"/>
  <c r="K226"/>
  <c r="K98"/>
  <c r="L43"/>
  <c r="L171"/>
  <c r="F47"/>
  <c r="F175"/>
  <c r="B719"/>
  <c r="F691"/>
  <c r="L663"/>
  <c r="E634"/>
  <c r="K606"/>
  <c r="E577"/>
  <c r="K549"/>
  <c r="D520"/>
  <c r="J492"/>
  <c r="C463"/>
  <c r="I435"/>
  <c r="B406"/>
  <c r="F378"/>
  <c r="L350"/>
  <c r="E321"/>
  <c r="K293"/>
  <c r="D264"/>
  <c r="B207"/>
  <c r="J76"/>
  <c r="H190"/>
  <c r="H446"/>
  <c r="H189"/>
  <c r="H445"/>
  <c r="H702"/>
  <c r="H958"/>
  <c r="C982"/>
  <c r="I954"/>
  <c r="H705"/>
  <c r="H961"/>
  <c r="F982"/>
  <c r="L954"/>
  <c r="D925"/>
  <c r="J897"/>
  <c r="C868"/>
  <c r="I840"/>
  <c r="C925"/>
  <c r="I897"/>
  <c r="B868"/>
  <c r="F840"/>
  <c r="L812"/>
  <c r="E783"/>
  <c r="K755"/>
  <c r="D726"/>
  <c r="J698"/>
  <c r="C669"/>
  <c r="I641"/>
  <c r="B612"/>
  <c r="K812"/>
  <c r="D783"/>
  <c r="J755"/>
  <c r="C726"/>
  <c r="H180"/>
  <c r="H436"/>
  <c r="H179"/>
  <c r="H435"/>
  <c r="H692"/>
  <c r="H948"/>
  <c r="B983"/>
  <c r="F955"/>
  <c r="H695"/>
  <c r="H951"/>
  <c r="E983"/>
  <c r="K955"/>
  <c r="C926"/>
  <c r="I898"/>
  <c r="B869"/>
  <c r="F841"/>
  <c r="B926"/>
  <c r="F898"/>
  <c r="L870"/>
  <c r="E841"/>
  <c r="K813"/>
  <c r="D784"/>
  <c r="J756"/>
  <c r="C727"/>
  <c r="I699"/>
  <c r="B670"/>
  <c r="F642"/>
  <c r="L614"/>
  <c r="J813"/>
  <c r="C784"/>
  <c r="I756"/>
  <c r="B727"/>
  <c r="C698"/>
  <c r="I670"/>
  <c r="B641"/>
  <c r="F613"/>
  <c r="B584"/>
  <c r="F556"/>
  <c r="L528"/>
  <c r="E499"/>
  <c r="K471"/>
  <c r="D442"/>
  <c r="J414"/>
  <c r="C385"/>
  <c r="I357"/>
  <c r="B328"/>
  <c r="F300"/>
  <c r="L272"/>
  <c r="B141"/>
  <c r="J54"/>
  <c r="D139"/>
  <c r="J593"/>
  <c r="C564"/>
  <c r="I536"/>
  <c r="B507"/>
  <c r="F479"/>
  <c r="L451"/>
  <c r="E422"/>
  <c r="K394"/>
  <c r="D365"/>
  <c r="J337"/>
  <c r="C308"/>
  <c r="I280"/>
  <c r="B66"/>
  <c r="C23"/>
  <c r="C87"/>
  <c r="C151"/>
  <c r="J216"/>
  <c r="E216"/>
  <c r="E88"/>
  <c r="I212"/>
  <c r="K224"/>
  <c r="K96"/>
  <c r="L45"/>
  <c r="L173"/>
  <c r="F49"/>
  <c r="F177"/>
  <c r="F719"/>
  <c r="L691"/>
  <c r="E662"/>
  <c r="K634"/>
  <c r="D605"/>
  <c r="K577"/>
  <c r="D548"/>
  <c r="J520"/>
  <c r="C491"/>
  <c r="I463"/>
  <c r="B434"/>
  <c r="F406"/>
  <c r="L378"/>
  <c r="E349"/>
  <c r="K321"/>
  <c r="D292"/>
  <c r="J264"/>
  <c r="B211"/>
  <c r="D77"/>
  <c r="J163"/>
  <c r="F585"/>
  <c r="L557"/>
  <c r="E528"/>
  <c r="K500"/>
  <c r="D471"/>
  <c r="J443"/>
  <c r="C414"/>
  <c r="I386"/>
  <c r="B357"/>
  <c r="F329"/>
  <c r="L301"/>
  <c r="E272"/>
  <c r="B136"/>
  <c r="I41"/>
  <c r="I105"/>
  <c r="I169"/>
  <c r="D233"/>
  <c r="E181"/>
  <c r="E53"/>
  <c r="C229"/>
  <c r="K189"/>
  <c r="K61"/>
  <c r="L80"/>
  <c r="L208"/>
  <c r="F84"/>
  <c r="F244"/>
  <c r="D132"/>
  <c r="J140"/>
  <c r="L593"/>
  <c r="E564"/>
  <c r="K536"/>
  <c r="D507"/>
  <c r="J479"/>
  <c r="C450"/>
  <c r="I422"/>
  <c r="B393"/>
  <c r="F365"/>
  <c r="L337"/>
  <c r="E308"/>
  <c r="K280"/>
  <c r="B68"/>
  <c r="I24"/>
  <c r="I88"/>
  <c r="I152"/>
  <c r="D216"/>
  <c r="E215"/>
  <c r="E87"/>
  <c r="C212"/>
  <c r="K223"/>
  <c r="K95"/>
  <c r="L46"/>
  <c r="L190"/>
  <c r="F206"/>
  <c r="H38"/>
  <c r="H294"/>
  <c r="H37"/>
  <c r="H293"/>
  <c r="H550"/>
  <c r="H806"/>
  <c r="D999"/>
  <c r="J971"/>
  <c r="H553"/>
  <c r="H809"/>
  <c r="I999"/>
  <c r="B970"/>
  <c r="E942"/>
  <c r="K914"/>
  <c r="D885"/>
  <c r="J857"/>
  <c r="D942"/>
  <c r="J914"/>
  <c r="C885"/>
  <c r="I857"/>
  <c r="B828"/>
  <c r="F800"/>
  <c r="L772"/>
  <c r="E743"/>
  <c r="K715"/>
  <c r="D686"/>
  <c r="J658"/>
  <c r="C629"/>
  <c r="L829"/>
  <c r="E800"/>
  <c r="K772"/>
  <c r="D743"/>
  <c r="H28"/>
  <c r="H284"/>
  <c r="H27"/>
  <c r="H283"/>
  <c r="H540"/>
  <c r="H796"/>
  <c r="C1000"/>
  <c r="I972"/>
  <c r="H543"/>
  <c r="H799"/>
  <c r="F1000"/>
  <c r="L972"/>
  <c r="D943"/>
  <c r="J915"/>
  <c r="C886"/>
  <c r="I858"/>
  <c r="C943"/>
  <c r="I915"/>
  <c r="B886"/>
  <c r="F858"/>
  <c r="L830"/>
  <c r="E801"/>
  <c r="K773"/>
  <c r="D744"/>
  <c r="J716"/>
  <c r="C687"/>
  <c r="I659"/>
  <c r="B630"/>
  <c r="K830"/>
  <c r="D801"/>
  <c r="J773"/>
  <c r="C744"/>
  <c r="D715"/>
  <c r="J687"/>
  <c r="C658"/>
  <c r="I630"/>
  <c r="C601"/>
  <c r="I573"/>
  <c r="I541"/>
  <c r="F484"/>
  <c r="L440"/>
  <c r="E411"/>
  <c r="K383"/>
  <c r="D354"/>
  <c r="J326"/>
  <c r="C297"/>
  <c r="I269"/>
  <c r="B165"/>
  <c r="J62"/>
  <c r="D147"/>
  <c r="E590"/>
  <c r="K562"/>
  <c r="D533"/>
  <c r="J505"/>
  <c r="C476"/>
  <c r="I448"/>
  <c r="B419"/>
  <c r="F391"/>
  <c r="L363"/>
  <c r="E334"/>
  <c r="K306"/>
  <c r="D277"/>
  <c r="B90"/>
  <c r="C29"/>
  <c r="C93"/>
  <c r="C157"/>
  <c r="J222"/>
  <c r="E204"/>
  <c r="E76"/>
  <c r="I218"/>
  <c r="K212"/>
  <c r="K84"/>
  <c r="L57"/>
  <c r="L185"/>
  <c r="F61"/>
  <c r="F189"/>
  <c r="C716"/>
  <c r="I688"/>
  <c r="B659"/>
  <c r="F631"/>
  <c r="B602"/>
  <c r="F574"/>
  <c r="L546"/>
  <c r="E517"/>
  <c r="K489"/>
  <c r="D460"/>
  <c r="J432"/>
  <c r="C403"/>
  <c r="I375"/>
  <c r="B346"/>
  <c r="F318"/>
  <c r="L290"/>
  <c r="E261"/>
  <c r="B235"/>
  <c r="D85"/>
  <c r="J171"/>
  <c r="C582"/>
  <c r="I554"/>
  <c r="B525"/>
  <c r="F497"/>
  <c r="L469"/>
  <c r="E440"/>
  <c r="K412"/>
  <c r="D383"/>
  <c r="J355"/>
  <c r="C326"/>
  <c r="I298"/>
  <c r="B269"/>
  <c r="B160"/>
  <c r="I47"/>
  <c r="I111"/>
  <c r="I175"/>
  <c r="D239"/>
  <c r="E169"/>
  <c r="E41"/>
  <c r="C235"/>
  <c r="K177"/>
  <c r="K49"/>
  <c r="L92"/>
  <c r="L220"/>
  <c r="F96"/>
  <c r="D178"/>
  <c r="D108"/>
  <c r="J148"/>
  <c r="I590"/>
  <c r="B561"/>
  <c r="F533"/>
  <c r="L505"/>
  <c r="E476"/>
  <c r="K448"/>
  <c r="D419"/>
  <c r="J391"/>
  <c r="C362"/>
  <c r="I334"/>
  <c r="B305"/>
  <c r="F277"/>
  <c r="B92"/>
  <c r="I30"/>
  <c r="I94"/>
  <c r="I158"/>
  <c r="D222"/>
  <c r="E203"/>
  <c r="E75"/>
  <c r="C218"/>
  <c r="K211"/>
  <c r="K83"/>
  <c r="L58"/>
  <c r="L186"/>
  <c r="F62"/>
  <c r="F196"/>
  <c r="D176"/>
  <c r="L246"/>
  <c r="D142"/>
  <c r="C537"/>
  <c r="B480"/>
  <c r="J438"/>
  <c r="C409"/>
  <c r="I381"/>
  <c r="B352"/>
  <c r="F324"/>
  <c r="L296"/>
  <c r="E267"/>
  <c r="B181"/>
  <c r="D67"/>
  <c r="J153"/>
  <c r="C588"/>
  <c r="I560"/>
  <c r="B531"/>
  <c r="F503"/>
  <c r="L475"/>
  <c r="E446"/>
  <c r="K418"/>
  <c r="D389"/>
  <c r="J361"/>
  <c r="C332"/>
  <c r="I304"/>
  <c r="B275"/>
  <c r="B106"/>
  <c r="C33"/>
  <c r="C97"/>
  <c r="C161"/>
  <c r="J226"/>
  <c r="E196"/>
  <c r="E68"/>
  <c r="I222"/>
  <c r="K204"/>
  <c r="K76"/>
  <c r="L65"/>
  <c r="L193"/>
  <c r="F69"/>
  <c r="F197"/>
  <c r="L715"/>
  <c r="E686"/>
  <c r="K658"/>
  <c r="D629"/>
  <c r="K601"/>
  <c r="D572"/>
  <c r="J544"/>
  <c r="C515"/>
  <c r="I487"/>
  <c r="B458"/>
  <c r="F430"/>
  <c r="L402"/>
  <c r="E373"/>
  <c r="K345"/>
  <c r="D316"/>
  <c r="J288"/>
  <c r="C259"/>
  <c r="B251"/>
  <c r="J91"/>
  <c r="J176"/>
  <c r="L581"/>
  <c r="E552"/>
  <c r="K524"/>
  <c r="D495"/>
  <c r="J467"/>
  <c r="C438"/>
  <c r="I410"/>
  <c r="B381"/>
  <c r="F353"/>
  <c r="L325"/>
  <c r="E296"/>
  <c r="K268"/>
  <c r="B176"/>
  <c r="I51"/>
  <c r="I115"/>
  <c r="I179"/>
  <c r="D243"/>
  <c r="E161"/>
  <c r="E33"/>
  <c r="C239"/>
  <c r="K169"/>
  <c r="K41"/>
  <c r="L100"/>
  <c r="L228"/>
  <c r="F104"/>
  <c r="D162"/>
  <c r="D92"/>
  <c r="D153"/>
  <c r="E588"/>
  <c r="K560"/>
  <c r="D531"/>
  <c r="J503"/>
  <c r="C474"/>
  <c r="I446"/>
  <c r="B417"/>
  <c r="F389"/>
  <c r="L361"/>
  <c r="E332"/>
  <c r="K304"/>
  <c r="D275"/>
  <c r="B108"/>
  <c r="I34"/>
  <c r="I98"/>
  <c r="I162"/>
  <c r="D226"/>
  <c r="E195"/>
  <c r="E67"/>
  <c r="C222"/>
  <c r="K203"/>
  <c r="K75"/>
  <c r="L66"/>
  <c r="L194"/>
  <c r="F70"/>
  <c r="F214"/>
  <c r="D160"/>
  <c r="F10"/>
  <c r="D110"/>
  <c r="D46"/>
  <c r="H274"/>
  <c r="H17"/>
  <c r="H273"/>
  <c r="H530"/>
  <c r="H786"/>
  <c r="B1001"/>
  <c r="F973"/>
  <c r="H533"/>
  <c r="H789"/>
  <c r="E1001"/>
  <c r="K973"/>
  <c r="C944"/>
  <c r="I916"/>
  <c r="B887"/>
  <c r="F859"/>
  <c r="B944"/>
  <c r="F916"/>
  <c r="L888"/>
  <c r="E859"/>
  <c r="K831"/>
  <c r="D802"/>
  <c r="J774"/>
  <c r="C745"/>
  <c r="I717"/>
  <c r="B688"/>
  <c r="F660"/>
  <c r="L632"/>
  <c r="J831"/>
  <c r="C802"/>
  <c r="I774"/>
  <c r="B745"/>
  <c r="H8"/>
  <c r="H264"/>
  <c r="H7"/>
  <c r="H263"/>
  <c r="H520"/>
  <c r="H776"/>
  <c r="L1003"/>
  <c r="E974"/>
  <c r="H523"/>
  <c r="H779"/>
  <c r="D1002"/>
  <c r="J974"/>
  <c r="B945"/>
  <c r="F917"/>
  <c r="L889"/>
  <c r="E860"/>
  <c r="L946"/>
  <c r="E917"/>
  <c r="K889"/>
  <c r="D860"/>
  <c r="J832"/>
  <c r="C803"/>
  <c r="I775"/>
  <c r="B746"/>
  <c r="F718"/>
  <c r="L690"/>
  <c r="E661"/>
  <c r="K633"/>
  <c r="I832"/>
  <c r="B803"/>
  <c r="F775"/>
  <c r="L747"/>
  <c r="B717"/>
  <c r="F689"/>
  <c r="L661"/>
  <c r="E632"/>
  <c r="L604"/>
  <c r="E575"/>
  <c r="K547"/>
  <c r="D518"/>
  <c r="J490"/>
  <c r="C461"/>
  <c r="I433"/>
  <c r="B404"/>
  <c r="F376"/>
  <c r="L348"/>
  <c r="E319"/>
  <c r="K291"/>
  <c r="D262"/>
  <c r="B225"/>
  <c r="J82"/>
  <c r="D167"/>
  <c r="B583"/>
  <c r="F555"/>
  <c r="L527"/>
  <c r="E498"/>
  <c r="K470"/>
  <c r="D441"/>
  <c r="J413"/>
  <c r="C384"/>
  <c r="I356"/>
  <c r="B327"/>
  <c r="F299"/>
  <c r="L271"/>
  <c r="B150"/>
  <c r="C44"/>
  <c r="C108"/>
  <c r="C172"/>
  <c r="J237"/>
  <c r="E174"/>
  <c r="E46"/>
  <c r="I233"/>
  <c r="K182"/>
  <c r="K54"/>
  <c r="L87"/>
  <c r="L215"/>
  <c r="F91"/>
  <c r="F219"/>
  <c r="K710"/>
  <c r="D681"/>
  <c r="J653"/>
  <c r="C624"/>
  <c r="J596"/>
  <c r="C567"/>
  <c r="I539"/>
  <c r="B510"/>
  <c r="F482"/>
  <c r="L454"/>
  <c r="E425"/>
  <c r="K397"/>
  <c r="D368"/>
  <c r="J340"/>
  <c r="C311"/>
  <c r="I283"/>
  <c r="B39"/>
  <c r="J20"/>
  <c r="H26"/>
  <c r="H282"/>
  <c r="H25"/>
  <c r="H281"/>
  <c r="H538"/>
  <c r="H794"/>
  <c r="L1001"/>
  <c r="E972"/>
  <c r="H541"/>
  <c r="H797"/>
  <c r="D1000"/>
  <c r="J972"/>
  <c r="B943"/>
  <c r="F915"/>
  <c r="L887"/>
  <c r="E858"/>
  <c r="L944"/>
  <c r="E915"/>
  <c r="K887"/>
  <c r="D858"/>
  <c r="J830"/>
  <c r="C801"/>
  <c r="I773"/>
  <c r="B744"/>
  <c r="F716"/>
  <c r="L688"/>
  <c r="E659"/>
  <c r="K631"/>
  <c r="I830"/>
  <c r="B801"/>
  <c r="F773"/>
  <c r="L745"/>
  <c r="H16"/>
  <c r="H272"/>
  <c r="H15"/>
  <c r="H271"/>
  <c r="H528"/>
  <c r="H784"/>
  <c r="K1002"/>
  <c r="D973"/>
  <c r="H531"/>
  <c r="H787"/>
  <c r="C1001"/>
  <c r="I973"/>
  <c r="L945"/>
  <c r="E916"/>
  <c r="K888"/>
  <c r="D859"/>
  <c r="K945"/>
  <c r="D916"/>
  <c r="J888"/>
  <c r="C859"/>
  <c r="I831"/>
  <c r="B802"/>
  <c r="F774"/>
  <c r="L746"/>
  <c r="E717"/>
  <c r="K689"/>
  <c r="D660"/>
  <c r="J632"/>
  <c r="F831"/>
  <c r="L803"/>
  <c r="E774"/>
  <c r="K746"/>
  <c r="L717"/>
  <c r="E688"/>
  <c r="K660"/>
  <c r="D631"/>
  <c r="K603"/>
  <c r="D574"/>
  <c r="J546"/>
  <c r="C517"/>
  <c r="I489"/>
  <c r="B460"/>
  <c r="F432"/>
  <c r="L404"/>
  <c r="E375"/>
  <c r="K347"/>
  <c r="D318"/>
  <c r="J290"/>
  <c r="C261"/>
  <c r="B233"/>
  <c r="J85"/>
  <c r="J170"/>
  <c r="L583"/>
  <c r="E554"/>
  <c r="K526"/>
  <c r="D497"/>
  <c r="J469"/>
  <c r="C440"/>
  <c r="I412"/>
  <c r="B383"/>
  <c r="F355"/>
  <c r="L327"/>
  <c r="E298"/>
  <c r="K270"/>
  <c r="B158"/>
  <c r="C46"/>
  <c r="C110"/>
  <c r="C174"/>
  <c r="J239"/>
  <c r="E170"/>
  <c r="E42"/>
  <c r="I235"/>
  <c r="K178"/>
  <c r="K50"/>
  <c r="L91"/>
  <c r="L219"/>
  <c r="F95"/>
  <c r="F223"/>
  <c r="J709"/>
  <c r="C680"/>
  <c r="I652"/>
  <c r="B623"/>
  <c r="I595"/>
  <c r="B566"/>
  <c r="F538"/>
  <c r="L510"/>
  <c r="E481"/>
  <c r="K453"/>
  <c r="D424"/>
  <c r="J396"/>
  <c r="C367"/>
  <c r="I339"/>
  <c r="B310"/>
  <c r="F282"/>
  <c r="B47"/>
  <c r="J23"/>
  <c r="H30"/>
  <c r="H286"/>
  <c r="H29"/>
  <c r="H285"/>
  <c r="H542"/>
  <c r="H798"/>
  <c r="E1000"/>
  <c r="K972"/>
  <c r="H545"/>
  <c r="H801"/>
  <c r="J1000"/>
  <c r="C971"/>
  <c r="F943"/>
  <c r="L915"/>
  <c r="E886"/>
  <c r="K858"/>
  <c r="E943"/>
  <c r="K915"/>
  <c r="D886"/>
  <c r="J858"/>
  <c r="C829"/>
  <c r="I801"/>
  <c r="B772"/>
  <c r="F744"/>
  <c r="L716"/>
  <c r="E687"/>
  <c r="K659"/>
  <c r="D630"/>
  <c r="B829"/>
  <c r="F801"/>
  <c r="L773"/>
  <c r="E744"/>
  <c r="H20"/>
  <c r="H276"/>
  <c r="H19"/>
  <c r="H275"/>
  <c r="H532"/>
  <c r="H788"/>
  <c r="D1001"/>
  <c r="J973"/>
  <c r="H535"/>
  <c r="H791"/>
  <c r="I1001"/>
  <c r="B972"/>
  <c r="E944"/>
  <c r="K916"/>
  <c r="D887"/>
  <c r="J859"/>
  <c r="D944"/>
  <c r="J916"/>
  <c r="C887"/>
  <c r="I859"/>
  <c r="B830"/>
  <c r="F802"/>
  <c r="L774"/>
  <c r="E745"/>
  <c r="K717"/>
  <c r="D688"/>
  <c r="J660"/>
  <c r="C631"/>
  <c r="L831"/>
  <c r="E802"/>
  <c r="K774"/>
  <c r="D745"/>
  <c r="E716"/>
  <c r="K688"/>
  <c r="D659"/>
  <c r="J631"/>
  <c r="D602"/>
  <c r="J574"/>
  <c r="C545"/>
  <c r="I517"/>
  <c r="B488"/>
  <c r="F460"/>
  <c r="L432"/>
  <c r="E403"/>
  <c r="K375"/>
  <c r="D346"/>
  <c r="J318"/>
  <c r="C289"/>
  <c r="I261"/>
  <c r="B237"/>
  <c r="J86"/>
  <c r="D171"/>
  <c r="E582"/>
  <c r="K554"/>
  <c r="D525"/>
  <c r="J497"/>
  <c r="C468"/>
  <c r="I440"/>
  <c r="B411"/>
  <c r="F383"/>
  <c r="L355"/>
  <c r="E326"/>
  <c r="K298"/>
  <c r="D269"/>
  <c r="B162"/>
  <c r="C47"/>
  <c r="C111"/>
  <c r="C175"/>
  <c r="J240"/>
  <c r="E168"/>
  <c r="E40"/>
  <c r="I236"/>
  <c r="K176"/>
  <c r="K48"/>
  <c r="L93"/>
  <c r="L221"/>
  <c r="F97"/>
  <c r="F225"/>
  <c r="C708"/>
  <c r="I680"/>
  <c r="B651"/>
  <c r="F623"/>
  <c r="B594"/>
  <c r="F566"/>
  <c r="L538"/>
  <c r="E509"/>
  <c r="K481"/>
  <c r="D452"/>
  <c r="J424"/>
  <c r="C395"/>
  <c r="I367"/>
  <c r="B338"/>
  <c r="F310"/>
  <c r="L282"/>
  <c r="B51"/>
  <c r="J24"/>
  <c r="D109"/>
  <c r="J603"/>
  <c r="C574"/>
  <c r="I546"/>
  <c r="B517"/>
  <c r="F489"/>
  <c r="L461"/>
  <c r="E432"/>
  <c r="K404"/>
  <c r="D375"/>
  <c r="J347"/>
  <c r="C318"/>
  <c r="I290"/>
  <c r="B261"/>
  <c r="B232"/>
  <c r="I65"/>
  <c r="I129"/>
  <c r="D193"/>
  <c r="D257"/>
  <c r="E133"/>
  <c r="C189"/>
  <c r="C253"/>
  <c r="K141"/>
  <c r="K13"/>
  <c r="L128"/>
  <c r="L256"/>
  <c r="F132"/>
  <c r="D106"/>
  <c r="D36"/>
  <c r="J172"/>
  <c r="I582"/>
  <c r="B553"/>
  <c r="F525"/>
  <c r="L497"/>
  <c r="E468"/>
  <c r="K440"/>
  <c r="D411"/>
  <c r="J383"/>
  <c r="C354"/>
  <c r="I326"/>
  <c r="B297"/>
  <c r="F269"/>
  <c r="B164"/>
  <c r="I48"/>
  <c r="I112"/>
  <c r="I176"/>
  <c r="D240"/>
  <c r="E167"/>
  <c r="E39"/>
  <c r="C236"/>
  <c r="K175"/>
  <c r="K47"/>
  <c r="L94"/>
  <c r="F34"/>
  <c r="D30"/>
  <c r="H134"/>
  <c r="H390"/>
  <c r="H133"/>
  <c r="H389"/>
  <c r="H646"/>
  <c r="H902"/>
  <c r="L989"/>
  <c r="E960"/>
  <c r="H649"/>
  <c r="H905"/>
  <c r="D988"/>
  <c r="J960"/>
  <c r="B931"/>
  <c r="F903"/>
  <c r="L875"/>
  <c r="E846"/>
  <c r="L932"/>
  <c r="E903"/>
  <c r="K875"/>
  <c r="D846"/>
  <c r="J818"/>
  <c r="C789"/>
  <c r="I761"/>
  <c r="B732"/>
  <c r="F704"/>
  <c r="L676"/>
  <c r="E647"/>
  <c r="K619"/>
  <c r="I818"/>
  <c r="B789"/>
  <c r="F761"/>
  <c r="L733"/>
  <c r="H124"/>
  <c r="H380"/>
  <c r="H123"/>
  <c r="H379"/>
  <c r="H636"/>
  <c r="H892"/>
  <c r="K990"/>
  <c r="D961"/>
  <c r="H639"/>
  <c r="H895"/>
  <c r="C989"/>
  <c r="I961"/>
  <c r="L933"/>
  <c r="E904"/>
  <c r="K876"/>
  <c r="D847"/>
  <c r="K933"/>
  <c r="D904"/>
  <c r="J876"/>
  <c r="C847"/>
  <c r="I819"/>
  <c r="B790"/>
  <c r="F762"/>
  <c r="L734"/>
  <c r="E705"/>
  <c r="K677"/>
  <c r="D648"/>
  <c r="J620"/>
  <c r="F819"/>
  <c r="L791"/>
  <c r="E762"/>
  <c r="K734"/>
  <c r="L705"/>
  <c r="E676"/>
  <c r="K648"/>
  <c r="D619"/>
  <c r="K591"/>
  <c r="D562"/>
  <c r="L520"/>
  <c r="K463"/>
  <c r="I429"/>
  <c r="B400"/>
  <c r="F372"/>
  <c r="L344"/>
  <c r="E315"/>
  <c r="K287"/>
  <c r="D7"/>
  <c r="J9"/>
  <c r="J94"/>
  <c r="D179"/>
  <c r="B579"/>
  <c r="F551"/>
  <c r="L523"/>
  <c r="E494"/>
  <c r="K466"/>
  <c r="D437"/>
  <c r="J409"/>
  <c r="C380"/>
  <c r="I352"/>
  <c r="B323"/>
  <c r="F295"/>
  <c r="L267"/>
  <c r="B186"/>
  <c r="C53"/>
  <c r="C117"/>
  <c r="C181"/>
  <c r="J246"/>
  <c r="E156"/>
  <c r="E28"/>
  <c r="I242"/>
  <c r="K164"/>
  <c r="K36"/>
  <c r="L105"/>
  <c r="L233"/>
  <c r="F109"/>
  <c r="F237"/>
  <c r="K706"/>
  <c r="D677"/>
  <c r="J649"/>
  <c r="C620"/>
  <c r="J592"/>
  <c r="C563"/>
  <c r="I535"/>
  <c r="B506"/>
  <c r="F478"/>
  <c r="L450"/>
  <c r="E421"/>
  <c r="K393"/>
  <c r="D364"/>
  <c r="J336"/>
  <c r="C307"/>
  <c r="I279"/>
  <c r="B75"/>
  <c r="J32"/>
  <c r="D117"/>
  <c r="E600"/>
  <c r="K572"/>
  <c r="D543"/>
  <c r="J515"/>
  <c r="C486"/>
  <c r="I458"/>
  <c r="B429"/>
  <c r="F401"/>
  <c r="L373"/>
  <c r="E344"/>
  <c r="K316"/>
  <c r="D287"/>
  <c r="J259"/>
  <c r="B256"/>
  <c r="I71"/>
  <c r="I135"/>
  <c r="D199"/>
  <c r="E249"/>
  <c r="E121"/>
  <c r="C195"/>
  <c r="K257"/>
  <c r="K129"/>
  <c r="L12"/>
  <c r="L140"/>
  <c r="F16"/>
  <c r="F144"/>
  <c r="D82"/>
  <c r="J95"/>
  <c r="J180"/>
  <c r="D579"/>
  <c r="J551"/>
  <c r="C522"/>
  <c r="I494"/>
  <c r="B465"/>
  <c r="F437"/>
  <c r="L409"/>
  <c r="E380"/>
  <c r="K352"/>
  <c r="D323"/>
  <c r="J295"/>
  <c r="C266"/>
  <c r="B188"/>
  <c r="I54"/>
  <c r="I118"/>
  <c r="I182"/>
  <c r="D246"/>
  <c r="E155"/>
  <c r="E27"/>
  <c r="C242"/>
  <c r="K163"/>
  <c r="K35"/>
  <c r="L106"/>
  <c r="L234"/>
  <c r="F110"/>
  <c r="D150"/>
  <c r="D80"/>
  <c r="F90"/>
  <c r="D136"/>
  <c r="F516"/>
  <c r="E459"/>
  <c r="E427"/>
  <c r="K399"/>
  <c r="D370"/>
  <c r="J342"/>
  <c r="C313"/>
  <c r="I285"/>
  <c r="B21"/>
  <c r="J14"/>
  <c r="D99"/>
  <c r="J185"/>
  <c r="K578"/>
  <c r="D549"/>
  <c r="J521"/>
  <c r="C492"/>
  <c r="I464"/>
  <c r="B435"/>
  <c r="F407"/>
  <c r="L379"/>
  <c r="E350"/>
  <c r="K322"/>
  <c r="D293"/>
  <c r="J265"/>
  <c r="B202"/>
  <c r="C57"/>
  <c r="C121"/>
  <c r="C185"/>
  <c r="J250"/>
  <c r="E148"/>
  <c r="E20"/>
  <c r="I246"/>
  <c r="K156"/>
  <c r="K28"/>
  <c r="L113"/>
  <c r="L241"/>
  <c r="F117"/>
  <c r="F245"/>
  <c r="I704"/>
  <c r="B675"/>
  <c r="F647"/>
  <c r="L619"/>
  <c r="F590"/>
  <c r="L562"/>
  <c r="E533"/>
  <c r="K505"/>
  <c r="D476"/>
  <c r="J448"/>
  <c r="C419"/>
  <c r="I391"/>
  <c r="B362"/>
  <c r="F334"/>
  <c r="L306"/>
  <c r="E277"/>
  <c r="B91"/>
  <c r="D37"/>
  <c r="J123"/>
  <c r="C598"/>
  <c r="I570"/>
  <c r="B541"/>
  <c r="F513"/>
  <c r="L485"/>
  <c r="E456"/>
  <c r="K428"/>
  <c r="D399"/>
  <c r="J371"/>
  <c r="C342"/>
  <c r="I314"/>
  <c r="B285"/>
  <c r="B16"/>
  <c r="I11"/>
  <c r="I75"/>
  <c r="I139"/>
  <c r="D203"/>
  <c r="E241"/>
  <c r="E113"/>
  <c r="C199"/>
  <c r="K249"/>
  <c r="K121"/>
  <c r="L20"/>
  <c r="L148"/>
  <c r="F24"/>
  <c r="F152"/>
  <c r="D66"/>
  <c r="J100"/>
  <c r="D185"/>
  <c r="B577"/>
  <c r="F549"/>
  <c r="L521"/>
  <c r="E492"/>
  <c r="K464"/>
  <c r="D435"/>
  <c r="J407"/>
  <c r="C378"/>
  <c r="I350"/>
  <c r="B321"/>
  <c r="F293"/>
  <c r="L265"/>
  <c r="B204"/>
  <c r="I58"/>
  <c r="I122"/>
  <c r="I186"/>
  <c r="D250"/>
  <c r="E147"/>
  <c r="E19"/>
  <c r="C246"/>
  <c r="K155"/>
  <c r="K27"/>
  <c r="L114"/>
  <c r="L242"/>
  <c r="F118"/>
  <c r="D134"/>
  <c r="D64"/>
  <c r="D174"/>
  <c r="K528"/>
  <c r="J471"/>
  <c r="I414"/>
  <c r="D371"/>
  <c r="C314"/>
  <c r="B12"/>
  <c r="I74"/>
  <c r="I170"/>
  <c r="E179"/>
  <c r="C230"/>
  <c r="K59"/>
  <c r="L210"/>
  <c r="F248"/>
  <c r="F106"/>
  <c r="H82"/>
  <c r="H370"/>
  <c r="H113"/>
  <c r="H369"/>
  <c r="H626"/>
  <c r="H882"/>
  <c r="J991"/>
  <c r="C962"/>
  <c r="H629"/>
  <c r="H885"/>
  <c r="B990"/>
  <c r="F962"/>
  <c r="K934"/>
  <c r="D905"/>
  <c r="J877"/>
  <c r="C848"/>
  <c r="J934"/>
  <c r="C905"/>
  <c r="I877"/>
  <c r="B848"/>
  <c r="F820"/>
  <c r="L792"/>
  <c r="E763"/>
  <c r="K735"/>
  <c r="D706"/>
  <c r="J678"/>
  <c r="C649"/>
  <c r="I621"/>
  <c r="E820"/>
  <c r="K792"/>
  <c r="D763"/>
  <c r="J735"/>
  <c r="H104"/>
  <c r="H360"/>
  <c r="H103"/>
  <c r="H359"/>
  <c r="H616"/>
  <c r="H872"/>
  <c r="I992"/>
  <c r="B963"/>
  <c r="H619"/>
  <c r="H875"/>
  <c r="L992"/>
  <c r="E963"/>
  <c r="J935"/>
  <c r="C906"/>
  <c r="I878"/>
  <c r="B849"/>
  <c r="I935"/>
  <c r="B906"/>
  <c r="F878"/>
  <c r="L850"/>
  <c r="E821"/>
  <c r="K793"/>
  <c r="D764"/>
  <c r="J736"/>
  <c r="C707"/>
  <c r="I679"/>
  <c r="B650"/>
  <c r="F622"/>
  <c r="D821"/>
  <c r="J793"/>
  <c r="C764"/>
  <c r="I736"/>
  <c r="J707"/>
  <c r="C678"/>
  <c r="I650"/>
  <c r="B621"/>
  <c r="I593"/>
  <c r="B564"/>
  <c r="F536"/>
  <c r="L508"/>
  <c r="E479"/>
  <c r="K451"/>
  <c r="D422"/>
  <c r="J394"/>
  <c r="C365"/>
  <c r="I337"/>
  <c r="B308"/>
  <c r="F280"/>
  <c r="B65"/>
  <c r="J29"/>
  <c r="J114"/>
  <c r="D601"/>
  <c r="J573"/>
  <c r="C544"/>
  <c r="I516"/>
  <c r="B487"/>
  <c r="F459"/>
  <c r="L431"/>
  <c r="E402"/>
  <c r="K374"/>
  <c r="D345"/>
  <c r="J317"/>
  <c r="C288"/>
  <c r="I260"/>
  <c r="B246"/>
  <c r="C68"/>
  <c r="C132"/>
  <c r="J197"/>
  <c r="E254"/>
  <c r="E126"/>
  <c r="I193"/>
  <c r="I257"/>
  <c r="K134"/>
  <c r="F7"/>
  <c r="L135"/>
  <c r="F11"/>
  <c r="F139"/>
  <c r="F202"/>
  <c r="F699"/>
  <c r="L671"/>
  <c r="E642"/>
  <c r="K614"/>
  <c r="E585"/>
  <c r="K557"/>
  <c r="D528"/>
  <c r="J500"/>
  <c r="C471"/>
  <c r="I443"/>
  <c r="B414"/>
  <c r="F386"/>
  <c r="L358"/>
  <c r="E329"/>
  <c r="K301"/>
  <c r="D272"/>
  <c r="B135"/>
  <c r="J52"/>
  <c r="H122"/>
  <c r="H378"/>
  <c r="H121"/>
  <c r="H377"/>
  <c r="H634"/>
  <c r="H890"/>
  <c r="I990"/>
  <c r="B961"/>
  <c r="H637"/>
  <c r="H893"/>
  <c r="L990"/>
  <c r="E961"/>
  <c r="J933"/>
  <c r="C904"/>
  <c r="I876"/>
  <c r="B847"/>
  <c r="I933"/>
  <c r="B904"/>
  <c r="F876"/>
  <c r="L848"/>
  <c r="E819"/>
  <c r="K791"/>
  <c r="D762"/>
  <c r="J734"/>
  <c r="C705"/>
  <c r="I677"/>
  <c r="B648"/>
  <c r="F620"/>
  <c r="D819"/>
  <c r="J791"/>
  <c r="C762"/>
  <c r="I734"/>
  <c r="H112"/>
  <c r="H368"/>
  <c r="H111"/>
  <c r="H367"/>
  <c r="H624"/>
  <c r="H880"/>
  <c r="F991"/>
  <c r="L963"/>
  <c r="H627"/>
  <c r="H883"/>
  <c r="K991"/>
  <c r="D962"/>
  <c r="I934"/>
  <c r="B905"/>
  <c r="F877"/>
  <c r="L849"/>
  <c r="F934"/>
  <c r="L906"/>
  <c r="E877"/>
  <c r="K849"/>
  <c r="D820"/>
  <c r="J792"/>
  <c r="C763"/>
  <c r="I735"/>
  <c r="B706"/>
  <c r="F678"/>
  <c r="L650"/>
  <c r="E621"/>
  <c r="C820"/>
  <c r="I792"/>
  <c r="B763"/>
  <c r="F735"/>
  <c r="I706"/>
  <c r="B677"/>
  <c r="F649"/>
  <c r="L621"/>
  <c r="F592"/>
  <c r="L564"/>
  <c r="E535"/>
  <c r="K507"/>
  <c r="D478"/>
  <c r="J450"/>
  <c r="C421"/>
  <c r="I393"/>
  <c r="B364"/>
  <c r="F336"/>
  <c r="L308"/>
  <c r="E279"/>
  <c r="B73"/>
  <c r="D31"/>
  <c r="J117"/>
  <c r="C600"/>
  <c r="I572"/>
  <c r="B543"/>
  <c r="F515"/>
  <c r="L487"/>
  <c r="E458"/>
  <c r="K430"/>
  <c r="D401"/>
  <c r="J373"/>
  <c r="C344"/>
  <c r="I316"/>
  <c r="B287"/>
  <c r="F259"/>
  <c r="B254"/>
  <c r="C70"/>
  <c r="C134"/>
  <c r="J199"/>
  <c r="E250"/>
  <c r="E122"/>
  <c r="I195"/>
  <c r="K258"/>
  <c r="K130"/>
  <c r="L11"/>
  <c r="L139"/>
  <c r="F15"/>
  <c r="F143"/>
  <c r="F208"/>
  <c r="E698"/>
  <c r="K670"/>
  <c r="D641"/>
  <c r="J613"/>
  <c r="D584"/>
  <c r="J556"/>
  <c r="C527"/>
  <c r="I499"/>
  <c r="B470"/>
  <c r="F442"/>
  <c r="L414"/>
  <c r="E385"/>
  <c r="K357"/>
  <c r="D328"/>
  <c r="J300"/>
  <c r="C271"/>
  <c r="B143"/>
  <c r="J55"/>
  <c r="H126"/>
  <c r="H382"/>
  <c r="H125"/>
  <c r="H381"/>
  <c r="H638"/>
  <c r="H894"/>
  <c r="B989"/>
  <c r="F961"/>
  <c r="H641"/>
  <c r="H897"/>
  <c r="E989"/>
  <c r="K961"/>
  <c r="C932"/>
  <c r="I904"/>
  <c r="B875"/>
  <c r="F847"/>
  <c r="B932"/>
  <c r="F904"/>
  <c r="L876"/>
  <c r="E847"/>
  <c r="K819"/>
  <c r="D790"/>
  <c r="J762"/>
  <c r="C733"/>
  <c r="I705"/>
  <c r="B676"/>
  <c r="F648"/>
  <c r="L620"/>
  <c r="J819"/>
  <c r="C790"/>
  <c r="I762"/>
  <c r="B733"/>
  <c r="H116"/>
  <c r="H372"/>
  <c r="H115"/>
  <c r="H371"/>
  <c r="H628"/>
  <c r="H884"/>
  <c r="L991"/>
  <c r="E962"/>
  <c r="H631"/>
  <c r="H887"/>
  <c r="D990"/>
  <c r="J962"/>
  <c r="B933"/>
  <c r="F905"/>
  <c r="L877"/>
  <c r="E848"/>
  <c r="L934"/>
  <c r="E905"/>
  <c r="K877"/>
  <c r="D848"/>
  <c r="J820"/>
  <c r="C791"/>
  <c r="I763"/>
  <c r="B734"/>
  <c r="F706"/>
  <c r="L678"/>
  <c r="E649"/>
  <c r="K621"/>
  <c r="I820"/>
  <c r="B791"/>
  <c r="F763"/>
  <c r="L735"/>
  <c r="B705"/>
  <c r="F677"/>
  <c r="L649"/>
  <c r="E620"/>
  <c r="L592"/>
  <c r="E563"/>
  <c r="K535"/>
  <c r="D506"/>
  <c r="J478"/>
  <c r="C449"/>
  <c r="I421"/>
  <c r="B392"/>
  <c r="F364"/>
  <c r="L336"/>
  <c r="E307"/>
  <c r="K279"/>
  <c r="B77"/>
  <c r="J33"/>
  <c r="J118"/>
  <c r="I600"/>
  <c r="B571"/>
  <c r="F543"/>
  <c r="L515"/>
  <c r="E486"/>
  <c r="K458"/>
  <c r="D429"/>
  <c r="J401"/>
  <c r="C372"/>
  <c r="I344"/>
  <c r="B315"/>
  <c r="F287"/>
  <c r="L259"/>
  <c r="B258"/>
  <c r="C71"/>
  <c r="C135"/>
  <c r="J200"/>
  <c r="E248"/>
  <c r="E120"/>
  <c r="I196"/>
  <c r="K256"/>
  <c r="K128"/>
  <c r="L13"/>
  <c r="L141"/>
  <c r="F17"/>
  <c r="F145"/>
  <c r="F212"/>
  <c r="K698"/>
  <c r="D669"/>
  <c r="J641"/>
  <c r="C612"/>
  <c r="J584"/>
  <c r="C555"/>
  <c r="I527"/>
  <c r="B498"/>
  <c r="F470"/>
  <c r="L442"/>
  <c r="E413"/>
  <c r="K385"/>
  <c r="D356"/>
  <c r="J328"/>
  <c r="C299"/>
  <c r="I271"/>
  <c r="B147"/>
  <c r="J56"/>
  <c r="D141"/>
  <c r="E592"/>
  <c r="K564"/>
  <c r="D535"/>
  <c r="J507"/>
  <c r="C478"/>
  <c r="I450"/>
  <c r="B421"/>
  <c r="F393"/>
  <c r="L365"/>
  <c r="E336"/>
  <c r="K308"/>
  <c r="D279"/>
  <c r="B72"/>
  <c r="I25"/>
  <c r="I89"/>
  <c r="I153"/>
  <c r="D217"/>
  <c r="E213"/>
  <c r="E85"/>
  <c r="C213"/>
  <c r="K221"/>
  <c r="K93"/>
  <c r="L48"/>
  <c r="L176"/>
  <c r="F52"/>
  <c r="F180"/>
  <c r="D10"/>
  <c r="J119"/>
  <c r="K600"/>
  <c r="D571"/>
  <c r="J543"/>
  <c r="C514"/>
  <c r="I486"/>
  <c r="B457"/>
  <c r="F429"/>
  <c r="L401"/>
  <c r="E372"/>
  <c r="K344"/>
  <c r="D315"/>
  <c r="J287"/>
  <c r="C7"/>
  <c r="I8"/>
  <c r="I72"/>
  <c r="I136"/>
  <c r="D200"/>
  <c r="E247"/>
  <c r="E119"/>
  <c r="C196"/>
  <c r="K255"/>
  <c r="K127"/>
  <c r="L14"/>
  <c r="L142"/>
  <c r="F130"/>
  <c r="D20"/>
  <c r="H230"/>
  <c r="H486"/>
  <c r="H229"/>
  <c r="H485"/>
  <c r="H742"/>
  <c r="H998"/>
  <c r="I978"/>
  <c r="B949"/>
  <c r="H745"/>
  <c r="H1001"/>
  <c r="L978"/>
  <c r="E949"/>
  <c r="J921"/>
  <c r="C892"/>
  <c r="I864"/>
  <c r="B835"/>
  <c r="I921"/>
  <c r="B892"/>
  <c r="F864"/>
  <c r="L836"/>
  <c r="E807"/>
  <c r="K779"/>
  <c r="D750"/>
  <c r="J722"/>
  <c r="C693"/>
  <c r="I665"/>
  <c r="B636"/>
  <c r="F608"/>
  <c r="D807"/>
  <c r="J779"/>
  <c r="C750"/>
  <c r="I722"/>
  <c r="H220"/>
  <c r="H476"/>
  <c r="H219"/>
  <c r="H475"/>
  <c r="H732"/>
  <c r="H988"/>
  <c r="F979"/>
  <c r="L951"/>
  <c r="H735"/>
  <c r="H991"/>
  <c r="K979"/>
  <c r="D950"/>
  <c r="I922"/>
  <c r="B893"/>
  <c r="F865"/>
  <c r="L837"/>
  <c r="F922"/>
  <c r="L894"/>
  <c r="E865"/>
  <c r="K837"/>
  <c r="D808"/>
  <c r="J780"/>
  <c r="C751"/>
  <c r="I723"/>
  <c r="B694"/>
  <c r="F666"/>
  <c r="L638"/>
  <c r="E609"/>
  <c r="C808"/>
  <c r="I780"/>
  <c r="B751"/>
  <c r="F723"/>
  <c r="I694"/>
  <c r="B665"/>
  <c r="F637"/>
  <c r="L609"/>
  <c r="F580"/>
  <c r="L552"/>
  <c r="D498"/>
  <c r="K447"/>
  <c r="D418"/>
  <c r="H130"/>
  <c r="H386"/>
  <c r="H129"/>
  <c r="H385"/>
  <c r="H642"/>
  <c r="H898"/>
  <c r="F989"/>
  <c r="L961"/>
  <c r="H645"/>
  <c r="H901"/>
  <c r="K989"/>
  <c r="D960"/>
  <c r="I932"/>
  <c r="B903"/>
  <c r="F875"/>
  <c r="L847"/>
  <c r="F932"/>
  <c r="L904"/>
  <c r="E875"/>
  <c r="K847"/>
  <c r="D818"/>
  <c r="J790"/>
  <c r="C761"/>
  <c r="I733"/>
  <c r="B704"/>
  <c r="F676"/>
  <c r="L648"/>
  <c r="E619"/>
  <c r="C818"/>
  <c r="I790"/>
  <c r="B761"/>
  <c r="F733"/>
  <c r="H120"/>
  <c r="H376"/>
  <c r="H119"/>
  <c r="H375"/>
  <c r="H632"/>
  <c r="H888"/>
  <c r="E990"/>
  <c r="K962"/>
  <c r="H635"/>
  <c r="H891"/>
  <c r="J990"/>
  <c r="C961"/>
  <c r="F933"/>
  <c r="L905"/>
  <c r="E876"/>
  <c r="K848"/>
  <c r="E933"/>
  <c r="K905"/>
  <c r="D876"/>
  <c r="J848"/>
  <c r="C819"/>
  <c r="I791"/>
  <c r="B762"/>
  <c r="F734"/>
  <c r="L706"/>
  <c r="E677"/>
  <c r="K649"/>
  <c r="D620"/>
  <c r="B819"/>
  <c r="F791"/>
  <c r="L763"/>
  <c r="E734"/>
  <c r="F705"/>
  <c r="L677"/>
  <c r="E648"/>
  <c r="K620"/>
  <c r="E591"/>
  <c r="K563"/>
  <c r="D534"/>
  <c r="J506"/>
  <c r="C477"/>
  <c r="I449"/>
  <c r="B420"/>
  <c r="F392"/>
  <c r="L364"/>
  <c r="E335"/>
  <c r="K307"/>
  <c r="D278"/>
  <c r="B81"/>
  <c r="J34"/>
  <c r="D119"/>
  <c r="B599"/>
  <c r="F571"/>
  <c r="L543"/>
  <c r="E514"/>
  <c r="K486"/>
  <c r="D457"/>
  <c r="J429"/>
  <c r="C400"/>
  <c r="I372"/>
  <c r="B343"/>
  <c r="F315"/>
  <c r="L287"/>
  <c r="I7"/>
  <c r="C8"/>
  <c r="C72"/>
  <c r="C136"/>
  <c r="J201"/>
  <c r="E246"/>
  <c r="E118"/>
  <c r="I197"/>
  <c r="K254"/>
  <c r="K126"/>
  <c r="L15"/>
  <c r="L143"/>
  <c r="F19"/>
  <c r="F147"/>
  <c r="F216"/>
  <c r="D697"/>
  <c r="J669"/>
  <c r="C640"/>
  <c r="I612"/>
  <c r="C583"/>
  <c r="I555"/>
  <c r="B526"/>
  <c r="F498"/>
  <c r="L470"/>
  <c r="E441"/>
  <c r="K413"/>
  <c r="D384"/>
  <c r="J356"/>
  <c r="C327"/>
  <c r="I299"/>
  <c r="B270"/>
  <c r="B151"/>
  <c r="D57"/>
  <c r="H138"/>
  <c r="H394"/>
  <c r="H137"/>
  <c r="H393"/>
  <c r="H650"/>
  <c r="H906"/>
  <c r="E988"/>
  <c r="K960"/>
  <c r="H653"/>
  <c r="H909"/>
  <c r="J988"/>
  <c r="C959"/>
  <c r="F931"/>
  <c r="L903"/>
  <c r="E874"/>
  <c r="K846"/>
  <c r="E931"/>
  <c r="K903"/>
  <c r="D874"/>
  <c r="J846"/>
  <c r="C817"/>
  <c r="I789"/>
  <c r="B760"/>
  <c r="F732"/>
  <c r="L704"/>
  <c r="E675"/>
  <c r="K647"/>
  <c r="D618"/>
  <c r="B817"/>
  <c r="F789"/>
  <c r="L761"/>
  <c r="E732"/>
  <c r="H128"/>
  <c r="H384"/>
  <c r="H127"/>
  <c r="H383"/>
  <c r="H640"/>
  <c r="H896"/>
  <c r="D989"/>
  <c r="J961"/>
  <c r="H643"/>
  <c r="H899"/>
  <c r="I989"/>
  <c r="B960"/>
  <c r="E932"/>
  <c r="K904"/>
  <c r="D875"/>
  <c r="J847"/>
  <c r="D932"/>
  <c r="J904"/>
  <c r="C875"/>
  <c r="I847"/>
  <c r="B818"/>
  <c r="F790"/>
  <c r="L762"/>
  <c r="E733"/>
  <c r="K705"/>
  <c r="D676"/>
  <c r="J648"/>
  <c r="C619"/>
  <c r="L819"/>
  <c r="E790"/>
  <c r="K762"/>
  <c r="D733"/>
  <c r="E704"/>
  <c r="K676"/>
  <c r="D647"/>
  <c r="J619"/>
  <c r="D590"/>
  <c r="J562"/>
  <c r="C533"/>
  <c r="I505"/>
  <c r="B476"/>
  <c r="F448"/>
  <c r="L420"/>
  <c r="E391"/>
  <c r="K363"/>
  <c r="D334"/>
  <c r="J306"/>
  <c r="C277"/>
  <c r="B89"/>
  <c r="J37"/>
  <c r="J122"/>
  <c r="L599"/>
  <c r="E570"/>
  <c r="K542"/>
  <c r="D513"/>
  <c r="J485"/>
  <c r="C456"/>
  <c r="I428"/>
  <c r="B399"/>
  <c r="F371"/>
  <c r="L343"/>
  <c r="E314"/>
  <c r="K286"/>
  <c r="B14"/>
  <c r="C10"/>
  <c r="C74"/>
  <c r="C138"/>
  <c r="J203"/>
  <c r="E242"/>
  <c r="E114"/>
  <c r="I199"/>
  <c r="K250"/>
  <c r="K122"/>
  <c r="L19"/>
  <c r="L147"/>
  <c r="F23"/>
  <c r="F151"/>
  <c r="F224"/>
  <c r="C696"/>
  <c r="I668"/>
  <c r="B639"/>
  <c r="F611"/>
  <c r="B582"/>
  <c r="F554"/>
  <c r="L526"/>
  <c r="E497"/>
  <c r="K469"/>
  <c r="D440"/>
  <c r="J412"/>
  <c r="C383"/>
  <c r="I355"/>
  <c r="B326"/>
  <c r="F298"/>
  <c r="L270"/>
  <c r="B159"/>
  <c r="J60"/>
  <c r="H142"/>
  <c r="H398"/>
  <c r="H141"/>
  <c r="H397"/>
  <c r="H654"/>
  <c r="H910"/>
  <c r="K988"/>
  <c r="D959"/>
  <c r="H657"/>
  <c r="H913"/>
  <c r="C987"/>
  <c r="I959"/>
  <c r="L931"/>
  <c r="E902"/>
  <c r="K874"/>
  <c r="D845"/>
  <c r="K931"/>
  <c r="D902"/>
  <c r="J874"/>
  <c r="C845"/>
  <c r="I817"/>
  <c r="B788"/>
  <c r="F760"/>
  <c r="L732"/>
  <c r="E703"/>
  <c r="K675"/>
  <c r="D646"/>
  <c r="J618"/>
  <c r="F817"/>
  <c r="L789"/>
  <c r="E760"/>
  <c r="K732"/>
  <c r="H132"/>
  <c r="H388"/>
  <c r="H131"/>
  <c r="H387"/>
  <c r="H644"/>
  <c r="H900"/>
  <c r="J989"/>
  <c r="C960"/>
  <c r="H647"/>
  <c r="H903"/>
  <c r="B988"/>
  <c r="F960"/>
  <c r="K932"/>
  <c r="D903"/>
  <c r="J875"/>
  <c r="C846"/>
  <c r="J932"/>
  <c r="C903"/>
  <c r="I875"/>
  <c r="B846"/>
  <c r="F818"/>
  <c r="L790"/>
  <c r="E761"/>
  <c r="K733"/>
  <c r="D704"/>
  <c r="J676"/>
  <c r="C647"/>
  <c r="I619"/>
  <c r="E818"/>
  <c r="K790"/>
  <c r="D761"/>
  <c r="J733"/>
  <c r="K704"/>
  <c r="D675"/>
  <c r="J647"/>
  <c r="C618"/>
  <c r="J590"/>
  <c r="C561"/>
  <c r="I533"/>
  <c r="B504"/>
  <c r="F476"/>
  <c r="L448"/>
  <c r="E419"/>
  <c r="K391"/>
  <c r="D362"/>
  <c r="J334"/>
  <c r="C305"/>
  <c r="I277"/>
  <c r="B93"/>
  <c r="J38"/>
  <c r="D123"/>
  <c r="E598"/>
  <c r="K570"/>
  <c r="D541"/>
  <c r="J513"/>
  <c r="C484"/>
  <c r="I456"/>
  <c r="B427"/>
  <c r="F399"/>
  <c r="L371"/>
  <c r="E342"/>
  <c r="K314"/>
  <c r="D285"/>
  <c r="B18"/>
  <c r="C11"/>
  <c r="C75"/>
  <c r="C139"/>
  <c r="J204"/>
  <c r="E240"/>
  <c r="E112"/>
  <c r="I200"/>
  <c r="K248"/>
  <c r="K120"/>
  <c r="L21"/>
  <c r="L149"/>
  <c r="F25"/>
  <c r="F153"/>
  <c r="F228"/>
  <c r="I696"/>
  <c r="B667"/>
  <c r="F639"/>
  <c r="L611"/>
  <c r="F582"/>
  <c r="L554"/>
  <c r="E525"/>
  <c r="K497"/>
  <c r="D468"/>
  <c r="J440"/>
  <c r="C411"/>
  <c r="I383"/>
  <c r="B354"/>
  <c r="F326"/>
  <c r="L298"/>
  <c r="E269"/>
  <c r="B163"/>
  <c r="D61"/>
  <c r="J147"/>
  <c r="C590"/>
  <c r="I562"/>
  <c r="B533"/>
  <c r="F505"/>
  <c r="L477"/>
  <c r="E448"/>
  <c r="K420"/>
  <c r="D391"/>
  <c r="J363"/>
  <c r="C334"/>
  <c r="I306"/>
  <c r="B277"/>
  <c r="B88"/>
  <c r="I29"/>
  <c r="I93"/>
  <c r="I157"/>
  <c r="D221"/>
  <c r="E205"/>
  <c r="E77"/>
  <c r="C217"/>
  <c r="K213"/>
  <c r="K85"/>
  <c r="L56"/>
  <c r="L184"/>
  <c r="F60"/>
  <c r="F192"/>
  <c r="D180"/>
  <c r="J124"/>
  <c r="I598"/>
  <c r="B569"/>
  <c r="F541"/>
  <c r="L513"/>
  <c r="E484"/>
  <c r="K456"/>
  <c r="D427"/>
  <c r="J399"/>
  <c r="C370"/>
  <c r="I342"/>
  <c r="B313"/>
  <c r="F285"/>
  <c r="B20"/>
  <c r="I12"/>
  <c r="I76"/>
  <c r="I140"/>
  <c r="D204"/>
  <c r="E239"/>
  <c r="E111"/>
  <c r="C200"/>
  <c r="K247"/>
  <c r="K119"/>
  <c r="L22"/>
  <c r="L150"/>
  <c r="F146"/>
  <c r="F8" i="9"/>
  <c r="H246" i="2"/>
  <c r="H502"/>
  <c r="H245"/>
  <c r="H501"/>
  <c r="H758"/>
  <c r="L1005"/>
  <c r="E976"/>
  <c r="K948"/>
  <c r="H761"/>
  <c r="D1004"/>
  <c r="J976"/>
  <c r="C947"/>
  <c r="F919"/>
  <c r="L891"/>
  <c r="E862"/>
  <c r="K834"/>
  <c r="E919"/>
  <c r="K891"/>
  <c r="D862"/>
  <c r="J834"/>
  <c r="C805"/>
  <c r="I777"/>
  <c r="B748"/>
  <c r="F720"/>
  <c r="L692"/>
  <c r="E663"/>
  <c r="K635"/>
  <c r="D606"/>
  <c r="B805"/>
  <c r="F777"/>
  <c r="L749"/>
  <c r="E720"/>
  <c r="H236"/>
  <c r="H492"/>
  <c r="H235"/>
  <c r="H491"/>
  <c r="H748"/>
  <c r="H1004"/>
  <c r="D977"/>
  <c r="J949"/>
  <c r="H751"/>
  <c r="C1005"/>
  <c r="I977"/>
  <c r="B948"/>
  <c r="E920"/>
  <c r="K892"/>
  <c r="D863"/>
  <c r="J835"/>
  <c r="D920"/>
  <c r="J892"/>
  <c r="C863"/>
  <c r="I835"/>
  <c r="B806"/>
  <c r="F778"/>
  <c r="L750"/>
  <c r="E721"/>
  <c r="K693"/>
  <c r="D664"/>
  <c r="J636"/>
  <c r="C607"/>
  <c r="L807"/>
  <c r="E778"/>
  <c r="K750"/>
  <c r="D721"/>
  <c r="E692"/>
  <c r="K664"/>
  <c r="D635"/>
  <c r="J607"/>
  <c r="D578"/>
  <c r="J550"/>
  <c r="C521"/>
  <c r="I493"/>
  <c r="B464"/>
  <c r="H114"/>
  <c r="H226"/>
  <c r="H482"/>
  <c r="H225"/>
  <c r="H481"/>
  <c r="H738"/>
  <c r="H994"/>
  <c r="C978"/>
  <c r="I950"/>
  <c r="H741"/>
  <c r="H997"/>
  <c r="F978"/>
  <c r="L950"/>
  <c r="D921"/>
  <c r="J893"/>
  <c r="C864"/>
  <c r="I836"/>
  <c r="C921"/>
  <c r="I893"/>
  <c r="B864"/>
  <c r="F836"/>
  <c r="L808"/>
  <c r="E779"/>
  <c r="K751"/>
  <c r="D722"/>
  <c r="J694"/>
  <c r="C665"/>
  <c r="I637"/>
  <c r="B608"/>
  <c r="K808"/>
  <c r="D779"/>
  <c r="J751"/>
  <c r="C722"/>
  <c r="H216"/>
  <c r="H472"/>
  <c r="H215"/>
  <c r="H471"/>
  <c r="H728"/>
  <c r="H984"/>
  <c r="B979"/>
  <c r="F951"/>
  <c r="H731"/>
  <c r="H987"/>
  <c r="E979"/>
  <c r="K951"/>
  <c r="C922"/>
  <c r="I894"/>
  <c r="B865"/>
  <c r="F837"/>
  <c r="B922"/>
  <c r="F894"/>
  <c r="L866"/>
  <c r="E837"/>
  <c r="K809"/>
  <c r="D780"/>
  <c r="J752"/>
  <c r="C723"/>
  <c r="I695"/>
  <c r="B666"/>
  <c r="F638"/>
  <c r="L610"/>
  <c r="J809"/>
  <c r="C780"/>
  <c r="I752"/>
  <c r="B723"/>
  <c r="C694"/>
  <c r="I666"/>
  <c r="B637"/>
  <c r="F609"/>
  <c r="B580"/>
  <c r="F552"/>
  <c r="L524"/>
  <c r="E495"/>
  <c r="K467"/>
  <c r="D438"/>
  <c r="J410"/>
  <c r="C381"/>
  <c r="I353"/>
  <c r="B324"/>
  <c r="F296"/>
  <c r="L268"/>
  <c r="B177"/>
  <c r="J66"/>
  <c r="D151"/>
  <c r="J589"/>
  <c r="C560"/>
  <c r="I532"/>
  <c r="B503"/>
  <c r="F475"/>
  <c r="L447"/>
  <c r="E418"/>
  <c r="K390"/>
  <c r="D361"/>
  <c r="J333"/>
  <c r="C304"/>
  <c r="I276"/>
  <c r="B102"/>
  <c r="C32"/>
  <c r="C96"/>
  <c r="C160"/>
  <c r="J225"/>
  <c r="E198"/>
  <c r="E70"/>
  <c r="I221"/>
  <c r="K206"/>
  <c r="K78"/>
  <c r="L63"/>
  <c r="L191"/>
  <c r="F67"/>
  <c r="F195"/>
  <c r="F715"/>
  <c r="L687"/>
  <c r="E658"/>
  <c r="K630"/>
  <c r="E601"/>
  <c r="K573"/>
  <c r="D544"/>
  <c r="J516"/>
  <c r="C487"/>
  <c r="I459"/>
  <c r="B430"/>
  <c r="F402"/>
  <c r="L374"/>
  <c r="E345"/>
  <c r="K317"/>
  <c r="D288"/>
  <c r="J260"/>
  <c r="B247"/>
  <c r="D89"/>
  <c r="H234"/>
  <c r="H490"/>
  <c r="H233"/>
  <c r="H489"/>
  <c r="H746"/>
  <c r="H1002"/>
  <c r="B977"/>
  <c r="F949"/>
  <c r="H749"/>
  <c r="H1005"/>
  <c r="E977"/>
  <c r="K949"/>
  <c r="C920"/>
  <c r="I892"/>
  <c r="B863"/>
  <c r="F835"/>
  <c r="B920"/>
  <c r="F892"/>
  <c r="L864"/>
  <c r="E835"/>
  <c r="K807"/>
  <c r="D778"/>
  <c r="J750"/>
  <c r="C721"/>
  <c r="I693"/>
  <c r="B664"/>
  <c r="F636"/>
  <c r="L608"/>
  <c r="J807"/>
  <c r="C778"/>
  <c r="I750"/>
  <c r="B721"/>
  <c r="H224"/>
  <c r="H480"/>
  <c r="H223"/>
  <c r="H479"/>
  <c r="H736"/>
  <c r="H992"/>
  <c r="L979"/>
  <c r="E950"/>
  <c r="H739"/>
  <c r="H995"/>
  <c r="D978"/>
  <c r="J950"/>
  <c r="B921"/>
  <c r="F893"/>
  <c r="L865"/>
  <c r="E836"/>
  <c r="L922"/>
  <c r="E893"/>
  <c r="K865"/>
  <c r="D836"/>
  <c r="J808"/>
  <c r="C779"/>
  <c r="I751"/>
  <c r="B722"/>
  <c r="F694"/>
  <c r="L666"/>
  <c r="E637"/>
  <c r="K609"/>
  <c r="I808"/>
  <c r="B779"/>
  <c r="F751"/>
  <c r="L723"/>
  <c r="B693"/>
  <c r="F665"/>
  <c r="L637"/>
  <c r="E608"/>
  <c r="L580"/>
  <c r="E551"/>
  <c r="K523"/>
  <c r="D494"/>
  <c r="J466"/>
  <c r="C437"/>
  <c r="I409"/>
  <c r="B380"/>
  <c r="F352"/>
  <c r="L324"/>
  <c r="E295"/>
  <c r="K267"/>
  <c r="B185"/>
  <c r="J69"/>
  <c r="J154"/>
  <c r="I588"/>
  <c r="B559"/>
  <c r="F531"/>
  <c r="L503"/>
  <c r="E474"/>
  <c r="K446"/>
  <c r="D417"/>
  <c r="J389"/>
  <c r="C360"/>
  <c r="I332"/>
  <c r="B303"/>
  <c r="F275"/>
  <c r="B110"/>
  <c r="C34"/>
  <c r="C98"/>
  <c r="C162"/>
  <c r="J227"/>
  <c r="E194"/>
  <c r="E66"/>
  <c r="I223"/>
  <c r="K202"/>
  <c r="K74"/>
  <c r="L67"/>
  <c r="L195"/>
  <c r="F71"/>
  <c r="F199"/>
  <c r="E714"/>
  <c r="K686"/>
  <c r="D657"/>
  <c r="J629"/>
  <c r="D600"/>
  <c r="J572"/>
  <c r="C543"/>
  <c r="I515"/>
  <c r="B486"/>
  <c r="F458"/>
  <c r="L430"/>
  <c r="E401"/>
  <c r="K373"/>
  <c r="D344"/>
  <c r="J316"/>
  <c r="C287"/>
  <c r="I259"/>
  <c r="B255"/>
  <c r="J92"/>
  <c r="H238"/>
  <c r="H494"/>
  <c r="H237"/>
  <c r="H493"/>
  <c r="H750"/>
  <c r="B1005"/>
  <c r="F977"/>
  <c r="L949"/>
  <c r="H753"/>
  <c r="E1005"/>
  <c r="K977"/>
  <c r="D948"/>
  <c r="I920"/>
  <c r="B891"/>
  <c r="F863"/>
  <c r="L835"/>
  <c r="F920"/>
  <c r="L892"/>
  <c r="E863"/>
  <c r="K835"/>
  <c r="D806"/>
  <c r="J778"/>
  <c r="C749"/>
  <c r="I721"/>
  <c r="B692"/>
  <c r="F664"/>
  <c r="L636"/>
  <c r="E607"/>
  <c r="C806"/>
  <c r="I778"/>
  <c r="B749"/>
  <c r="F721"/>
  <c r="H228"/>
  <c r="H484"/>
  <c r="H227"/>
  <c r="H483"/>
  <c r="H740"/>
  <c r="H996"/>
  <c r="E978"/>
  <c r="K950"/>
  <c r="H743"/>
  <c r="H999"/>
  <c r="J978"/>
  <c r="C949"/>
  <c r="F921"/>
  <c r="L893"/>
  <c r="E864"/>
  <c r="K836"/>
  <c r="E921"/>
  <c r="K893"/>
  <c r="D864"/>
  <c r="J836"/>
  <c r="C807"/>
  <c r="I779"/>
  <c r="B750"/>
  <c r="F722"/>
  <c r="L694"/>
  <c r="E665"/>
  <c r="K637"/>
  <c r="D608"/>
  <c r="B807"/>
  <c r="F779"/>
  <c r="L751"/>
  <c r="E722"/>
  <c r="F693"/>
  <c r="L665"/>
  <c r="E636"/>
  <c r="K608"/>
  <c r="E579"/>
  <c r="K551"/>
  <c r="D522"/>
  <c r="J494"/>
  <c r="C465"/>
  <c r="I437"/>
  <c r="B408"/>
  <c r="F380"/>
  <c r="L352"/>
  <c r="E323"/>
  <c r="K295"/>
  <c r="D266"/>
  <c r="B189"/>
  <c r="J70"/>
  <c r="D155"/>
  <c r="B587"/>
  <c r="F559"/>
  <c r="L531"/>
  <c r="E502"/>
  <c r="K474"/>
  <c r="D445"/>
  <c r="J417"/>
  <c r="C388"/>
  <c r="I360"/>
  <c r="B331"/>
  <c r="F303"/>
  <c r="L275"/>
  <c r="B114"/>
  <c r="C35"/>
  <c r="C99"/>
  <c r="C163"/>
  <c r="J228"/>
  <c r="E192"/>
  <c r="E64"/>
  <c r="I224"/>
  <c r="K200"/>
  <c r="K72"/>
  <c r="L69"/>
  <c r="L197"/>
  <c r="F73"/>
  <c r="F201"/>
  <c r="K714"/>
  <c r="D685"/>
  <c r="J657"/>
  <c r="C628"/>
  <c r="J600"/>
  <c r="C571"/>
  <c r="I543"/>
  <c r="B514"/>
  <c r="F486"/>
  <c r="L458"/>
  <c r="E429"/>
  <c r="K401"/>
  <c r="D372"/>
  <c r="J344"/>
  <c r="C315"/>
  <c r="I287"/>
  <c r="B7"/>
  <c r="J8"/>
  <c r="D93"/>
  <c r="J179"/>
  <c r="K580"/>
  <c r="D551"/>
  <c r="J523"/>
  <c r="C494"/>
  <c r="I466"/>
  <c r="B437"/>
  <c r="F409"/>
  <c r="L381"/>
  <c r="E352"/>
  <c r="K324"/>
  <c r="D295"/>
  <c r="J267"/>
  <c r="B184"/>
  <c r="I53"/>
  <c r="I117"/>
  <c r="I181"/>
  <c r="D245"/>
  <c r="E157"/>
  <c r="E29"/>
  <c r="C241"/>
  <c r="K165"/>
  <c r="K37"/>
  <c r="L104"/>
  <c r="L232"/>
  <c r="F108"/>
  <c r="D154"/>
  <c r="D84"/>
  <c r="J156"/>
  <c r="D587"/>
  <c r="J559"/>
  <c r="C530"/>
  <c r="I502"/>
  <c r="B473"/>
  <c r="F445"/>
  <c r="L417"/>
  <c r="E388"/>
  <c r="K360"/>
  <c r="D331"/>
  <c r="J303"/>
  <c r="C274"/>
  <c r="B116"/>
  <c r="I36"/>
  <c r="I100"/>
  <c r="I164"/>
  <c r="D228"/>
  <c r="E191"/>
  <c r="E63"/>
  <c r="C224"/>
  <c r="K199"/>
  <c r="K71"/>
  <c r="L70"/>
  <c r="L238"/>
  <c r="D126"/>
  <c r="H86"/>
  <c r="H342"/>
  <c r="H85"/>
  <c r="H341"/>
  <c r="H598"/>
  <c r="H854"/>
  <c r="I994"/>
  <c r="B965"/>
  <c r="H601"/>
  <c r="H857"/>
  <c r="L994"/>
  <c r="E965"/>
  <c r="J937"/>
  <c r="C908"/>
  <c r="I880"/>
  <c r="B851"/>
  <c r="I937"/>
  <c r="B908"/>
  <c r="F880"/>
  <c r="L852"/>
  <c r="E823"/>
  <c r="K795"/>
  <c r="D766"/>
  <c r="J738"/>
  <c r="C709"/>
  <c r="I681"/>
  <c r="B652"/>
  <c r="F624"/>
  <c r="D823"/>
  <c r="J795"/>
  <c r="C766"/>
  <c r="I738"/>
  <c r="H76"/>
  <c r="H332"/>
  <c r="H75"/>
  <c r="H331"/>
  <c r="H588"/>
  <c r="H844"/>
  <c r="F995"/>
  <c r="L967"/>
  <c r="H591"/>
  <c r="H847"/>
  <c r="K995"/>
  <c r="D966"/>
  <c r="I938"/>
  <c r="B909"/>
  <c r="F881"/>
  <c r="L853"/>
  <c r="F938"/>
  <c r="L910"/>
  <c r="E881"/>
  <c r="K853"/>
  <c r="D824"/>
  <c r="J796"/>
  <c r="C767"/>
  <c r="I739"/>
  <c r="B710"/>
  <c r="F682"/>
  <c r="L654"/>
  <c r="E625"/>
  <c r="C824"/>
  <c r="I796"/>
  <c r="B767"/>
  <c r="F739"/>
  <c r="I710"/>
  <c r="B681"/>
  <c r="F653"/>
  <c r="L625"/>
  <c r="F596"/>
  <c r="L568"/>
  <c r="E539"/>
  <c r="K511"/>
  <c r="D482"/>
  <c r="H66"/>
  <c r="H322"/>
  <c r="H65"/>
  <c r="H321"/>
  <c r="H578"/>
  <c r="H834"/>
  <c r="E996"/>
  <c r="K968"/>
  <c r="H581"/>
  <c r="H837"/>
  <c r="J996"/>
  <c r="C967"/>
  <c r="F939"/>
  <c r="L911"/>
  <c r="E882"/>
  <c r="K854"/>
  <c r="E939"/>
  <c r="K911"/>
  <c r="D882"/>
  <c r="J854"/>
  <c r="C825"/>
  <c r="I797"/>
  <c r="B768"/>
  <c r="F740"/>
  <c r="L712"/>
  <c r="E683"/>
  <c r="K655"/>
  <c r="D626"/>
  <c r="B825"/>
  <c r="F797"/>
  <c r="L769"/>
  <c r="E740"/>
  <c r="H56"/>
  <c r="H312"/>
  <c r="H55"/>
  <c r="H311"/>
  <c r="H568"/>
  <c r="H824"/>
  <c r="D997"/>
  <c r="J969"/>
  <c r="H571"/>
  <c r="H827"/>
  <c r="I997"/>
  <c r="B968"/>
  <c r="E940"/>
  <c r="K912"/>
  <c r="D883"/>
  <c r="J855"/>
  <c r="D940"/>
  <c r="J912"/>
  <c r="C883"/>
  <c r="I855"/>
  <c r="B826"/>
  <c r="F798"/>
  <c r="L770"/>
  <c r="E741"/>
  <c r="K713"/>
  <c r="D684"/>
  <c r="J656"/>
  <c r="C627"/>
  <c r="L827"/>
  <c r="E798"/>
  <c r="K770"/>
  <c r="D741"/>
  <c r="E712"/>
  <c r="K684"/>
  <c r="D655"/>
  <c r="J627"/>
  <c r="D598"/>
  <c r="J570"/>
  <c r="C541"/>
  <c r="I513"/>
  <c r="B484"/>
  <c r="F456"/>
  <c r="L428"/>
  <c r="E399"/>
  <c r="K371"/>
  <c r="D342"/>
  <c r="J314"/>
  <c r="C285"/>
  <c r="B17"/>
  <c r="J13"/>
  <c r="J98"/>
  <c r="D183"/>
  <c r="E578"/>
  <c r="K550"/>
  <c r="D521"/>
  <c r="J493"/>
  <c r="C464"/>
  <c r="I436"/>
  <c r="B407"/>
  <c r="F379"/>
  <c r="L351"/>
  <c r="E322"/>
  <c r="K294"/>
  <c r="D265"/>
  <c r="B198"/>
  <c r="C56"/>
  <c r="C120"/>
  <c r="C184"/>
  <c r="J249"/>
  <c r="E150"/>
  <c r="E22"/>
  <c r="I245"/>
  <c r="K158"/>
  <c r="K30"/>
  <c r="L111"/>
  <c r="L239"/>
  <c r="F115"/>
  <c r="F243"/>
  <c r="C704"/>
  <c r="I676"/>
  <c r="B647"/>
  <c r="F619"/>
  <c r="B590"/>
  <c r="F562"/>
  <c r="L534"/>
  <c r="E505"/>
  <c r="K477"/>
  <c r="D448"/>
  <c r="J420"/>
  <c r="C391"/>
  <c r="I363"/>
  <c r="B334"/>
  <c r="F306"/>
  <c r="L278"/>
  <c r="B87"/>
  <c r="J36"/>
  <c r="H74"/>
  <c r="H330"/>
  <c r="H73"/>
  <c r="H329"/>
  <c r="H586"/>
  <c r="H842"/>
  <c r="D995"/>
  <c r="J967"/>
  <c r="H589"/>
  <c r="H845"/>
  <c r="I995"/>
  <c r="B966"/>
  <c r="E938"/>
  <c r="K910"/>
  <c r="D881"/>
  <c r="J853"/>
  <c r="D938"/>
  <c r="J910"/>
  <c r="C881"/>
  <c r="I853"/>
  <c r="B824"/>
  <c r="F796"/>
  <c r="L768"/>
  <c r="E739"/>
  <c r="K711"/>
  <c r="D682"/>
  <c r="J654"/>
  <c r="C625"/>
  <c r="L825"/>
  <c r="E796"/>
  <c r="K768"/>
  <c r="D739"/>
  <c r="H64"/>
  <c r="H320"/>
  <c r="H63"/>
  <c r="H319"/>
  <c r="H576"/>
  <c r="H832"/>
  <c r="C996"/>
  <c r="I968"/>
  <c r="H579"/>
  <c r="H835"/>
  <c r="F996"/>
  <c r="L968"/>
  <c r="D939"/>
  <c r="J911"/>
  <c r="C882"/>
  <c r="I854"/>
  <c r="C939"/>
  <c r="I911"/>
  <c r="B882"/>
  <c r="F854"/>
  <c r="L826"/>
  <c r="E797"/>
  <c r="K769"/>
  <c r="D740"/>
  <c r="J712"/>
  <c r="C683"/>
  <c r="I655"/>
  <c r="B626"/>
  <c r="K826"/>
  <c r="D797"/>
  <c r="J769"/>
  <c r="C740"/>
  <c r="D711"/>
  <c r="J683"/>
  <c r="C654"/>
  <c r="I626"/>
  <c r="C597"/>
  <c r="I569"/>
  <c r="B540"/>
  <c r="F512"/>
  <c r="L484"/>
  <c r="E455"/>
  <c r="K427"/>
  <c r="D398"/>
  <c r="J370"/>
  <c r="C341"/>
  <c r="I313"/>
  <c r="B284"/>
  <c r="B25"/>
  <c r="D15"/>
  <c r="J101"/>
  <c r="J186"/>
  <c r="D577"/>
  <c r="J549"/>
  <c r="C520"/>
  <c r="I492"/>
  <c r="B463"/>
  <c r="F435"/>
  <c r="L407"/>
  <c r="E378"/>
  <c r="K350"/>
  <c r="D321"/>
  <c r="J293"/>
  <c r="C264"/>
  <c r="B206"/>
  <c r="C58"/>
  <c r="C122"/>
  <c r="C186"/>
  <c r="J251"/>
  <c r="E146"/>
  <c r="E18"/>
  <c r="I247"/>
  <c r="K154"/>
  <c r="K26"/>
  <c r="L115"/>
  <c r="L243"/>
  <c r="F119"/>
  <c r="F247"/>
  <c r="B703"/>
  <c r="F675"/>
  <c r="L647"/>
  <c r="E618"/>
  <c r="L590"/>
  <c r="E561"/>
  <c r="K533"/>
  <c r="D504"/>
  <c r="J476"/>
  <c r="C447"/>
  <c r="I419"/>
  <c r="B390"/>
  <c r="F362"/>
  <c r="L334"/>
  <c r="E305"/>
  <c r="K277"/>
  <c r="B95"/>
  <c r="J39"/>
  <c r="H78"/>
  <c r="H334"/>
  <c r="H77"/>
  <c r="H333"/>
  <c r="H590"/>
  <c r="H846"/>
  <c r="J995"/>
  <c r="C966"/>
  <c r="H593"/>
  <c r="H849"/>
  <c r="B994"/>
  <c r="F966"/>
  <c r="K938"/>
  <c r="D909"/>
  <c r="J881"/>
  <c r="C852"/>
  <c r="J938"/>
  <c r="C909"/>
  <c r="I881"/>
  <c r="B852"/>
  <c r="F824"/>
  <c r="L796"/>
  <c r="E767"/>
  <c r="K739"/>
  <c r="D710"/>
  <c r="J682"/>
  <c r="C653"/>
  <c r="I625"/>
  <c r="E824"/>
  <c r="K796"/>
  <c r="D767"/>
  <c r="J739"/>
  <c r="H68"/>
  <c r="H324"/>
  <c r="H67"/>
  <c r="H323"/>
  <c r="H580"/>
  <c r="H836"/>
  <c r="I996"/>
  <c r="B967"/>
  <c r="H583"/>
  <c r="H839"/>
  <c r="L996"/>
  <c r="E967"/>
  <c r="J939"/>
  <c r="C910"/>
  <c r="I882"/>
  <c r="B853"/>
  <c r="I939"/>
  <c r="B910"/>
  <c r="F882"/>
  <c r="L854"/>
  <c r="E825"/>
  <c r="K797"/>
  <c r="D768"/>
  <c r="J740"/>
  <c r="C711"/>
  <c r="I683"/>
  <c r="B654"/>
  <c r="F626"/>
  <c r="D825"/>
  <c r="J797"/>
  <c r="C768"/>
  <c r="I740"/>
  <c r="J711"/>
  <c r="C682"/>
  <c r="I654"/>
  <c r="B625"/>
  <c r="I597"/>
  <c r="B568"/>
  <c r="F540"/>
  <c r="L512"/>
  <c r="E483"/>
  <c r="K455"/>
  <c r="D426"/>
  <c r="J398"/>
  <c r="C369"/>
  <c r="I341"/>
  <c r="B312"/>
  <c r="F284"/>
  <c r="B29"/>
  <c r="J17"/>
  <c r="J102"/>
  <c r="D187"/>
  <c r="J577"/>
  <c r="C548"/>
  <c r="I520"/>
  <c r="B491"/>
  <c r="F463"/>
  <c r="L435"/>
  <c r="E406"/>
  <c r="K378"/>
  <c r="D349"/>
  <c r="J321"/>
  <c r="C292"/>
  <c r="I264"/>
  <c r="B210"/>
  <c r="C59"/>
  <c r="C123"/>
  <c r="C187"/>
  <c r="J252"/>
  <c r="E144"/>
  <c r="E16"/>
  <c r="I248"/>
  <c r="K152"/>
  <c r="K24"/>
  <c r="L117"/>
  <c r="L245"/>
  <c r="F121"/>
  <c r="F249"/>
  <c r="F703"/>
  <c r="L675"/>
  <c r="E646"/>
  <c r="K618"/>
  <c r="E589"/>
  <c r="K561"/>
  <c r="D532"/>
  <c r="J504"/>
  <c r="C475"/>
  <c r="I447"/>
  <c r="B418"/>
  <c r="F390"/>
  <c r="L362"/>
  <c r="E333"/>
  <c r="K305"/>
  <c r="D276"/>
  <c r="B99"/>
  <c r="J40"/>
  <c r="D125"/>
  <c r="B597"/>
  <c r="F569"/>
  <c r="L541"/>
  <c r="E512"/>
  <c r="K484"/>
  <c r="D455"/>
  <c r="J427"/>
  <c r="C398"/>
  <c r="I370"/>
  <c r="B341"/>
  <c r="F313"/>
  <c r="L285"/>
  <c r="B24"/>
  <c r="I13"/>
  <c r="I77"/>
  <c r="I141"/>
  <c r="D205"/>
  <c r="E237"/>
  <c r="E109"/>
  <c r="C201"/>
  <c r="K245"/>
  <c r="K117"/>
  <c r="L24"/>
  <c r="L152"/>
  <c r="F28"/>
  <c r="F156"/>
  <c r="D58"/>
  <c r="J103"/>
  <c r="J188"/>
  <c r="L577"/>
  <c r="E548"/>
  <c r="K520"/>
  <c r="D491"/>
  <c r="J463"/>
  <c r="C434"/>
  <c r="I406"/>
  <c r="B377"/>
  <c r="F349"/>
  <c r="L321"/>
  <c r="E292"/>
  <c r="K264"/>
  <c r="B212"/>
  <c r="I60"/>
  <c r="I124"/>
  <c r="I188"/>
  <c r="D252"/>
  <c r="E143"/>
  <c r="E15"/>
  <c r="C248"/>
  <c r="K151"/>
  <c r="K23"/>
  <c r="L118"/>
  <c r="F82"/>
  <c r="D120"/>
  <c r="H182"/>
  <c r="H438"/>
  <c r="H181"/>
  <c r="H437"/>
  <c r="H694"/>
  <c r="H950"/>
  <c r="D983"/>
  <c r="J955"/>
  <c r="H697"/>
  <c r="H953"/>
  <c r="I983"/>
  <c r="B954"/>
  <c r="E926"/>
  <c r="K898"/>
  <c r="D869"/>
  <c r="J841"/>
  <c r="D926"/>
  <c r="J898"/>
  <c r="C869"/>
  <c r="I841"/>
  <c r="B812"/>
  <c r="F784"/>
  <c r="L756"/>
  <c r="E727"/>
  <c r="K699"/>
  <c r="D670"/>
  <c r="J642"/>
  <c r="C613"/>
  <c r="L813"/>
  <c r="E784"/>
  <c r="K756"/>
  <c r="D727"/>
  <c r="H172"/>
  <c r="H428"/>
  <c r="H171"/>
  <c r="H427"/>
  <c r="H684"/>
  <c r="H940"/>
  <c r="C984"/>
  <c r="I956"/>
  <c r="H687"/>
  <c r="H943"/>
  <c r="F984"/>
  <c r="L956"/>
  <c r="D927"/>
  <c r="J899"/>
  <c r="C870"/>
  <c r="I842"/>
  <c r="C927"/>
  <c r="I899"/>
  <c r="B870"/>
  <c r="F842"/>
  <c r="L814"/>
  <c r="E785"/>
  <c r="K757"/>
  <c r="D728"/>
  <c r="J700"/>
  <c r="C671"/>
  <c r="I643"/>
  <c r="B614"/>
  <c r="K814"/>
  <c r="D785"/>
  <c r="J757"/>
  <c r="C728"/>
  <c r="D699"/>
  <c r="J671"/>
  <c r="C642"/>
  <c r="I614"/>
  <c r="C585"/>
  <c r="I557"/>
  <c r="B528"/>
  <c r="F500"/>
  <c r="L472"/>
  <c r="H50"/>
  <c r="H162"/>
  <c r="H418"/>
  <c r="H161"/>
  <c r="H417"/>
  <c r="H674"/>
  <c r="H930"/>
  <c r="B985"/>
  <c r="F957"/>
  <c r="H677"/>
  <c r="H933"/>
  <c r="E985"/>
  <c r="K957"/>
  <c r="C928"/>
  <c r="I900"/>
  <c r="B871"/>
  <c r="F843"/>
  <c r="B928"/>
  <c r="F900"/>
  <c r="L872"/>
  <c r="E843"/>
  <c r="K815"/>
  <c r="D786"/>
  <c r="J758"/>
  <c r="C729"/>
  <c r="I701"/>
  <c r="B672"/>
  <c r="F644"/>
  <c r="L616"/>
  <c r="J815"/>
  <c r="C786"/>
  <c r="I758"/>
  <c r="B729"/>
  <c r="H152"/>
  <c r="H408"/>
  <c r="H151"/>
  <c r="H407"/>
  <c r="H664"/>
  <c r="H920"/>
  <c r="L987"/>
  <c r="E958"/>
  <c r="H667"/>
  <c r="H923"/>
  <c r="D986"/>
  <c r="J958"/>
  <c r="B929"/>
  <c r="F901"/>
  <c r="L873"/>
  <c r="E844"/>
  <c r="L930"/>
  <c r="E901"/>
  <c r="K873"/>
  <c r="D844"/>
  <c r="J816"/>
  <c r="C787"/>
  <c r="I759"/>
  <c r="B730"/>
  <c r="F702"/>
  <c r="L674"/>
  <c r="E645"/>
  <c r="K617"/>
  <c r="I816"/>
  <c r="B787"/>
  <c r="F759"/>
  <c r="L731"/>
  <c r="B701"/>
  <c r="F673"/>
  <c r="L645"/>
  <c r="E616"/>
  <c r="L588"/>
  <c r="E559"/>
  <c r="K531"/>
  <c r="D502"/>
  <c r="J474"/>
  <c r="C445"/>
  <c r="I417"/>
  <c r="B388"/>
  <c r="F360"/>
  <c r="L332"/>
  <c r="E303"/>
  <c r="K275"/>
  <c r="B113"/>
  <c r="J45"/>
  <c r="J130"/>
  <c r="I596"/>
  <c r="B567"/>
  <c r="F539"/>
  <c r="L511"/>
  <c r="E482"/>
  <c r="K454"/>
  <c r="D425"/>
  <c r="J397"/>
  <c r="C368"/>
  <c r="I340"/>
  <c r="B311"/>
  <c r="F283"/>
  <c r="B38"/>
  <c r="C16"/>
  <c r="C80"/>
  <c r="C144"/>
  <c r="J209"/>
  <c r="E230"/>
  <c r="E102"/>
  <c r="I205"/>
  <c r="K238"/>
  <c r="K110"/>
  <c r="L31"/>
  <c r="L159"/>
  <c r="F35"/>
  <c r="F163"/>
  <c r="F246"/>
  <c r="K694"/>
  <c r="D665"/>
  <c r="J637"/>
  <c r="C608"/>
  <c r="J580"/>
  <c r="C551"/>
  <c r="I523"/>
  <c r="B494"/>
  <c r="F466"/>
  <c r="L438"/>
  <c r="E409"/>
  <c r="K381"/>
  <c r="D352"/>
  <c r="J324"/>
  <c r="C295"/>
  <c r="I267"/>
  <c r="B183"/>
  <c r="J68"/>
  <c r="H170"/>
  <c r="H426"/>
  <c r="H169"/>
  <c r="H425"/>
  <c r="H682"/>
  <c r="H938"/>
  <c r="L985"/>
  <c r="E956"/>
  <c r="H685"/>
  <c r="H941"/>
  <c r="D984"/>
  <c r="J956"/>
  <c r="B927"/>
  <c r="F899"/>
  <c r="L871"/>
  <c r="E842"/>
  <c r="L928"/>
  <c r="E899"/>
  <c r="K871"/>
  <c r="D842"/>
  <c r="J814"/>
  <c r="C785"/>
  <c r="I757"/>
  <c r="B728"/>
  <c r="F700"/>
  <c r="L672"/>
  <c r="E643"/>
  <c r="K615"/>
  <c r="I814"/>
  <c r="B785"/>
  <c r="F757"/>
  <c r="L729"/>
  <c r="H160"/>
  <c r="H416"/>
  <c r="H159"/>
  <c r="H415"/>
  <c r="H672"/>
  <c r="H928"/>
  <c r="K986"/>
  <c r="D957"/>
  <c r="H675"/>
  <c r="H931"/>
  <c r="C985"/>
  <c r="I957"/>
  <c r="L929"/>
  <c r="E900"/>
  <c r="K872"/>
  <c r="D843"/>
  <c r="K929"/>
  <c r="D900"/>
  <c r="J872"/>
  <c r="C843"/>
  <c r="I815"/>
  <c r="B786"/>
  <c r="F758"/>
  <c r="L730"/>
  <c r="E701"/>
  <c r="K673"/>
  <c r="D644"/>
  <c r="J616"/>
  <c r="F815"/>
  <c r="L787"/>
  <c r="E758"/>
  <c r="K730"/>
  <c r="L701"/>
  <c r="E672"/>
  <c r="K644"/>
  <c r="D615"/>
  <c r="K587"/>
  <c r="D558"/>
  <c r="J530"/>
  <c r="C501"/>
  <c r="I473"/>
  <c r="B444"/>
  <c r="F416"/>
  <c r="L388"/>
  <c r="E359"/>
  <c r="K331"/>
  <c r="D302"/>
  <c r="J274"/>
  <c r="B121"/>
  <c r="D47"/>
  <c r="J133"/>
  <c r="F595"/>
  <c r="L567"/>
  <c r="E538"/>
  <c r="K510"/>
  <c r="D481"/>
  <c r="J453"/>
  <c r="C424"/>
  <c r="I396"/>
  <c r="B367"/>
  <c r="F339"/>
  <c r="L311"/>
  <c r="E282"/>
  <c r="B46"/>
  <c r="C18"/>
  <c r="C82"/>
  <c r="C146"/>
  <c r="J211"/>
  <c r="E226"/>
  <c r="E98"/>
  <c r="I207"/>
  <c r="K234"/>
  <c r="K106"/>
  <c r="L35"/>
  <c r="L163"/>
  <c r="F39"/>
  <c r="F167"/>
  <c r="F254"/>
  <c r="J693"/>
  <c r="C664"/>
  <c r="I636"/>
  <c r="B607"/>
  <c r="I579"/>
  <c r="B550"/>
  <c r="F522"/>
  <c r="L494"/>
  <c r="E465"/>
  <c r="K437"/>
  <c r="D408"/>
  <c r="J380"/>
  <c r="C351"/>
  <c r="I323"/>
  <c r="B294"/>
  <c r="F266"/>
  <c r="B191"/>
  <c r="J71"/>
  <c r="H174"/>
  <c r="H430"/>
  <c r="H173"/>
  <c r="H429"/>
  <c r="H686"/>
  <c r="H942"/>
  <c r="E984"/>
  <c r="K956"/>
  <c r="H689"/>
  <c r="H945"/>
  <c r="J984"/>
  <c r="C955"/>
  <c r="F927"/>
  <c r="L899"/>
  <c r="E870"/>
  <c r="K842"/>
  <c r="E927"/>
  <c r="K899"/>
  <c r="D870"/>
  <c r="J842"/>
  <c r="C813"/>
  <c r="I785"/>
  <c r="B756"/>
  <c r="F728"/>
  <c r="L700"/>
  <c r="E671"/>
  <c r="K643"/>
  <c r="D614"/>
  <c r="B813"/>
  <c r="F785"/>
  <c r="L757"/>
  <c r="E728"/>
  <c r="H164"/>
  <c r="H420"/>
  <c r="H163"/>
  <c r="H419"/>
  <c r="H676"/>
  <c r="H932"/>
  <c r="D985"/>
  <c r="J957"/>
  <c r="H679"/>
  <c r="H935"/>
  <c r="I985"/>
  <c r="B956"/>
  <c r="E928"/>
  <c r="K900"/>
  <c r="D871"/>
  <c r="J843"/>
  <c r="D928"/>
  <c r="J900"/>
  <c r="C871"/>
  <c r="I843"/>
  <c r="B814"/>
  <c r="F786"/>
  <c r="L758"/>
  <c r="E729"/>
  <c r="K701"/>
  <c r="D672"/>
  <c r="J644"/>
  <c r="C615"/>
  <c r="L815"/>
  <c r="E786"/>
  <c r="K758"/>
  <c r="D729"/>
  <c r="E700"/>
  <c r="K672"/>
  <c r="D643"/>
  <c r="J615"/>
  <c r="D586"/>
  <c r="J558"/>
  <c r="C529"/>
  <c r="I501"/>
  <c r="B472"/>
  <c r="F444"/>
  <c r="L416"/>
  <c r="E387"/>
  <c r="K359"/>
  <c r="D330"/>
  <c r="J302"/>
  <c r="C273"/>
  <c r="B125"/>
  <c r="J49"/>
  <c r="J134"/>
  <c r="L595"/>
  <c r="E566"/>
  <c r="K538"/>
  <c r="D509"/>
  <c r="J481"/>
  <c r="C452"/>
  <c r="I424"/>
  <c r="B395"/>
  <c r="F367"/>
  <c r="L339"/>
  <c r="E310"/>
  <c r="K282"/>
  <c r="B50"/>
  <c r="C19"/>
  <c r="C83"/>
  <c r="C147"/>
  <c r="J212"/>
  <c r="E224"/>
  <c r="E96"/>
  <c r="I208"/>
  <c r="K232"/>
  <c r="K104"/>
  <c r="L37"/>
  <c r="L165"/>
  <c r="F41"/>
  <c r="F169"/>
  <c r="F258"/>
  <c r="C692"/>
  <c r="I664"/>
  <c r="B635"/>
  <c r="F607"/>
  <c r="B578"/>
  <c r="F550"/>
  <c r="L522"/>
  <c r="E493"/>
  <c r="K465"/>
  <c r="D436"/>
  <c r="J408"/>
  <c r="C379"/>
  <c r="I351"/>
  <c r="B322"/>
  <c r="F294"/>
  <c r="L266"/>
  <c r="B195"/>
  <c r="J72"/>
  <c r="D157"/>
  <c r="J587"/>
  <c r="C558"/>
  <c r="I530"/>
  <c r="B501"/>
  <c r="F473"/>
  <c r="L445"/>
  <c r="E416"/>
  <c r="K388"/>
  <c r="D359"/>
  <c r="J331"/>
  <c r="C302"/>
  <c r="I274"/>
  <c r="B120"/>
  <c r="I37"/>
  <c r="I101"/>
  <c r="I165"/>
  <c r="D229"/>
  <c r="E189"/>
  <c r="E61"/>
  <c r="C225"/>
  <c r="K197"/>
  <c r="K69"/>
  <c r="L72"/>
  <c r="L200"/>
  <c r="F76"/>
  <c r="F226"/>
  <c r="D148"/>
  <c r="J135"/>
  <c r="C594"/>
  <c r="I566"/>
  <c r="B537"/>
  <c r="F509"/>
  <c r="L481"/>
  <c r="E452"/>
  <c r="K424"/>
  <c r="D395"/>
  <c r="J367"/>
  <c r="C338"/>
  <c r="I310"/>
  <c r="B281"/>
  <c r="B52"/>
  <c r="I20"/>
  <c r="I84"/>
  <c r="I148"/>
  <c r="D212"/>
  <c r="E223"/>
  <c r="E95"/>
  <c r="C208"/>
  <c r="K231"/>
  <c r="K103"/>
  <c r="L38"/>
  <c r="L174"/>
  <c r="F178"/>
  <c r="H22"/>
  <c r="H278"/>
  <c r="H21"/>
  <c r="H277"/>
  <c r="H534"/>
  <c r="H790"/>
  <c r="F1001"/>
  <c r="L973"/>
  <c r="H537"/>
  <c r="H793"/>
  <c r="K1001"/>
  <c r="D972"/>
  <c r="I944"/>
  <c r="B915"/>
  <c r="F887"/>
  <c r="L859"/>
  <c r="F944"/>
  <c r="L916"/>
  <c r="E887"/>
  <c r="K859"/>
  <c r="D830"/>
  <c r="J802"/>
  <c r="C773"/>
  <c r="I745"/>
  <c r="B716"/>
  <c r="F688"/>
  <c r="L660"/>
  <c r="E631"/>
  <c r="C830"/>
  <c r="I802"/>
  <c r="B773"/>
  <c r="F745"/>
  <c r="H12"/>
  <c r="H268"/>
  <c r="H11"/>
  <c r="H267"/>
  <c r="H524"/>
  <c r="H780"/>
  <c r="E1002"/>
  <c r="K974"/>
  <c r="H527"/>
  <c r="H783"/>
  <c r="J1002"/>
  <c r="C973"/>
  <c r="F945"/>
  <c r="L917"/>
  <c r="E888"/>
  <c r="K860"/>
  <c r="E945"/>
  <c r="K917"/>
  <c r="D888"/>
  <c r="J860"/>
  <c r="C831"/>
  <c r="I803"/>
  <c r="B774"/>
  <c r="F746"/>
  <c r="L718"/>
  <c r="E689"/>
  <c r="K661"/>
  <c r="D632"/>
  <c r="B831"/>
  <c r="F803"/>
  <c r="L775"/>
  <c r="E746"/>
  <c r="F717"/>
  <c r="L689"/>
  <c r="E660"/>
  <c r="K632"/>
  <c r="E603"/>
  <c r="K575"/>
  <c r="D546"/>
  <c r="J518"/>
  <c r="C489"/>
  <c r="J454"/>
  <c r="H306"/>
  <c r="H49"/>
  <c r="H305"/>
  <c r="H562"/>
  <c r="H818"/>
  <c r="I998"/>
  <c r="B969"/>
  <c r="H565"/>
  <c r="H821"/>
  <c r="L998"/>
  <c r="E969"/>
  <c r="J941"/>
  <c r="C912"/>
  <c r="I884"/>
  <c r="B855"/>
  <c r="I941"/>
  <c r="B912"/>
  <c r="F884"/>
  <c r="L856"/>
  <c r="E827"/>
  <c r="K799"/>
  <c r="D770"/>
  <c r="J742"/>
  <c r="C713"/>
  <c r="I685"/>
  <c r="B656"/>
  <c r="F628"/>
  <c r="D827"/>
  <c r="J799"/>
  <c r="C770"/>
  <c r="I742"/>
  <c r="H40"/>
  <c r="H296"/>
  <c r="H39"/>
  <c r="H295"/>
  <c r="H552"/>
  <c r="H808"/>
  <c r="F999"/>
  <c r="L971"/>
  <c r="H555"/>
  <c r="H811"/>
  <c r="K999"/>
  <c r="D970"/>
  <c r="I942"/>
  <c r="B913"/>
  <c r="F885"/>
  <c r="L857"/>
  <c r="F942"/>
  <c r="L914"/>
  <c r="E885"/>
  <c r="K857"/>
  <c r="D828"/>
  <c r="J800"/>
  <c r="C771"/>
  <c r="I743"/>
  <c r="B714"/>
  <c r="F686"/>
  <c r="L658"/>
  <c r="E629"/>
  <c r="C828"/>
  <c r="I800"/>
  <c r="B771"/>
  <c r="F743"/>
  <c r="I714"/>
  <c r="B685"/>
  <c r="F657"/>
  <c r="L629"/>
  <c r="F600"/>
  <c r="L572"/>
  <c r="E543"/>
  <c r="K515"/>
  <c r="D486"/>
  <c r="J458"/>
  <c r="C429"/>
  <c r="I401"/>
  <c r="B372"/>
  <c r="F344"/>
  <c r="L316"/>
  <c r="E287"/>
  <c r="K259"/>
  <c r="B257"/>
  <c r="J93"/>
  <c r="J178"/>
  <c r="I580"/>
  <c r="B551"/>
  <c r="F523"/>
  <c r="L495"/>
  <c r="E466"/>
  <c r="K438"/>
  <c r="D409"/>
  <c r="J381"/>
  <c r="C352"/>
  <c r="I324"/>
  <c r="B295"/>
  <c r="F267"/>
  <c r="B182"/>
  <c r="C52"/>
  <c r="C116"/>
  <c r="C180"/>
  <c r="J245"/>
  <c r="E158"/>
  <c r="E30"/>
  <c r="I241"/>
  <c r="K166"/>
  <c r="K38"/>
  <c r="L103"/>
  <c r="L231"/>
  <c r="F107"/>
  <c r="F235"/>
  <c r="E706"/>
  <c r="K678"/>
  <c r="D649"/>
  <c r="J621"/>
  <c r="D592"/>
  <c r="J564"/>
  <c r="C535"/>
  <c r="I507"/>
  <c r="B478"/>
  <c r="F450"/>
  <c r="L422"/>
  <c r="E393"/>
  <c r="K365"/>
  <c r="D336"/>
  <c r="J308"/>
  <c r="C279"/>
  <c r="B71"/>
  <c r="J31"/>
  <c r="H58"/>
  <c r="H314"/>
  <c r="H57"/>
  <c r="H313"/>
  <c r="H570"/>
  <c r="H826"/>
  <c r="F997"/>
  <c r="L969"/>
  <c r="H573"/>
  <c r="H829"/>
  <c r="K997"/>
  <c r="D968"/>
  <c r="I940"/>
  <c r="B911"/>
  <c r="F883"/>
  <c r="L855"/>
  <c r="F940"/>
  <c r="L912"/>
  <c r="E883"/>
  <c r="K855"/>
  <c r="D826"/>
  <c r="J798"/>
  <c r="C769"/>
  <c r="I741"/>
  <c r="B712"/>
  <c r="F684"/>
  <c r="L656"/>
  <c r="E627"/>
  <c r="C826"/>
  <c r="I798"/>
  <c r="B769"/>
  <c r="F741"/>
  <c r="H48"/>
  <c r="H304"/>
  <c r="H47"/>
  <c r="H303"/>
  <c r="H560"/>
  <c r="H816"/>
  <c r="E998"/>
  <c r="K970"/>
  <c r="H563"/>
  <c r="H819"/>
  <c r="J998"/>
  <c r="C969"/>
  <c r="F941"/>
  <c r="L913"/>
  <c r="E884"/>
  <c r="K856"/>
  <c r="E941"/>
  <c r="K913"/>
  <c r="D884"/>
  <c r="J856"/>
  <c r="C827"/>
  <c r="I799"/>
  <c r="B770"/>
  <c r="F742"/>
  <c r="L714"/>
  <c r="E685"/>
  <c r="K657"/>
  <c r="D628"/>
  <c r="B827"/>
  <c r="F799"/>
  <c r="L771"/>
  <c r="E742"/>
  <c r="F713"/>
  <c r="L685"/>
  <c r="E656"/>
  <c r="K628"/>
  <c r="E599"/>
  <c r="K571"/>
  <c r="D542"/>
  <c r="J514"/>
  <c r="C485"/>
  <c r="I457"/>
  <c r="B428"/>
  <c r="F400"/>
  <c r="L372"/>
  <c r="E343"/>
  <c r="K315"/>
  <c r="D286"/>
  <c r="B9"/>
  <c r="J10"/>
  <c r="D95"/>
  <c r="J181"/>
  <c r="F579"/>
  <c r="L551"/>
  <c r="E522"/>
  <c r="K494"/>
  <c r="D465"/>
  <c r="J437"/>
  <c r="C408"/>
  <c r="I380"/>
  <c r="B351"/>
  <c r="F323"/>
  <c r="L295"/>
  <c r="E266"/>
  <c r="B190"/>
  <c r="C54"/>
  <c r="C118"/>
  <c r="C182"/>
  <c r="J247"/>
  <c r="E154"/>
  <c r="E26"/>
  <c r="I243"/>
  <c r="K162"/>
  <c r="K34"/>
  <c r="L107"/>
  <c r="L235"/>
  <c r="F111"/>
  <c r="F239"/>
  <c r="D705"/>
  <c r="J677"/>
  <c r="C648"/>
  <c r="I620"/>
  <c r="C591"/>
  <c r="I563"/>
  <c r="B534"/>
  <c r="F506"/>
  <c r="L478"/>
  <c r="E449"/>
  <c r="K421"/>
  <c r="D392"/>
  <c r="J364"/>
  <c r="C335"/>
  <c r="I307"/>
  <c r="B278"/>
  <c r="B79"/>
  <c r="D33"/>
  <c r="H62"/>
  <c r="H318"/>
  <c r="H61"/>
  <c r="H317"/>
  <c r="H574"/>
  <c r="H830"/>
  <c r="L997"/>
  <c r="E968"/>
  <c r="H577"/>
  <c r="H833"/>
  <c r="D996"/>
  <c r="J968"/>
  <c r="B939"/>
  <c r="F911"/>
  <c r="L883"/>
  <c r="E854"/>
  <c r="L940"/>
  <c r="E911"/>
  <c r="K883"/>
  <c r="D854"/>
  <c r="J826"/>
  <c r="C797"/>
  <c r="I769"/>
  <c r="B740"/>
  <c r="F712"/>
  <c r="L684"/>
  <c r="E655"/>
  <c r="K627"/>
  <c r="I826"/>
  <c r="B797"/>
  <c r="F769"/>
  <c r="L741"/>
  <c r="H52"/>
  <c r="H308"/>
  <c r="H51"/>
  <c r="H307"/>
  <c r="H564"/>
  <c r="H820"/>
  <c r="K998"/>
  <c r="D969"/>
  <c r="H567"/>
  <c r="H823"/>
  <c r="C997"/>
  <c r="I969"/>
  <c r="L941"/>
  <c r="E912"/>
  <c r="K884"/>
  <c r="D855"/>
  <c r="K941"/>
  <c r="D912"/>
  <c r="J884"/>
  <c r="C855"/>
  <c r="I827"/>
  <c r="B798"/>
  <c r="F770"/>
  <c r="L742"/>
  <c r="E713"/>
  <c r="K685"/>
  <c r="D656"/>
  <c r="J628"/>
  <c r="F827"/>
  <c r="L799"/>
  <c r="E770"/>
  <c r="K742"/>
  <c r="L713"/>
  <c r="E684"/>
  <c r="K656"/>
  <c r="D627"/>
  <c r="K599"/>
  <c r="D570"/>
  <c r="J542"/>
  <c r="C513"/>
  <c r="I485"/>
  <c r="B456"/>
  <c r="F428"/>
  <c r="L400"/>
  <c r="E371"/>
  <c r="K343"/>
  <c r="D314"/>
  <c r="J286"/>
  <c r="B13"/>
  <c r="D11"/>
  <c r="J97"/>
  <c r="J182"/>
  <c r="L579"/>
  <c r="E550"/>
  <c r="K522"/>
  <c r="D493"/>
  <c r="J465"/>
  <c r="C436"/>
  <c r="I408"/>
  <c r="B379"/>
  <c r="F351"/>
  <c r="L323"/>
  <c r="E294"/>
  <c r="K266"/>
  <c r="B194"/>
  <c r="C55"/>
  <c r="C119"/>
  <c r="C183"/>
  <c r="J248"/>
  <c r="E152"/>
  <c r="E24"/>
  <c r="I244"/>
  <c r="K160"/>
  <c r="K32"/>
  <c r="L109"/>
  <c r="L237"/>
  <c r="F113"/>
  <c r="F241"/>
  <c r="J705"/>
  <c r="C676"/>
  <c r="I648"/>
  <c r="B619"/>
  <c r="I591"/>
  <c r="B562"/>
  <c r="F534"/>
  <c r="L506"/>
  <c r="E477"/>
  <c r="K449"/>
  <c r="D420"/>
  <c r="J392"/>
  <c r="C363"/>
  <c r="I335"/>
  <c r="B306"/>
  <c r="F278"/>
  <c r="B83"/>
  <c r="J35"/>
  <c r="J120"/>
  <c r="D599"/>
  <c r="J571"/>
  <c r="C542"/>
  <c r="I514"/>
  <c r="B485"/>
  <c r="F457"/>
  <c r="L429"/>
  <c r="E400"/>
  <c r="K372"/>
  <c r="D343"/>
  <c r="J315"/>
  <c r="C286"/>
  <c r="B8"/>
  <c r="I9"/>
  <c r="I73"/>
  <c r="I137"/>
  <c r="D201"/>
  <c r="E245"/>
  <c r="E117"/>
  <c r="C197"/>
  <c r="K253"/>
  <c r="K125"/>
  <c r="L16"/>
  <c r="L144"/>
  <c r="F20"/>
  <c r="F148"/>
  <c r="D74"/>
  <c r="D97"/>
  <c r="J183"/>
  <c r="C578"/>
  <c r="I550"/>
  <c r="B521"/>
  <c r="F493"/>
  <c r="L465"/>
  <c r="E436"/>
  <c r="K408"/>
  <c r="D379"/>
  <c r="J351"/>
  <c r="C322"/>
  <c r="I294"/>
  <c r="B265"/>
  <c r="B196"/>
  <c r="I56"/>
  <c r="I120"/>
  <c r="I184"/>
  <c r="D248"/>
  <c r="E151"/>
  <c r="E23"/>
  <c r="C244"/>
  <c r="K159"/>
  <c r="K31"/>
  <c r="L110"/>
  <c r="F66"/>
  <c r="D152"/>
  <c r="H166"/>
  <c r="H422"/>
  <c r="H165"/>
  <c r="H421"/>
  <c r="H678"/>
  <c r="H934"/>
  <c r="F985"/>
  <c r="L957"/>
  <c r="H681"/>
  <c r="H937"/>
  <c r="K985"/>
  <c r="D956"/>
  <c r="I928"/>
  <c r="B899"/>
  <c r="F871"/>
  <c r="L843"/>
  <c r="F928"/>
  <c r="L900"/>
  <c r="E871"/>
  <c r="K843"/>
  <c r="D814"/>
  <c r="J786"/>
  <c r="C757"/>
  <c r="I729"/>
  <c r="B700"/>
  <c r="F672"/>
  <c r="L644"/>
  <c r="E615"/>
  <c r="C814"/>
  <c r="I786"/>
  <c r="B757"/>
  <c r="F729"/>
  <c r="H156"/>
  <c r="H412"/>
  <c r="H155"/>
  <c r="H411"/>
  <c r="H668"/>
  <c r="H924"/>
  <c r="E986"/>
  <c r="K958"/>
  <c r="H671"/>
  <c r="H927"/>
  <c r="J986"/>
  <c r="C957"/>
  <c r="F929"/>
  <c r="L901"/>
  <c r="E872"/>
  <c r="K844"/>
  <c r="E929"/>
  <c r="K901"/>
  <c r="D872"/>
  <c r="J844"/>
  <c r="C815"/>
  <c r="I787"/>
  <c r="B758"/>
  <c r="F730"/>
  <c r="L702"/>
  <c r="E673"/>
  <c r="K645"/>
  <c r="D616"/>
  <c r="B815"/>
  <c r="F787"/>
  <c r="L759"/>
  <c r="E730"/>
  <c r="F701"/>
  <c r="L673"/>
  <c r="E644"/>
  <c r="K616"/>
  <c r="E587"/>
  <c r="K559"/>
  <c r="B512"/>
  <c r="L456"/>
  <c r="C425"/>
  <c r="I397"/>
  <c r="B368"/>
  <c r="F340"/>
  <c r="L312"/>
  <c r="E283"/>
  <c r="B37"/>
  <c r="D19"/>
  <c r="J105"/>
  <c r="C604"/>
  <c r="I576"/>
  <c r="B547"/>
  <c r="F519"/>
  <c r="L491"/>
  <c r="E462"/>
  <c r="K434"/>
  <c r="D405"/>
  <c r="J377"/>
  <c r="C348"/>
  <c r="I320"/>
  <c r="B291"/>
  <c r="F263"/>
  <c r="B218"/>
  <c r="C61"/>
  <c r="C125"/>
  <c r="J190"/>
  <c r="J254"/>
  <c r="E140"/>
  <c r="E12"/>
  <c r="I250"/>
  <c r="K148"/>
  <c r="K20"/>
  <c r="L121"/>
  <c r="L249"/>
  <c r="F125"/>
  <c r="F253"/>
  <c r="E702"/>
  <c r="K674"/>
  <c r="D645"/>
  <c r="J617"/>
  <c r="D588"/>
  <c r="J560"/>
  <c r="C531"/>
  <c r="I503"/>
  <c r="B474"/>
  <c r="F446"/>
  <c r="L418"/>
  <c r="E389"/>
  <c r="K361"/>
  <c r="D332"/>
  <c r="J304"/>
  <c r="C275"/>
  <c r="B107"/>
  <c r="J43"/>
  <c r="J128"/>
  <c r="L597"/>
  <c r="E568"/>
  <c r="K540"/>
  <c r="D511"/>
  <c r="J483"/>
  <c r="C454"/>
  <c r="I426"/>
  <c r="B397"/>
  <c r="F369"/>
  <c r="L341"/>
  <c r="E312"/>
  <c r="K284"/>
  <c r="B32"/>
  <c r="I15"/>
  <c r="I79"/>
  <c r="I143"/>
  <c r="D207"/>
  <c r="E233"/>
  <c r="E105"/>
  <c r="C203"/>
  <c r="K241"/>
  <c r="K113"/>
  <c r="L28"/>
  <c r="L156"/>
  <c r="F32"/>
  <c r="F160"/>
  <c r="D50"/>
  <c r="D105"/>
  <c r="E604"/>
  <c r="K576"/>
  <c r="D547"/>
  <c r="J519"/>
  <c r="C490"/>
  <c r="I462"/>
  <c r="B433"/>
  <c r="F405"/>
  <c r="L377"/>
  <c r="E348"/>
  <c r="K320"/>
  <c r="D291"/>
  <c r="J263"/>
  <c r="B220"/>
  <c r="I62"/>
  <c r="I126"/>
  <c r="D190"/>
  <c r="D254"/>
  <c r="E139"/>
  <c r="E11"/>
  <c r="C250"/>
  <c r="K147"/>
  <c r="K19"/>
  <c r="L122"/>
  <c r="L250"/>
  <c r="F126"/>
  <c r="D118"/>
  <c r="D48"/>
  <c r="F122"/>
  <c r="D88"/>
  <c r="I509"/>
  <c r="F452"/>
  <c r="L424"/>
  <c r="E395"/>
  <c r="K367"/>
  <c r="D338"/>
  <c r="J310"/>
  <c r="C281"/>
  <c r="B53"/>
  <c r="J25"/>
  <c r="J110"/>
  <c r="L603"/>
  <c r="E574"/>
  <c r="K546"/>
  <c r="D517"/>
  <c r="J489"/>
  <c r="C460"/>
  <c r="I432"/>
  <c r="B403"/>
  <c r="F375"/>
  <c r="L347"/>
  <c r="E318"/>
  <c r="K290"/>
  <c r="D261"/>
  <c r="B234"/>
  <c r="C65"/>
  <c r="C129"/>
  <c r="J194"/>
  <c r="J258"/>
  <c r="E132"/>
  <c r="I190"/>
  <c r="I254"/>
  <c r="K140"/>
  <c r="K12"/>
  <c r="L129"/>
  <c r="L257"/>
  <c r="F133"/>
  <c r="F190"/>
  <c r="C700"/>
  <c r="I672"/>
  <c r="B643"/>
  <c r="F615"/>
  <c r="B586"/>
  <c r="F558"/>
  <c r="L530"/>
  <c r="E501"/>
  <c r="K473"/>
  <c r="D444"/>
  <c r="J416"/>
  <c r="C387"/>
  <c r="I359"/>
  <c r="B330"/>
  <c r="F302"/>
  <c r="L274"/>
  <c r="B123"/>
  <c r="J48"/>
  <c r="D133"/>
  <c r="J595"/>
  <c r="C566"/>
  <c r="I538"/>
  <c r="B509"/>
  <c r="F481"/>
  <c r="L453"/>
  <c r="E424"/>
  <c r="K396"/>
  <c r="D367"/>
  <c r="J339"/>
  <c r="C310"/>
  <c r="I282"/>
  <c r="B48"/>
  <c r="I19"/>
  <c r="I83"/>
  <c r="I147"/>
  <c r="D211"/>
  <c r="E225"/>
  <c r="E97"/>
  <c r="C207"/>
  <c r="K233"/>
  <c r="K105"/>
  <c r="L36"/>
  <c r="L164"/>
  <c r="F40"/>
  <c r="F168"/>
  <c r="D34"/>
  <c r="J111"/>
  <c r="C602"/>
  <c r="I574"/>
  <c r="B545"/>
  <c r="F517"/>
  <c r="L489"/>
  <c r="E460"/>
  <c r="K432"/>
  <c r="D403"/>
  <c r="J375"/>
  <c r="C346"/>
  <c r="I318"/>
  <c r="B289"/>
  <c r="F261"/>
  <c r="B236"/>
  <c r="I66"/>
  <c r="I130"/>
  <c r="D194"/>
  <c r="D258"/>
  <c r="E131"/>
  <c r="C190"/>
  <c r="C254"/>
  <c r="K139"/>
  <c r="K11"/>
  <c r="L130"/>
  <c r="L258"/>
  <c r="F134"/>
  <c r="D102"/>
  <c r="D32"/>
  <c r="F138"/>
  <c r="F42"/>
  <c r="H146"/>
  <c r="H402"/>
  <c r="H145"/>
  <c r="H401"/>
  <c r="H658"/>
  <c r="H914"/>
  <c r="D987"/>
  <c r="J959"/>
  <c r="H661"/>
  <c r="H917"/>
  <c r="I987"/>
  <c r="B958"/>
  <c r="E930"/>
  <c r="K902"/>
  <c r="D873"/>
  <c r="J845"/>
  <c r="D930"/>
  <c r="J902"/>
  <c r="C873"/>
  <c r="I845"/>
  <c r="B816"/>
  <c r="F788"/>
  <c r="L760"/>
  <c r="E731"/>
  <c r="K703"/>
  <c r="D674"/>
  <c r="J646"/>
  <c r="C617"/>
  <c r="L817"/>
  <c r="E788"/>
  <c r="K760"/>
  <c r="D731"/>
  <c r="H136"/>
  <c r="H392"/>
  <c r="H135"/>
  <c r="H391"/>
  <c r="H648"/>
  <c r="H904"/>
  <c r="C988"/>
  <c r="I960"/>
  <c r="H651"/>
  <c r="H907"/>
  <c r="F988"/>
  <c r="L960"/>
  <c r="D931"/>
  <c r="J903"/>
  <c r="C874"/>
  <c r="I846"/>
  <c r="C931"/>
  <c r="I903"/>
  <c r="B874"/>
  <c r="F846"/>
  <c r="L818"/>
  <c r="E789"/>
  <c r="K761"/>
  <c r="D732"/>
  <c r="J704"/>
  <c r="C675"/>
  <c r="I647"/>
  <c r="B618"/>
  <c r="K818"/>
  <c r="D789"/>
  <c r="J761"/>
  <c r="C732"/>
  <c r="D703"/>
  <c r="J675"/>
  <c r="C646"/>
  <c r="I618"/>
  <c r="C589"/>
  <c r="I561"/>
  <c r="B532"/>
  <c r="F504"/>
  <c r="L476"/>
  <c r="E447"/>
  <c r="K419"/>
  <c r="D390"/>
  <c r="J362"/>
  <c r="C333"/>
  <c r="I305"/>
  <c r="B276"/>
  <c r="B97"/>
  <c r="D39"/>
  <c r="J125"/>
  <c r="K598"/>
  <c r="D569"/>
  <c r="J541"/>
  <c r="C512"/>
  <c r="I484"/>
  <c r="B455"/>
  <c r="F427"/>
  <c r="L399"/>
  <c r="E370"/>
  <c r="K342"/>
  <c r="D313"/>
  <c r="J285"/>
  <c r="B22"/>
  <c r="C12"/>
  <c r="C76"/>
  <c r="C140"/>
  <c r="J205"/>
  <c r="E238"/>
  <c r="E110"/>
  <c r="I201"/>
  <c r="K246"/>
  <c r="K118"/>
  <c r="L23"/>
  <c r="L151"/>
  <c r="F27"/>
  <c r="F155"/>
  <c r="F232"/>
  <c r="B695"/>
  <c r="F667"/>
  <c r="L639"/>
  <c r="E610"/>
  <c r="L582"/>
  <c r="E553"/>
  <c r="K525"/>
  <c r="D496"/>
  <c r="J468"/>
  <c r="C439"/>
  <c r="I411"/>
  <c r="B382"/>
  <c r="F354"/>
  <c r="L326"/>
  <c r="E297"/>
  <c r="K269"/>
  <c r="B167"/>
  <c r="J63"/>
  <c r="H154"/>
  <c r="H410"/>
  <c r="H153"/>
  <c r="H409"/>
  <c r="H666"/>
  <c r="H922"/>
  <c r="C986"/>
  <c r="I958"/>
  <c r="H669"/>
  <c r="H925"/>
  <c r="F986"/>
  <c r="L958"/>
  <c r="D929"/>
  <c r="J901"/>
  <c r="C872"/>
  <c r="I844"/>
  <c r="C929"/>
  <c r="I901"/>
  <c r="B872"/>
  <c r="F844"/>
  <c r="L816"/>
  <c r="E787"/>
  <c r="K759"/>
  <c r="D730"/>
  <c r="J702"/>
  <c r="C673"/>
  <c r="I645"/>
  <c r="B616"/>
  <c r="K816"/>
  <c r="D787"/>
  <c r="J759"/>
  <c r="C730"/>
  <c r="H144"/>
  <c r="H400"/>
  <c r="H143"/>
  <c r="H399"/>
  <c r="H656"/>
  <c r="H912"/>
  <c r="B987"/>
  <c r="F959"/>
  <c r="H659"/>
  <c r="H915"/>
  <c r="E987"/>
  <c r="K959"/>
  <c r="C930"/>
  <c r="I902"/>
  <c r="B873"/>
  <c r="F845"/>
  <c r="B930"/>
  <c r="F902"/>
  <c r="L874"/>
  <c r="E845"/>
  <c r="K817"/>
  <c r="D788"/>
  <c r="J760"/>
  <c r="C731"/>
  <c r="I703"/>
  <c r="B674"/>
  <c r="F646"/>
  <c r="L618"/>
  <c r="J817"/>
  <c r="C788"/>
  <c r="I760"/>
  <c r="B731"/>
  <c r="C702"/>
  <c r="I674"/>
  <c r="B645"/>
  <c r="F617"/>
  <c r="B588"/>
  <c r="F560"/>
  <c r="L532"/>
  <c r="E503"/>
  <c r="K475"/>
  <c r="D446"/>
  <c r="J418"/>
  <c r="C389"/>
  <c r="I361"/>
  <c r="B332"/>
  <c r="F304"/>
  <c r="L276"/>
  <c r="B105"/>
  <c r="J42"/>
  <c r="D127"/>
  <c r="J597"/>
  <c r="C568"/>
  <c r="I540"/>
  <c r="B511"/>
  <c r="F483"/>
  <c r="L455"/>
  <c r="E426"/>
  <c r="K398"/>
  <c r="D369"/>
  <c r="J341"/>
  <c r="C312"/>
  <c r="I284"/>
  <c r="B30"/>
  <c r="C14"/>
  <c r="C78"/>
  <c r="C142"/>
  <c r="J207"/>
  <c r="E234"/>
  <c r="E106"/>
  <c r="I203"/>
  <c r="K242"/>
  <c r="K114"/>
  <c r="L27"/>
  <c r="L155"/>
  <c r="F31"/>
  <c r="F159"/>
  <c r="F238"/>
  <c r="L695"/>
  <c r="E666"/>
  <c r="K638"/>
  <c r="D609"/>
  <c r="K581"/>
  <c r="D552"/>
  <c r="J524"/>
  <c r="C495"/>
  <c r="I467"/>
  <c r="B438"/>
  <c r="F410"/>
  <c r="L382"/>
  <c r="E353"/>
  <c r="K325"/>
  <c r="D296"/>
  <c r="J268"/>
  <c r="B175"/>
  <c r="D65"/>
  <c r="H158"/>
  <c r="H414"/>
  <c r="H157"/>
  <c r="H413"/>
  <c r="H670"/>
  <c r="H926"/>
  <c r="I986"/>
  <c r="B957"/>
  <c r="H673"/>
  <c r="H929"/>
  <c r="L986"/>
  <c r="E957"/>
  <c r="J929"/>
  <c r="C900"/>
  <c r="I872"/>
  <c r="B843"/>
  <c r="I929"/>
  <c r="B900"/>
  <c r="F872"/>
  <c r="L844"/>
  <c r="E815"/>
  <c r="K787"/>
  <c r="D758"/>
  <c r="J730"/>
  <c r="C701"/>
  <c r="I673"/>
  <c r="B644"/>
  <c r="F616"/>
  <c r="D815"/>
  <c r="J787"/>
  <c r="C758"/>
  <c r="I730"/>
  <c r="H148"/>
  <c r="H404"/>
  <c r="H147"/>
  <c r="H403"/>
  <c r="H660"/>
  <c r="H916"/>
  <c r="F987"/>
  <c r="L959"/>
  <c r="H663"/>
  <c r="H919"/>
  <c r="K987"/>
  <c r="D958"/>
  <c r="I930"/>
  <c r="B901"/>
  <c r="F873"/>
  <c r="L845"/>
  <c r="F930"/>
  <c r="L902"/>
  <c r="E873"/>
  <c r="K845"/>
  <c r="D816"/>
  <c r="J788"/>
  <c r="C759"/>
  <c r="I731"/>
  <c r="B702"/>
  <c r="F674"/>
  <c r="L646"/>
  <c r="E617"/>
  <c r="C816"/>
  <c r="I788"/>
  <c r="B759"/>
  <c r="F731"/>
  <c r="I702"/>
  <c r="B673"/>
  <c r="F645"/>
  <c r="L617"/>
  <c r="F588"/>
  <c r="L560"/>
  <c r="E531"/>
  <c r="K503"/>
  <c r="D474"/>
  <c r="J446"/>
  <c r="C417"/>
  <c r="I389"/>
  <c r="B360"/>
  <c r="F332"/>
  <c r="L304"/>
  <c r="E275"/>
  <c r="B109"/>
  <c r="D43"/>
  <c r="J129"/>
  <c r="C596"/>
  <c r="I568"/>
  <c r="B539"/>
  <c r="F511"/>
  <c r="L483"/>
  <c r="E454"/>
  <c r="K426"/>
  <c r="D397"/>
  <c r="J369"/>
  <c r="C340"/>
  <c r="I312"/>
  <c r="B283"/>
  <c r="B34"/>
  <c r="C15"/>
  <c r="C79"/>
  <c r="C143"/>
  <c r="J208"/>
  <c r="E232"/>
  <c r="E104"/>
  <c r="I204"/>
  <c r="K240"/>
  <c r="K112"/>
  <c r="L29"/>
  <c r="L157"/>
  <c r="F33"/>
  <c r="F161"/>
  <c r="F242"/>
  <c r="E694"/>
  <c r="K666"/>
  <c r="D637"/>
  <c r="J609"/>
  <c r="D580"/>
  <c r="J552"/>
  <c r="C523"/>
  <c r="I495"/>
  <c r="B466"/>
  <c r="F438"/>
  <c r="L410"/>
  <c r="E381"/>
  <c r="K353"/>
  <c r="D324"/>
  <c r="J296"/>
  <c r="C267"/>
  <c r="B179"/>
  <c r="J67"/>
  <c r="J152"/>
  <c r="L589"/>
  <c r="E560"/>
  <c r="K532"/>
  <c r="D503"/>
  <c r="J475"/>
  <c r="C446"/>
  <c r="I418"/>
  <c r="B389"/>
  <c r="F361"/>
  <c r="L333"/>
  <c r="E304"/>
  <c r="K276"/>
  <c r="B104"/>
  <c r="I33"/>
  <c r="I97"/>
  <c r="I161"/>
  <c r="D225"/>
  <c r="E197"/>
  <c r="E69"/>
  <c r="C221"/>
  <c r="K205"/>
  <c r="K77"/>
  <c r="L64"/>
  <c r="L192"/>
  <c r="F68"/>
  <c r="F210"/>
  <c r="D164"/>
  <c r="D129"/>
  <c r="E596"/>
  <c r="K568"/>
  <c r="D539"/>
  <c r="J511"/>
  <c r="C482"/>
  <c r="I454"/>
  <c r="B425"/>
  <c r="F397"/>
  <c r="L369"/>
  <c r="E340"/>
  <c r="K312"/>
  <c r="D283"/>
  <c r="B36"/>
  <c r="I16"/>
  <c r="I80"/>
  <c r="I144"/>
  <c r="D208"/>
  <c r="E231"/>
  <c r="E103"/>
  <c r="C204"/>
  <c r="K239"/>
  <c r="K111"/>
  <c r="L30"/>
  <c r="L166"/>
  <c r="F162"/>
  <c r="F12" i="9"/>
  <c r="H262" i="2"/>
  <c r="H518"/>
  <c r="H261"/>
  <c r="H517"/>
  <c r="H774"/>
  <c r="J1003"/>
  <c r="C974"/>
  <c r="H521"/>
  <c r="H777"/>
  <c r="B1002"/>
  <c r="F974"/>
  <c r="K946"/>
  <c r="D917"/>
  <c r="J889"/>
  <c r="C860"/>
  <c r="J946"/>
  <c r="C917"/>
  <c r="I889"/>
  <c r="B860"/>
  <c r="F832"/>
  <c r="L804"/>
  <c r="E775"/>
  <c r="K747"/>
  <c r="D718"/>
  <c r="J690"/>
  <c r="C661"/>
  <c r="I633"/>
  <c r="E832"/>
  <c r="K804"/>
  <c r="D775"/>
  <c r="J747"/>
  <c r="L10" i="9"/>
  <c r="H252" i="2"/>
  <c r="H508"/>
  <c r="H251"/>
  <c r="H507"/>
  <c r="H764"/>
  <c r="I1004"/>
  <c r="B975"/>
  <c r="F947"/>
  <c r="H767"/>
  <c r="L1004"/>
  <c r="E975"/>
  <c r="K947"/>
  <c r="C918"/>
  <c r="I890"/>
  <c r="B861"/>
  <c r="F833"/>
  <c r="B918"/>
  <c r="F890"/>
  <c r="L862"/>
  <c r="E833"/>
  <c r="K805"/>
  <c r="D776"/>
  <c r="J748"/>
  <c r="C719"/>
  <c r="I691"/>
  <c r="B662"/>
  <c r="F634"/>
  <c r="L606"/>
  <c r="J805"/>
  <c r="C776"/>
  <c r="I748"/>
  <c r="J719"/>
  <c r="C690"/>
  <c r="I662"/>
  <c r="B633"/>
  <c r="F605"/>
  <c r="B576"/>
  <c r="F548"/>
  <c r="E491"/>
  <c r="E443"/>
  <c r="K415"/>
  <c r="D386"/>
  <c r="J358"/>
  <c r="C329"/>
  <c r="I301"/>
  <c r="B272"/>
  <c r="B133"/>
  <c r="D51"/>
  <c r="J137"/>
  <c r="K594"/>
  <c r="D565"/>
  <c r="J537"/>
  <c r="C508"/>
  <c r="I480"/>
  <c r="B451"/>
  <c r="F423"/>
  <c r="L395"/>
  <c r="E366"/>
  <c r="K338"/>
  <c r="D309"/>
  <c r="J281"/>
  <c r="B58"/>
  <c r="C21"/>
  <c r="C85"/>
  <c r="C149"/>
  <c r="J214"/>
  <c r="E220"/>
  <c r="E92"/>
  <c r="I210"/>
  <c r="K228"/>
  <c r="K100"/>
  <c r="L41"/>
  <c r="L169"/>
  <c r="F45"/>
  <c r="F173"/>
  <c r="I720"/>
  <c r="B691"/>
  <c r="F663"/>
  <c r="L635"/>
  <c r="E606"/>
  <c r="L578"/>
  <c r="E549"/>
  <c r="K521"/>
  <c r="D492"/>
  <c r="J464"/>
  <c r="C435"/>
  <c r="I407"/>
  <c r="B378"/>
  <c r="F350"/>
  <c r="L322"/>
  <c r="E293"/>
  <c r="K265"/>
  <c r="B203"/>
  <c r="J75"/>
  <c r="J160"/>
  <c r="I586"/>
  <c r="B557"/>
  <c r="F529"/>
  <c r="L501"/>
  <c r="E472"/>
  <c r="K444"/>
  <c r="D415"/>
  <c r="J387"/>
  <c r="C358"/>
  <c r="I330"/>
  <c r="B301"/>
  <c r="F273"/>
  <c r="B128"/>
  <c r="I39"/>
  <c r="I103"/>
  <c r="I167"/>
  <c r="D231"/>
  <c r="E185"/>
  <c r="E57"/>
  <c r="C227"/>
  <c r="K193"/>
  <c r="K65"/>
  <c r="L76"/>
  <c r="L204"/>
  <c r="F80"/>
  <c r="F236"/>
  <c r="D140"/>
  <c r="D137"/>
  <c r="B593"/>
  <c r="F565"/>
  <c r="L537"/>
  <c r="E508"/>
  <c r="K480"/>
  <c r="D451"/>
  <c r="J423"/>
  <c r="C394"/>
  <c r="I366"/>
  <c r="B337"/>
  <c r="F309"/>
  <c r="L281"/>
  <c r="B60"/>
  <c r="I22"/>
  <c r="I86"/>
  <c r="I150"/>
  <c r="D214"/>
  <c r="E219"/>
  <c r="E91"/>
  <c r="C210"/>
  <c r="K227"/>
  <c r="K99"/>
  <c r="L42"/>
  <c r="L170"/>
  <c r="F46"/>
  <c r="F174"/>
  <c r="D22"/>
  <c r="L214"/>
  <c r="F240"/>
  <c r="B544"/>
  <c r="L488"/>
  <c r="C441"/>
  <c r="I413"/>
  <c r="B384"/>
  <c r="F356"/>
  <c r="L328"/>
  <c r="E299"/>
  <c r="K271"/>
  <c r="B149"/>
  <c r="J57"/>
  <c r="J142"/>
  <c r="I592"/>
  <c r="B563"/>
  <c r="F535"/>
  <c r="L507"/>
  <c r="E478"/>
  <c r="K450"/>
  <c r="D421"/>
  <c r="J393"/>
  <c r="C364"/>
  <c r="I336"/>
  <c r="B307"/>
  <c r="F279"/>
  <c r="B74"/>
  <c r="C25"/>
  <c r="C89"/>
  <c r="C153"/>
  <c r="J218"/>
  <c r="E212"/>
  <c r="E84"/>
  <c r="I214"/>
  <c r="K220"/>
  <c r="K92"/>
  <c r="L49"/>
  <c r="L177"/>
  <c r="F53"/>
  <c r="F181"/>
  <c r="E718"/>
  <c r="K690"/>
  <c r="D661"/>
  <c r="J633"/>
  <c r="D604"/>
  <c r="J576"/>
  <c r="C547"/>
  <c r="I519"/>
  <c r="B490"/>
  <c r="F462"/>
  <c r="L434"/>
  <c r="E405"/>
  <c r="K377"/>
  <c r="D348"/>
  <c r="J320"/>
  <c r="C291"/>
  <c r="I263"/>
  <c r="B219"/>
  <c r="J80"/>
  <c r="D165"/>
  <c r="E584"/>
  <c r="K556"/>
  <c r="D527"/>
  <c r="J499"/>
  <c r="C470"/>
  <c r="I442"/>
  <c r="B413"/>
  <c r="F385"/>
  <c r="L357"/>
  <c r="E328"/>
  <c r="K300"/>
  <c r="D271"/>
  <c r="B144"/>
  <c r="I43"/>
  <c r="I107"/>
  <c r="I171"/>
  <c r="D235"/>
  <c r="E177"/>
  <c r="E49"/>
  <c r="C231"/>
  <c r="K185"/>
  <c r="K57"/>
  <c r="L84"/>
  <c r="L212"/>
  <c r="F88"/>
  <c r="F252"/>
  <c r="D124"/>
  <c r="J143"/>
  <c r="K592"/>
  <c r="D563"/>
  <c r="J535"/>
  <c r="C506"/>
  <c r="I478"/>
  <c r="B449"/>
  <c r="F421"/>
  <c r="L393"/>
  <c r="E364"/>
  <c r="K336"/>
  <c r="D307"/>
  <c r="J279"/>
  <c r="B76"/>
  <c r="I26"/>
  <c r="I90"/>
  <c r="I154"/>
  <c r="D218"/>
  <c r="E211"/>
  <c r="E83"/>
  <c r="C214"/>
  <c r="K219"/>
  <c r="K91"/>
  <c r="L50"/>
  <c r="L178"/>
  <c r="F54"/>
  <c r="F182"/>
  <c r="D8"/>
  <c r="L230"/>
  <c r="C570"/>
  <c r="D499"/>
  <c r="C442"/>
  <c r="K400"/>
  <c r="J343"/>
  <c r="I286"/>
  <c r="I10"/>
  <c r="I106"/>
  <c r="D234"/>
  <c r="E51"/>
  <c r="K187"/>
  <c r="L82"/>
  <c r="F86"/>
  <c r="D128"/>
  <c r="I461"/>
  <c r="H242"/>
  <c r="H498"/>
  <c r="H241"/>
  <c r="H497"/>
  <c r="H754"/>
  <c r="F1005"/>
  <c r="L977"/>
  <c r="E948"/>
  <c r="H757"/>
  <c r="K1005"/>
  <c r="D976"/>
  <c r="J948"/>
  <c r="B919"/>
  <c r="F891"/>
  <c r="L863"/>
  <c r="E834"/>
  <c r="L920"/>
  <c r="E891"/>
  <c r="K863"/>
  <c r="D834"/>
  <c r="J806"/>
  <c r="C777"/>
  <c r="I749"/>
  <c r="B720"/>
  <c r="F692"/>
  <c r="L664"/>
  <c r="E635"/>
  <c r="K607"/>
  <c r="I806"/>
  <c r="B777"/>
  <c r="F749"/>
  <c r="L721"/>
  <c r="H232"/>
  <c r="H488"/>
  <c r="H231"/>
  <c r="H487"/>
  <c r="H744"/>
  <c r="H1000"/>
  <c r="K978"/>
  <c r="D949"/>
  <c r="H747"/>
  <c r="H1003"/>
  <c r="C977"/>
  <c r="I949"/>
  <c r="L921"/>
  <c r="E892"/>
  <c r="K864"/>
  <c r="D835"/>
  <c r="K921"/>
  <c r="D892"/>
  <c r="J864"/>
  <c r="C835"/>
  <c r="I807"/>
  <c r="B778"/>
  <c r="F750"/>
  <c r="L722"/>
  <c r="E693"/>
  <c r="K665"/>
  <c r="D636"/>
  <c r="J608"/>
  <c r="F807"/>
  <c r="L779"/>
  <c r="E750"/>
  <c r="K722"/>
  <c r="L693"/>
  <c r="E664"/>
  <c r="K636"/>
  <c r="D607"/>
  <c r="K579"/>
  <c r="D550"/>
  <c r="J522"/>
  <c r="C493"/>
  <c r="I465"/>
  <c r="B436"/>
  <c r="F408"/>
  <c r="L380"/>
  <c r="E351"/>
  <c r="K323"/>
  <c r="D294"/>
  <c r="J266"/>
  <c r="B193"/>
  <c r="D71"/>
  <c r="J157"/>
  <c r="F587"/>
  <c r="L559"/>
  <c r="E530"/>
  <c r="K502"/>
  <c r="D473"/>
  <c r="J445"/>
  <c r="C416"/>
  <c r="I388"/>
  <c r="B359"/>
  <c r="F331"/>
  <c r="L303"/>
  <c r="E274"/>
  <c r="B118"/>
  <c r="C36"/>
  <c r="C100"/>
  <c r="C164"/>
  <c r="J229"/>
  <c r="E190"/>
  <c r="E62"/>
  <c r="I225"/>
  <c r="K198"/>
  <c r="K70"/>
  <c r="L71"/>
  <c r="L199"/>
  <c r="F75"/>
  <c r="F203"/>
  <c r="D713"/>
  <c r="J685"/>
  <c r="C656"/>
  <c r="I628"/>
  <c r="C599"/>
  <c r="I571"/>
  <c r="B542"/>
  <c r="F514"/>
  <c r="L486"/>
  <c r="E457"/>
  <c r="K429"/>
  <c r="D400"/>
  <c r="J372"/>
  <c r="C343"/>
  <c r="I315"/>
  <c r="B286"/>
  <c r="J7"/>
  <c r="D9"/>
  <c r="F9" i="9"/>
  <c r="H250" i="2"/>
  <c r="H506"/>
  <c r="H249"/>
  <c r="H505"/>
  <c r="H762"/>
  <c r="E1004"/>
  <c r="K976"/>
  <c r="D947"/>
  <c r="H765"/>
  <c r="J1004"/>
  <c r="C975"/>
  <c r="I947"/>
  <c r="L919"/>
  <c r="E890"/>
  <c r="K862"/>
  <c r="D833"/>
  <c r="K919"/>
  <c r="D890"/>
  <c r="J862"/>
  <c r="C833"/>
  <c r="I805"/>
  <c r="B776"/>
  <c r="F748"/>
  <c r="L720"/>
  <c r="E691"/>
  <c r="K663"/>
  <c r="D634"/>
  <c r="J606"/>
  <c r="F805"/>
  <c r="L777"/>
  <c r="E748"/>
  <c r="F7" i="9"/>
  <c r="H240" i="2"/>
  <c r="H496"/>
  <c r="H239"/>
  <c r="H495"/>
  <c r="H752"/>
  <c r="D1005"/>
  <c r="J977"/>
  <c r="C948"/>
  <c r="H755"/>
  <c r="I1005"/>
  <c r="B976"/>
  <c r="F948"/>
  <c r="K920"/>
  <c r="D891"/>
  <c r="J863"/>
  <c r="C834"/>
  <c r="J920"/>
  <c r="C891"/>
  <c r="I863"/>
  <c r="B834"/>
  <c r="F806"/>
  <c r="L778"/>
  <c r="E749"/>
  <c r="K721"/>
  <c r="D692"/>
  <c r="J664"/>
  <c r="C635"/>
  <c r="I607"/>
  <c r="E806"/>
  <c r="K778"/>
  <c r="D749"/>
  <c r="C720"/>
  <c r="K692"/>
  <c r="D663"/>
  <c r="J635"/>
  <c r="C606"/>
  <c r="J578"/>
  <c r="C549"/>
  <c r="I521"/>
  <c r="B492"/>
  <c r="F464"/>
  <c r="L436"/>
  <c r="E407"/>
  <c r="K379"/>
  <c r="D350"/>
  <c r="J322"/>
  <c r="C293"/>
  <c r="I265"/>
  <c r="B201"/>
  <c r="J74"/>
  <c r="D159"/>
  <c r="E586"/>
  <c r="K558"/>
  <c r="D529"/>
  <c r="J501"/>
  <c r="C472"/>
  <c r="I444"/>
  <c r="B415"/>
  <c r="F387"/>
  <c r="L359"/>
  <c r="E330"/>
  <c r="K302"/>
  <c r="D273"/>
  <c r="B126"/>
  <c r="C38"/>
  <c r="C102"/>
  <c r="C166"/>
  <c r="J231"/>
  <c r="E186"/>
  <c r="E58"/>
  <c r="I227"/>
  <c r="K194"/>
  <c r="K66"/>
  <c r="L75"/>
  <c r="L203"/>
  <c r="F79"/>
  <c r="F207"/>
  <c r="C712"/>
  <c r="I684"/>
  <c r="B655"/>
  <c r="F627"/>
  <c r="B598"/>
  <c r="F570"/>
  <c r="L542"/>
  <c r="E513"/>
  <c r="K485"/>
  <c r="D456"/>
  <c r="J428"/>
  <c r="C399"/>
  <c r="I371"/>
  <c r="B342"/>
  <c r="F314"/>
  <c r="L286"/>
  <c r="B15"/>
  <c r="J12"/>
  <c r="F10" i="9"/>
  <c r="H254" i="2"/>
  <c r="H510"/>
  <c r="H253"/>
  <c r="H509"/>
  <c r="H766"/>
  <c r="K1004"/>
  <c r="D975"/>
  <c r="J947"/>
  <c r="H769"/>
  <c r="C1003"/>
  <c r="I975"/>
  <c r="B946"/>
  <c r="E918"/>
  <c r="K890"/>
  <c r="D861"/>
  <c r="J833"/>
  <c r="D918"/>
  <c r="J890"/>
  <c r="C861"/>
  <c r="I833"/>
  <c r="B804"/>
  <c r="F776"/>
  <c r="L748"/>
  <c r="E719"/>
  <c r="K691"/>
  <c r="D662"/>
  <c r="J634"/>
  <c r="C605"/>
  <c r="L805"/>
  <c r="E776"/>
  <c r="K748"/>
  <c r="L8" i="9"/>
  <c r="H244" i="2"/>
  <c r="H500"/>
  <c r="H243"/>
  <c r="H499"/>
  <c r="H756"/>
  <c r="J1005"/>
  <c r="C976"/>
  <c r="I948"/>
  <c r="H759"/>
  <c r="B1004"/>
  <c r="F976"/>
  <c r="L948"/>
  <c r="D919"/>
  <c r="J891"/>
  <c r="C862"/>
  <c r="I834"/>
  <c r="C919"/>
  <c r="I891"/>
  <c r="B862"/>
  <c r="F834"/>
  <c r="L806"/>
  <c r="E777"/>
  <c r="K749"/>
  <c r="D720"/>
  <c r="J692"/>
  <c r="C663"/>
  <c r="I635"/>
  <c r="B606"/>
  <c r="K806"/>
  <c r="D777"/>
  <c r="J749"/>
  <c r="K720"/>
  <c r="D691"/>
  <c r="J663"/>
  <c r="C634"/>
  <c r="I606"/>
  <c r="C577"/>
  <c r="I549"/>
  <c r="B520"/>
  <c r="F492"/>
  <c r="L464"/>
  <c r="E435"/>
  <c r="K407"/>
  <c r="D378"/>
  <c r="J350"/>
  <c r="C321"/>
  <c r="I293"/>
  <c r="B264"/>
  <c r="B205"/>
  <c r="D75"/>
  <c r="J161"/>
  <c r="K586"/>
  <c r="D557"/>
  <c r="J529"/>
  <c r="C500"/>
  <c r="I472"/>
  <c r="B443"/>
  <c r="F415"/>
  <c r="L387"/>
  <c r="E358"/>
  <c r="K330"/>
  <c r="D301"/>
  <c r="J273"/>
  <c r="B130"/>
  <c r="C39"/>
  <c r="C103"/>
  <c r="C167"/>
  <c r="J232"/>
  <c r="E184"/>
  <c r="E56"/>
  <c r="I228"/>
  <c r="K192"/>
  <c r="K64"/>
  <c r="L77"/>
  <c r="L205"/>
  <c r="F81"/>
  <c r="F209"/>
  <c r="I712"/>
  <c r="B683"/>
  <c r="F655"/>
  <c r="L627"/>
  <c r="F598"/>
  <c r="L570"/>
  <c r="E541"/>
  <c r="K513"/>
  <c r="D484"/>
  <c r="J456"/>
  <c r="C427"/>
  <c r="I399"/>
  <c r="B370"/>
  <c r="F342"/>
  <c r="L314"/>
  <c r="E285"/>
  <c r="B19"/>
  <c r="D13"/>
  <c r="J99"/>
  <c r="J184"/>
  <c r="I578"/>
  <c r="B549"/>
  <c r="F521"/>
  <c r="L493"/>
  <c r="E464"/>
  <c r="K436"/>
  <c r="D407"/>
  <c r="J379"/>
  <c r="C350"/>
  <c r="I322"/>
  <c r="B293"/>
  <c r="F265"/>
  <c r="B200"/>
  <c r="I57"/>
  <c r="I121"/>
  <c r="I185"/>
  <c r="D249"/>
  <c r="E149"/>
  <c r="E21"/>
  <c r="C245"/>
  <c r="K157"/>
  <c r="K29"/>
  <c r="L112"/>
  <c r="L240"/>
  <c r="F116"/>
  <c r="D138"/>
  <c r="D68"/>
  <c r="D161"/>
  <c r="B585"/>
  <c r="F557"/>
  <c r="L529"/>
  <c r="E500"/>
  <c r="K472"/>
  <c r="D443"/>
  <c r="J415"/>
  <c r="C386"/>
  <c r="I358"/>
  <c r="B329"/>
  <c r="F301"/>
  <c r="L273"/>
  <c r="B132"/>
  <c r="I40"/>
  <c r="I104"/>
  <c r="I168"/>
  <c r="D232"/>
  <c r="E183"/>
  <c r="E55"/>
  <c r="C228"/>
  <c r="K191"/>
  <c r="K63"/>
  <c r="L78"/>
  <c r="L254"/>
  <c r="D94"/>
  <c r="H102"/>
  <c r="H358"/>
  <c r="H101"/>
  <c r="H357"/>
  <c r="H614"/>
  <c r="H870"/>
  <c r="E992"/>
  <c r="K964"/>
  <c r="H617"/>
  <c r="H873"/>
  <c r="J992"/>
  <c r="C963"/>
  <c r="F935"/>
  <c r="L907"/>
  <c r="E878"/>
  <c r="K850"/>
  <c r="E935"/>
  <c r="K907"/>
  <c r="D878"/>
  <c r="J850"/>
  <c r="C821"/>
  <c r="I793"/>
  <c r="B764"/>
  <c r="F736"/>
  <c r="L708"/>
  <c r="E679"/>
  <c r="K651"/>
  <c r="D622"/>
  <c r="B821"/>
  <c r="F793"/>
  <c r="L765"/>
  <c r="E736"/>
  <c r="H92"/>
  <c r="H348"/>
  <c r="H91"/>
  <c r="H347"/>
  <c r="H604"/>
  <c r="H860"/>
  <c r="D993"/>
  <c r="J965"/>
  <c r="H607"/>
  <c r="H863"/>
  <c r="I993"/>
  <c r="B964"/>
  <c r="E936"/>
  <c r="K908"/>
  <c r="D879"/>
  <c r="J851"/>
  <c r="D936"/>
  <c r="J908"/>
  <c r="C879"/>
  <c r="I851"/>
  <c r="B822"/>
  <c r="F794"/>
  <c r="L766"/>
  <c r="E737"/>
  <c r="K709"/>
  <c r="D680"/>
  <c r="J652"/>
  <c r="C623"/>
  <c r="L823"/>
  <c r="E794"/>
  <c r="K766"/>
  <c r="D737"/>
  <c r="E708"/>
  <c r="K680"/>
  <c r="D651"/>
  <c r="J623"/>
  <c r="D594"/>
  <c r="J566"/>
  <c r="K527"/>
  <c r="J470"/>
  <c r="B432"/>
  <c r="F404"/>
  <c r="L376"/>
  <c r="E347"/>
  <c r="K319"/>
  <c r="D290"/>
  <c r="J262"/>
  <c r="B229"/>
  <c r="D83"/>
  <c r="J169"/>
  <c r="F583"/>
  <c r="L555"/>
  <c r="E526"/>
  <c r="K498"/>
  <c r="D469"/>
  <c r="J441"/>
  <c r="C412"/>
  <c r="I384"/>
  <c r="B355"/>
  <c r="F327"/>
  <c r="L299"/>
  <c r="E270"/>
  <c r="B154"/>
  <c r="C45"/>
  <c r="C109"/>
  <c r="C173"/>
  <c r="J238"/>
  <c r="E172"/>
  <c r="E44"/>
  <c r="I234"/>
  <c r="K180"/>
  <c r="K52"/>
  <c r="L89"/>
  <c r="L217"/>
  <c r="F93"/>
  <c r="F221"/>
  <c r="D709"/>
  <c r="J681"/>
  <c r="C652"/>
  <c r="I624"/>
  <c r="C595"/>
  <c r="I567"/>
  <c r="B538"/>
  <c r="F510"/>
  <c r="L482"/>
  <c r="E453"/>
  <c r="K425"/>
  <c r="C361"/>
  <c r="B304"/>
  <c r="B101"/>
  <c r="J126"/>
  <c r="J569"/>
  <c r="I512"/>
  <c r="F455"/>
  <c r="E398"/>
  <c r="D341"/>
  <c r="C284"/>
  <c r="C13"/>
  <c r="C141"/>
  <c r="E236"/>
  <c r="I202"/>
  <c r="K116"/>
  <c r="L153"/>
  <c r="F157"/>
  <c r="F695"/>
  <c r="E638"/>
  <c r="E581"/>
  <c r="D524"/>
  <c r="C467"/>
  <c r="B410"/>
  <c r="F382"/>
  <c r="L354"/>
  <c r="E325"/>
  <c r="K297"/>
  <c r="D268"/>
  <c r="B171"/>
  <c r="J64"/>
  <c r="D149"/>
  <c r="B589"/>
  <c r="F561"/>
  <c r="L533"/>
  <c r="E504"/>
  <c r="K476"/>
  <c r="D447"/>
  <c r="J419"/>
  <c r="C390"/>
  <c r="I362"/>
  <c r="B333"/>
  <c r="F305"/>
  <c r="L277"/>
  <c r="B96"/>
  <c r="I31"/>
  <c r="I95"/>
  <c r="I159"/>
  <c r="D223"/>
  <c r="E201"/>
  <c r="E73"/>
  <c r="C219"/>
  <c r="K209"/>
  <c r="K81"/>
  <c r="L60"/>
  <c r="L188"/>
  <c r="F64"/>
  <c r="F200"/>
  <c r="D172"/>
  <c r="J127"/>
  <c r="F597"/>
  <c r="L569"/>
  <c r="E540"/>
  <c r="K512"/>
  <c r="D483"/>
  <c r="J455"/>
  <c r="C426"/>
  <c r="I398"/>
  <c r="B369"/>
  <c r="F341"/>
  <c r="L313"/>
  <c r="E284"/>
  <c r="B28"/>
  <c r="I14"/>
  <c r="I78"/>
  <c r="I142"/>
  <c r="D206"/>
  <c r="E235"/>
  <c r="E107"/>
  <c r="C202"/>
  <c r="K243"/>
  <c r="K115"/>
  <c r="L26"/>
  <c r="L154"/>
  <c r="F30"/>
  <c r="F158"/>
  <c r="D54"/>
  <c r="L182"/>
  <c r="F188"/>
  <c r="D104"/>
  <c r="K495"/>
  <c r="I445"/>
  <c r="B416"/>
  <c r="F388"/>
  <c r="L360"/>
  <c r="E331"/>
  <c r="K303"/>
  <c r="D274"/>
  <c r="B117"/>
  <c r="J46"/>
  <c r="D131"/>
  <c r="B595"/>
  <c r="F567"/>
  <c r="L539"/>
  <c r="E510"/>
  <c r="K482"/>
  <c r="D453"/>
  <c r="J425"/>
  <c r="C396"/>
  <c r="I368"/>
  <c r="B339"/>
  <c r="F311"/>
  <c r="L283"/>
  <c r="B42"/>
  <c r="C17"/>
  <c r="C81"/>
  <c r="C145"/>
  <c r="J210"/>
  <c r="E228"/>
  <c r="E100"/>
  <c r="I206"/>
  <c r="K236"/>
  <c r="K108"/>
  <c r="L33"/>
  <c r="L161"/>
  <c r="F37"/>
  <c r="F165"/>
  <c r="F250"/>
  <c r="D693"/>
  <c r="J665"/>
  <c r="C636"/>
  <c r="I608"/>
  <c r="C579"/>
  <c r="I551"/>
  <c r="B522"/>
  <c r="F494"/>
  <c r="L466"/>
  <c r="E437"/>
  <c r="K409"/>
  <c r="D380"/>
  <c r="J352"/>
  <c r="C323"/>
  <c r="I295"/>
  <c r="B266"/>
  <c r="B187"/>
  <c r="D69"/>
  <c r="J155"/>
  <c r="K588"/>
  <c r="D559"/>
  <c r="J531"/>
  <c r="C502"/>
  <c r="I474"/>
  <c r="B445"/>
  <c r="F417"/>
  <c r="L389"/>
  <c r="E360"/>
  <c r="K332"/>
  <c r="D303"/>
  <c r="J275"/>
  <c r="B112"/>
  <c r="I35"/>
  <c r="I99"/>
  <c r="I163"/>
  <c r="D227"/>
  <c r="E193"/>
  <c r="E65"/>
  <c r="C223"/>
  <c r="K201"/>
  <c r="K73"/>
  <c r="L68"/>
  <c r="L196"/>
  <c r="F72"/>
  <c r="F218"/>
  <c r="D156"/>
  <c r="J132"/>
  <c r="D595"/>
  <c r="J567"/>
  <c r="C538"/>
  <c r="I510"/>
  <c r="B481"/>
  <c r="F453"/>
  <c r="L425"/>
  <c r="E396"/>
  <c r="K368"/>
  <c r="D339"/>
  <c r="J311"/>
  <c r="C282"/>
  <c r="B44"/>
  <c r="I18"/>
  <c r="I82"/>
  <c r="I146"/>
  <c r="D210"/>
  <c r="E227"/>
  <c r="E99"/>
  <c r="C206"/>
  <c r="K235"/>
  <c r="K107"/>
  <c r="L34"/>
  <c r="L162"/>
  <c r="F38"/>
  <c r="F166"/>
  <c r="D38"/>
  <c r="L198"/>
  <c r="F222"/>
  <c r="F170"/>
  <c r="H210"/>
  <c r="H466"/>
  <c r="H209"/>
  <c r="H465"/>
  <c r="H722"/>
  <c r="H978"/>
  <c r="E980"/>
  <c r="K952"/>
  <c r="H725"/>
  <c r="H981"/>
  <c r="J980"/>
  <c r="C951"/>
  <c r="F923"/>
  <c r="L895"/>
  <c r="E866"/>
  <c r="K838"/>
  <c r="E923"/>
  <c r="K895"/>
  <c r="D866"/>
  <c r="J838"/>
  <c r="C809"/>
  <c r="I781"/>
  <c r="B752"/>
  <c r="F724"/>
  <c r="L696"/>
  <c r="E667"/>
  <c r="K639"/>
  <c r="D610"/>
  <c r="B809"/>
  <c r="F781"/>
  <c r="L753"/>
  <c r="E724"/>
  <c r="H200"/>
  <c r="H456"/>
  <c r="H199"/>
  <c r="H455"/>
  <c r="H712"/>
  <c r="H968"/>
  <c r="D981"/>
  <c r="J953"/>
  <c r="H715"/>
  <c r="H971"/>
  <c r="I981"/>
  <c r="B952"/>
  <c r="E924"/>
  <c r="K896"/>
  <c r="D867"/>
  <c r="J839"/>
  <c r="D924"/>
  <c r="J896"/>
  <c r="C867"/>
  <c r="I839"/>
  <c r="B810"/>
  <c r="F782"/>
  <c r="L754"/>
  <c r="E725"/>
  <c r="K697"/>
  <c r="D668"/>
  <c r="J640"/>
  <c r="C611"/>
  <c r="L811"/>
  <c r="E782"/>
  <c r="K754"/>
  <c r="D725"/>
  <c r="E696"/>
  <c r="K668"/>
  <c r="D639"/>
  <c r="J611"/>
  <c r="D582"/>
  <c r="J554"/>
  <c r="C525"/>
  <c r="I497"/>
  <c r="B468"/>
  <c r="F440"/>
  <c r="L412"/>
  <c r="E383"/>
  <c r="K355"/>
  <c r="D326"/>
  <c r="J298"/>
  <c r="C269"/>
  <c r="B161"/>
  <c r="J61"/>
  <c r="J146"/>
  <c r="L591"/>
  <c r="E562"/>
  <c r="K534"/>
  <c r="D505"/>
  <c r="J477"/>
  <c r="C448"/>
  <c r="I420"/>
  <c r="B391"/>
  <c r="F363"/>
  <c r="L335"/>
  <c r="E306"/>
  <c r="K278"/>
  <c r="B86"/>
  <c r="C28"/>
  <c r="C92"/>
  <c r="C156"/>
  <c r="J221"/>
  <c r="E206"/>
  <c r="E78"/>
  <c r="I217"/>
  <c r="K214"/>
  <c r="K86"/>
  <c r="L55"/>
  <c r="L183"/>
  <c r="F59"/>
  <c r="F187"/>
  <c r="J717"/>
  <c r="C688"/>
  <c r="I660"/>
  <c r="B631"/>
  <c r="I603"/>
  <c r="B574"/>
  <c r="F546"/>
  <c r="L518"/>
  <c r="E489"/>
  <c r="K461"/>
  <c r="D432"/>
  <c r="J404"/>
  <c r="C375"/>
  <c r="I347"/>
  <c r="B318"/>
  <c r="F290"/>
  <c r="L262"/>
  <c r="B231"/>
  <c r="J84"/>
  <c r="H218"/>
  <c r="H474"/>
  <c r="H217"/>
  <c r="H473"/>
  <c r="H730"/>
  <c r="H986"/>
  <c r="D979"/>
  <c r="J951"/>
  <c r="H733"/>
  <c r="H989"/>
  <c r="I979"/>
  <c r="B950"/>
  <c r="E922"/>
  <c r="K894"/>
  <c r="D865"/>
  <c r="J837"/>
  <c r="D922"/>
  <c r="J894"/>
  <c r="C865"/>
  <c r="I837"/>
  <c r="B808"/>
  <c r="F780"/>
  <c r="L752"/>
  <c r="E723"/>
  <c r="K695"/>
  <c r="D666"/>
  <c r="J638"/>
  <c r="C609"/>
  <c r="L809"/>
  <c r="E780"/>
  <c r="K752"/>
  <c r="D723"/>
  <c r="H208"/>
  <c r="H464"/>
  <c r="H207"/>
  <c r="H463"/>
  <c r="H720"/>
  <c r="H976"/>
  <c r="C980"/>
  <c r="I952"/>
  <c r="H723"/>
  <c r="H979"/>
  <c r="F980"/>
  <c r="L952"/>
  <c r="D923"/>
  <c r="J895"/>
  <c r="C866"/>
  <c r="I838"/>
  <c r="C923"/>
  <c r="I895"/>
  <c r="B866"/>
  <c r="F838"/>
  <c r="L810"/>
  <c r="E781"/>
  <c r="K753"/>
  <c r="D724"/>
  <c r="J696"/>
  <c r="C667"/>
  <c r="I639"/>
  <c r="B610"/>
  <c r="K810"/>
  <c r="D781"/>
  <c r="J753"/>
  <c r="C724"/>
  <c r="D695"/>
  <c r="J667"/>
  <c r="C638"/>
  <c r="I610"/>
  <c r="C581"/>
  <c r="I553"/>
  <c r="B524"/>
  <c r="F496"/>
  <c r="L468"/>
  <c r="E439"/>
  <c r="K411"/>
  <c r="D382"/>
  <c r="J354"/>
  <c r="C325"/>
  <c r="I297"/>
  <c r="B268"/>
  <c r="B169"/>
  <c r="D63"/>
  <c r="J149"/>
  <c r="K590"/>
  <c r="D561"/>
  <c r="J533"/>
  <c r="C504"/>
  <c r="I476"/>
  <c r="B447"/>
  <c r="F419"/>
  <c r="L391"/>
  <c r="E362"/>
  <c r="K334"/>
  <c r="D305"/>
  <c r="J277"/>
  <c r="B94"/>
  <c r="C30"/>
  <c r="C94"/>
  <c r="C158"/>
  <c r="J223"/>
  <c r="E202"/>
  <c r="E74"/>
  <c r="I219"/>
  <c r="K210"/>
  <c r="K82"/>
  <c r="L59"/>
  <c r="L187"/>
  <c r="F63"/>
  <c r="F191"/>
  <c r="I716"/>
  <c r="B687"/>
  <c r="F659"/>
  <c r="L631"/>
  <c r="F602"/>
  <c r="L574"/>
  <c r="E545"/>
  <c r="K517"/>
  <c r="D488"/>
  <c r="J460"/>
  <c r="C431"/>
  <c r="I403"/>
  <c r="B374"/>
  <c r="F346"/>
  <c r="L318"/>
  <c r="E289"/>
  <c r="K261"/>
  <c r="B239"/>
  <c r="J87"/>
  <c r="H222"/>
  <c r="H478"/>
  <c r="H221"/>
  <c r="H477"/>
  <c r="H734"/>
  <c r="H990"/>
  <c r="J979"/>
  <c r="C950"/>
  <c r="H737"/>
  <c r="H993"/>
  <c r="B978"/>
  <c r="F950"/>
  <c r="K922"/>
  <c r="D893"/>
  <c r="J865"/>
  <c r="C836"/>
  <c r="J922"/>
  <c r="C893"/>
  <c r="I865"/>
  <c r="B836"/>
  <c r="F808"/>
  <c r="L780"/>
  <c r="E751"/>
  <c r="K723"/>
  <c r="D694"/>
  <c r="J666"/>
  <c r="C637"/>
  <c r="I609"/>
  <c r="E808"/>
  <c r="K780"/>
  <c r="D751"/>
  <c r="J723"/>
  <c r="H212"/>
  <c r="H468"/>
  <c r="H211"/>
  <c r="H467"/>
  <c r="H724"/>
  <c r="H980"/>
  <c r="I980"/>
  <c r="B951"/>
  <c r="H727"/>
  <c r="H983"/>
  <c r="L980"/>
  <c r="E951"/>
  <c r="J923"/>
  <c r="C894"/>
  <c r="I866"/>
  <c r="B837"/>
  <c r="I923"/>
  <c r="B894"/>
  <c r="F866"/>
  <c r="L838"/>
  <c r="E809"/>
  <c r="K781"/>
  <c r="D752"/>
  <c r="J724"/>
  <c r="C695"/>
  <c r="I667"/>
  <c r="B638"/>
  <c r="F610"/>
  <c r="D809"/>
  <c r="J781"/>
  <c r="C752"/>
  <c r="I724"/>
  <c r="J695"/>
  <c r="C666"/>
  <c r="I638"/>
  <c r="B609"/>
  <c r="I581"/>
  <c r="B552"/>
  <c r="F524"/>
  <c r="L496"/>
  <c r="E467"/>
  <c r="K439"/>
  <c r="D410"/>
  <c r="J382"/>
  <c r="C353"/>
  <c r="I325"/>
  <c r="B296"/>
  <c r="F268"/>
  <c r="B173"/>
  <c r="J65"/>
  <c r="J150"/>
  <c r="D589"/>
  <c r="J561"/>
  <c r="C532"/>
  <c r="I504"/>
  <c r="B475"/>
  <c r="F447"/>
  <c r="L419"/>
  <c r="E390"/>
  <c r="K362"/>
  <c r="D333"/>
  <c r="J305"/>
  <c r="C276"/>
  <c r="B98"/>
  <c r="C31"/>
  <c r="C95"/>
  <c r="C159"/>
  <c r="J224"/>
  <c r="E200"/>
  <c r="E72"/>
  <c r="I220"/>
  <c r="K208"/>
  <c r="K80"/>
  <c r="L61"/>
  <c r="L189"/>
  <c r="F65"/>
  <c r="F193"/>
  <c r="B715"/>
  <c r="F687"/>
  <c r="L659"/>
  <c r="E630"/>
  <c r="L602"/>
  <c r="E573"/>
  <c r="K545"/>
  <c r="D516"/>
  <c r="J488"/>
  <c r="C459"/>
  <c r="I431"/>
  <c r="B402"/>
  <c r="F374"/>
  <c r="L346"/>
  <c r="E317"/>
  <c r="K289"/>
  <c r="D260"/>
  <c r="B243"/>
  <c r="J88"/>
  <c r="D173"/>
  <c r="B581"/>
  <c r="F553"/>
  <c r="L525"/>
  <c r="E496"/>
  <c r="K468"/>
  <c r="D439"/>
  <c r="J411"/>
  <c r="C382"/>
  <c r="I354"/>
  <c r="B325"/>
  <c r="F297"/>
  <c r="L269"/>
  <c r="B168"/>
  <c r="I49"/>
  <c r="I113"/>
  <c r="I177"/>
  <c r="D241"/>
  <c r="E165"/>
  <c r="E37"/>
  <c r="C237"/>
  <c r="K173"/>
  <c r="K45"/>
  <c r="L96"/>
  <c r="L224"/>
  <c r="F100"/>
  <c r="D170"/>
  <c r="D100"/>
  <c r="J151"/>
  <c r="F589"/>
  <c r="L561"/>
  <c r="E532"/>
  <c r="K504"/>
  <c r="D475"/>
  <c r="J447"/>
  <c r="C418"/>
  <c r="I390"/>
  <c r="B361"/>
  <c r="F333"/>
  <c r="L305"/>
  <c r="E276"/>
  <c r="B100"/>
  <c r="I32"/>
  <c r="I96"/>
  <c r="I160"/>
  <c r="D224"/>
  <c r="E199"/>
  <c r="E71"/>
  <c r="C220"/>
  <c r="K207"/>
  <c r="K79"/>
  <c r="L62"/>
  <c r="L222"/>
  <c r="D158"/>
  <c r="H70"/>
  <c r="H326"/>
  <c r="H69"/>
  <c r="H325"/>
  <c r="H582"/>
  <c r="H838"/>
  <c r="K996"/>
  <c r="D967"/>
  <c r="H585"/>
  <c r="H841"/>
  <c r="C995"/>
  <c r="I967"/>
  <c r="L939"/>
  <c r="E910"/>
  <c r="K882"/>
  <c r="D853"/>
  <c r="K939"/>
  <c r="D910"/>
  <c r="J882"/>
  <c r="C853"/>
  <c r="I825"/>
  <c r="B796"/>
  <c r="F768"/>
  <c r="L740"/>
  <c r="E711"/>
  <c r="K683"/>
  <c r="D654"/>
  <c r="J626"/>
  <c r="F825"/>
  <c r="L797"/>
  <c r="E768"/>
  <c r="K740"/>
  <c r="H60"/>
  <c r="H316"/>
  <c r="H59"/>
  <c r="H315"/>
  <c r="H572"/>
  <c r="H828"/>
  <c r="J997"/>
  <c r="C968"/>
  <c r="H575"/>
  <c r="H831"/>
  <c r="B996"/>
  <c r="F968"/>
  <c r="K940"/>
  <c r="D911"/>
  <c r="J883"/>
  <c r="C854"/>
  <c r="J940"/>
  <c r="C911"/>
  <c r="I883"/>
  <c r="B854"/>
  <c r="F826"/>
  <c r="L798"/>
  <c r="E769"/>
  <c r="K741"/>
  <c r="D712"/>
  <c r="J684"/>
  <c r="C655"/>
  <c r="I627"/>
  <c r="E826"/>
  <c r="K798"/>
  <c r="D769"/>
  <c r="J741"/>
  <c r="K712"/>
  <c r="D683"/>
  <c r="J655"/>
  <c r="C626"/>
  <c r="J598"/>
  <c r="C569"/>
  <c r="J534"/>
  <c r="I477"/>
  <c r="F436"/>
  <c r="L408"/>
  <c r="E379"/>
  <c r="K351"/>
  <c r="D322"/>
  <c r="J294"/>
  <c r="C265"/>
  <c r="B197"/>
  <c r="J73"/>
  <c r="J158"/>
  <c r="L587"/>
  <c r="E558"/>
  <c r="K530"/>
  <c r="D501"/>
  <c r="J473"/>
  <c r="C444"/>
  <c r="I416"/>
  <c r="B387"/>
  <c r="F359"/>
  <c r="L331"/>
  <c r="E302"/>
  <c r="K274"/>
  <c r="B122"/>
  <c r="C37"/>
  <c r="C101"/>
  <c r="C165"/>
  <c r="J230"/>
  <c r="E188"/>
  <c r="E60"/>
  <c r="I226"/>
  <c r="K196"/>
  <c r="K68"/>
  <c r="L73"/>
  <c r="L201"/>
  <c r="F77"/>
  <c r="F205"/>
  <c r="J713"/>
  <c r="C684"/>
  <c r="I656"/>
  <c r="B627"/>
  <c r="I599"/>
  <c r="B570"/>
  <c r="F542"/>
  <c r="L514"/>
  <c r="E485"/>
  <c r="K457"/>
  <c r="D428"/>
  <c r="J400"/>
  <c r="C371"/>
  <c r="I343"/>
  <c r="B314"/>
  <c r="F286"/>
  <c r="B11"/>
  <c r="J11"/>
  <c r="J96"/>
  <c r="D181"/>
  <c r="J579"/>
  <c r="C550"/>
  <c r="I522"/>
  <c r="B493"/>
  <c r="F465"/>
  <c r="L437"/>
  <c r="E408"/>
  <c r="K380"/>
  <c r="D351"/>
  <c r="J323"/>
  <c r="C294"/>
  <c r="I266"/>
  <c r="B192"/>
  <c r="I55"/>
  <c r="I119"/>
  <c r="I183"/>
  <c r="D247"/>
  <c r="E153"/>
  <c r="E25"/>
  <c r="C243"/>
  <c r="K161"/>
  <c r="K33"/>
  <c r="L108"/>
  <c r="L236"/>
  <c r="F112"/>
  <c r="D146"/>
  <c r="D76"/>
  <c r="J159"/>
  <c r="C586"/>
  <c r="I558"/>
  <c r="B529"/>
  <c r="F501"/>
  <c r="L473"/>
  <c r="E444"/>
  <c r="K416"/>
  <c r="D387"/>
  <c r="J359"/>
  <c r="C330"/>
  <c r="I302"/>
  <c r="B273"/>
  <c r="B124"/>
  <c r="I38"/>
  <c r="I102"/>
  <c r="I166"/>
  <c r="D230"/>
  <c r="E187"/>
  <c r="E59"/>
  <c r="C226"/>
  <c r="K195"/>
  <c r="K67"/>
  <c r="L74"/>
  <c r="L202"/>
  <c r="F78"/>
  <c r="F230"/>
  <c r="D144"/>
  <c r="F26"/>
  <c r="D78"/>
  <c r="D530"/>
  <c r="C473"/>
  <c r="D434"/>
  <c r="J406"/>
  <c r="C377"/>
  <c r="I349"/>
  <c r="B320"/>
  <c r="F292"/>
  <c r="L264"/>
  <c r="B213"/>
  <c r="J78"/>
  <c r="D163"/>
  <c r="J585"/>
  <c r="C556"/>
  <c r="I528"/>
  <c r="B499"/>
  <c r="F471"/>
  <c r="L443"/>
  <c r="E414"/>
  <c r="K386"/>
  <c r="D357"/>
  <c r="J329"/>
  <c r="C300"/>
  <c r="I272"/>
  <c r="B138"/>
  <c r="C41"/>
  <c r="C105"/>
  <c r="C169"/>
  <c r="J234"/>
  <c r="E180"/>
  <c r="E52"/>
  <c r="I230"/>
  <c r="K188"/>
  <c r="K60"/>
  <c r="L81"/>
  <c r="L209"/>
  <c r="F85"/>
  <c r="F213"/>
  <c r="F711"/>
  <c r="L683"/>
  <c r="E654"/>
  <c r="K626"/>
  <c r="E597"/>
  <c r="K569"/>
  <c r="D540"/>
  <c r="J512"/>
  <c r="C483"/>
  <c r="I455"/>
  <c r="B426"/>
  <c r="F398"/>
  <c r="L370"/>
  <c r="E341"/>
  <c r="K313"/>
  <c r="D284"/>
  <c r="B27"/>
  <c r="J16"/>
  <c r="D101"/>
  <c r="J187"/>
  <c r="F577"/>
  <c r="L549"/>
  <c r="E520"/>
  <c r="K492"/>
  <c r="D463"/>
  <c r="J435"/>
  <c r="C406"/>
  <c r="I378"/>
  <c r="B349"/>
  <c r="F321"/>
  <c r="L293"/>
  <c r="E264"/>
  <c r="B208"/>
  <c r="I59"/>
  <c r="I123"/>
  <c r="I187"/>
  <c r="D251"/>
  <c r="E145"/>
  <c r="E17"/>
  <c r="C247"/>
  <c r="K153"/>
  <c r="K25"/>
  <c r="L116"/>
  <c r="L244"/>
  <c r="F120"/>
  <c r="D130"/>
  <c r="D60"/>
  <c r="J164"/>
  <c r="L585"/>
  <c r="I542"/>
  <c r="F485"/>
  <c r="E428"/>
  <c r="F357"/>
  <c r="E300"/>
  <c r="B140"/>
  <c r="I138"/>
  <c r="E243"/>
  <c r="C198"/>
  <c r="K123"/>
  <c r="L146"/>
  <c r="F150"/>
  <c r="L158"/>
  <c r="D56"/>
  <c r="J390"/>
  <c r="I333"/>
  <c r="F276"/>
  <c r="J41"/>
  <c r="D597"/>
  <c r="C540"/>
  <c r="B483"/>
  <c r="L427"/>
  <c r="K370"/>
  <c r="J313"/>
  <c r="B26"/>
  <c r="C77"/>
  <c r="J206"/>
  <c r="E108"/>
  <c r="K244"/>
  <c r="L25"/>
  <c r="F29"/>
  <c r="F234"/>
  <c r="L667"/>
  <c r="K610"/>
  <c r="K553"/>
  <c r="J496"/>
  <c r="I439"/>
  <c r="D396"/>
  <c r="J368"/>
  <c r="C339"/>
  <c r="I311"/>
  <c r="B282"/>
  <c r="B43"/>
  <c r="D21"/>
  <c r="J107"/>
  <c r="K604"/>
  <c r="D575"/>
  <c r="J547"/>
  <c r="C518"/>
  <c r="I490"/>
  <c r="B461"/>
  <c r="F433"/>
  <c r="L405"/>
  <c r="E376"/>
  <c r="K348"/>
  <c r="D319"/>
  <c r="J291"/>
  <c r="C262"/>
  <c r="B224"/>
  <c r="I63"/>
  <c r="I127"/>
  <c r="D191"/>
  <c r="D255"/>
  <c r="E137"/>
  <c r="E9"/>
  <c r="C251"/>
  <c r="K145"/>
  <c r="K17"/>
  <c r="L124"/>
  <c r="L252"/>
  <c r="F128"/>
  <c r="D114"/>
  <c r="D44"/>
  <c r="D169"/>
  <c r="J583"/>
  <c r="C554"/>
  <c r="I526"/>
  <c r="B497"/>
  <c r="F469"/>
  <c r="L441"/>
  <c r="E412"/>
  <c r="K384"/>
  <c r="D355"/>
  <c r="J327"/>
  <c r="C298"/>
  <c r="I270"/>
  <c r="B156"/>
  <c r="I46"/>
  <c r="I110"/>
  <c r="I174"/>
  <c r="D238"/>
  <c r="E171"/>
  <c r="E43"/>
  <c r="C234"/>
  <c r="K179"/>
  <c r="K51"/>
  <c r="L90"/>
  <c r="L218"/>
  <c r="F94"/>
  <c r="D182"/>
  <c r="D112"/>
  <c r="F58"/>
  <c r="D14"/>
  <c r="E523"/>
  <c r="D466"/>
  <c r="K431"/>
  <c r="D402"/>
  <c r="J374"/>
  <c r="C345"/>
  <c r="I317"/>
  <c r="B288"/>
  <c r="F260"/>
  <c r="B245"/>
  <c r="J89"/>
  <c r="J174"/>
  <c r="D581"/>
  <c r="J553"/>
  <c r="C524"/>
  <c r="I496"/>
  <c r="B467"/>
  <c r="F439"/>
  <c r="L411"/>
  <c r="E382"/>
  <c r="K354"/>
  <c r="D325"/>
  <c r="J297"/>
  <c r="C268"/>
  <c r="B170"/>
  <c r="C49"/>
  <c r="C113"/>
  <c r="C177"/>
  <c r="J242"/>
  <c r="E164"/>
  <c r="E36"/>
  <c r="I238"/>
  <c r="K172"/>
  <c r="K44"/>
  <c r="L97"/>
  <c r="L225"/>
  <c r="F101"/>
  <c r="F229"/>
  <c r="B707"/>
  <c r="F679"/>
  <c r="L651"/>
  <c r="E622"/>
  <c r="L594"/>
  <c r="E565"/>
  <c r="K537"/>
  <c r="D508"/>
  <c r="J480"/>
  <c r="C451"/>
  <c r="I423"/>
  <c r="B394"/>
  <c r="F366"/>
  <c r="L338"/>
  <c r="E309"/>
  <c r="K281"/>
  <c r="B59"/>
  <c r="J27"/>
  <c r="J112"/>
  <c r="I602"/>
  <c r="B573"/>
  <c r="F545"/>
  <c r="L517"/>
  <c r="E488"/>
  <c r="K460"/>
  <c r="D431"/>
  <c r="J403"/>
  <c r="C374"/>
  <c r="I346"/>
  <c r="B317"/>
  <c r="F289"/>
  <c r="L261"/>
  <c r="B240"/>
  <c r="I67"/>
  <c r="I131"/>
  <c r="D195"/>
  <c r="E257"/>
  <c r="E129"/>
  <c r="C191"/>
  <c r="C255"/>
  <c r="K137"/>
  <c r="K9"/>
  <c r="L132"/>
  <c r="F8"/>
  <c r="F136"/>
  <c r="D98"/>
  <c r="D28"/>
  <c r="J175"/>
  <c r="F581"/>
  <c r="L553"/>
  <c r="E524"/>
  <c r="K496"/>
  <c r="D467"/>
  <c r="J439"/>
  <c r="C410"/>
  <c r="I382"/>
  <c r="B353"/>
  <c r="F325"/>
  <c r="L297"/>
  <c r="E268"/>
  <c r="B172"/>
  <c r="I50"/>
  <c r="I114"/>
  <c r="I178"/>
  <c r="D242"/>
  <c r="E163"/>
  <c r="E35"/>
  <c r="C238"/>
  <c r="K171"/>
  <c r="K43"/>
  <c r="L98"/>
  <c r="L226"/>
  <c r="F102"/>
  <c r="D166"/>
  <c r="D96"/>
  <c r="F74"/>
  <c r="D168"/>
  <c r="H18"/>
  <c r="H338"/>
  <c r="H81"/>
  <c r="H337"/>
  <c r="H594"/>
  <c r="H850"/>
  <c r="C994"/>
  <c r="I966"/>
  <c r="H597"/>
  <c r="H853"/>
  <c r="F994"/>
  <c r="L966"/>
  <c r="D937"/>
  <c r="J909"/>
  <c r="C880"/>
  <c r="I852"/>
  <c r="C937"/>
  <c r="I909"/>
  <c r="B880"/>
  <c r="F852"/>
  <c r="L824"/>
  <c r="E795"/>
  <c r="K767"/>
  <c r="D738"/>
  <c r="J710"/>
  <c r="C681"/>
  <c r="I653"/>
  <c r="B624"/>
  <c r="K824"/>
  <c r="D795"/>
  <c r="J767"/>
  <c r="C738"/>
  <c r="H72"/>
  <c r="H328"/>
  <c r="H71"/>
  <c r="H327"/>
  <c r="H584"/>
  <c r="H840"/>
  <c r="B995"/>
  <c r="F967"/>
  <c r="H587"/>
  <c r="H843"/>
  <c r="E995"/>
  <c r="K967"/>
  <c r="C938"/>
  <c r="I910"/>
  <c r="B881"/>
  <c r="F853"/>
  <c r="B938"/>
  <c r="F910"/>
  <c r="L882"/>
  <c r="E853"/>
  <c r="K825"/>
  <c r="D796"/>
  <c r="J768"/>
  <c r="C739"/>
  <c r="I711"/>
  <c r="B682"/>
  <c r="F654"/>
  <c r="L626"/>
  <c r="J825"/>
  <c r="C796"/>
  <c r="I768"/>
  <c r="B739"/>
  <c r="C710"/>
  <c r="I682"/>
  <c r="B653"/>
  <c r="F625"/>
  <c r="B596"/>
  <c r="F568"/>
  <c r="L540"/>
  <c r="E511"/>
  <c r="K483"/>
  <c r="D454"/>
  <c r="J426"/>
  <c r="C397"/>
  <c r="I369"/>
  <c r="B340"/>
  <c r="F312"/>
  <c r="L284"/>
  <c r="B33"/>
  <c r="J18"/>
  <c r="D103"/>
  <c r="J189"/>
  <c r="C576"/>
  <c r="I548"/>
  <c r="B519"/>
  <c r="F491"/>
  <c r="L463"/>
  <c r="E434"/>
  <c r="K406"/>
  <c r="D377"/>
  <c r="J349"/>
  <c r="C320"/>
  <c r="I292"/>
  <c r="B263"/>
  <c r="B214"/>
  <c r="C60"/>
  <c r="C124"/>
  <c r="C188"/>
  <c r="J253"/>
  <c r="E142"/>
  <c r="E14"/>
  <c r="I249"/>
  <c r="K150"/>
  <c r="K22"/>
  <c r="L119"/>
  <c r="L247"/>
  <c r="F123"/>
  <c r="F251"/>
  <c r="L703"/>
  <c r="E674"/>
  <c r="K646"/>
  <c r="D617"/>
  <c r="K589"/>
  <c r="D560"/>
  <c r="J532"/>
  <c r="C503"/>
  <c r="I475"/>
  <c r="B446"/>
  <c r="F418"/>
  <c r="L390"/>
  <c r="E361"/>
  <c r="K333"/>
  <c r="D304"/>
  <c r="J276"/>
  <c r="B103"/>
  <c r="D41"/>
  <c r="H90"/>
  <c r="H346"/>
  <c r="H89"/>
  <c r="H345"/>
  <c r="H602"/>
  <c r="H858"/>
  <c r="B993"/>
  <c r="F965"/>
  <c r="H605"/>
  <c r="H861"/>
  <c r="E993"/>
  <c r="K965"/>
  <c r="C936"/>
  <c r="I908"/>
  <c r="B879"/>
  <c r="F851"/>
  <c r="B936"/>
  <c r="F908"/>
  <c r="L880"/>
  <c r="E851"/>
  <c r="K823"/>
  <c r="D794"/>
  <c r="J766"/>
  <c r="C737"/>
  <c r="I709"/>
  <c r="B680"/>
  <c r="F652"/>
  <c r="L624"/>
  <c r="J823"/>
  <c r="C794"/>
  <c r="I766"/>
  <c r="B737"/>
  <c r="H80"/>
  <c r="H336"/>
  <c r="H79"/>
  <c r="H335"/>
  <c r="H592"/>
  <c r="H848"/>
  <c r="L995"/>
  <c r="E966"/>
  <c r="H595"/>
  <c r="H851"/>
  <c r="D994"/>
  <c r="J966"/>
  <c r="B937"/>
  <c r="F909"/>
  <c r="L881"/>
  <c r="E852"/>
  <c r="L938"/>
  <c r="E909"/>
  <c r="K881"/>
  <c r="D852"/>
  <c r="J824"/>
  <c r="C795"/>
  <c r="I767"/>
  <c r="B738"/>
  <c r="F710"/>
  <c r="L682"/>
  <c r="E653"/>
  <c r="K625"/>
  <c r="I824"/>
  <c r="B795"/>
  <c r="F767"/>
  <c r="L739"/>
  <c r="B709"/>
  <c r="F681"/>
  <c r="L653"/>
  <c r="E624"/>
  <c r="L596"/>
  <c r="E567"/>
  <c r="K539"/>
  <c r="D510"/>
  <c r="J482"/>
  <c r="C453"/>
  <c r="I425"/>
  <c r="B396"/>
  <c r="F368"/>
  <c r="L340"/>
  <c r="E311"/>
  <c r="K283"/>
  <c r="B41"/>
  <c r="J21"/>
  <c r="J106"/>
  <c r="I604"/>
  <c r="B575"/>
  <c r="F547"/>
  <c r="L519"/>
  <c r="E490"/>
  <c r="K462"/>
  <c r="D433"/>
  <c r="J405"/>
  <c r="C376"/>
  <c r="I348"/>
  <c r="B319"/>
  <c r="F291"/>
  <c r="L263"/>
  <c r="B222"/>
  <c r="C62"/>
  <c r="C126"/>
  <c r="J191"/>
  <c r="J255"/>
  <c r="E138"/>
  <c r="E10"/>
  <c r="I251"/>
  <c r="K146"/>
  <c r="K18"/>
  <c r="L123"/>
  <c r="L251"/>
  <c r="F127"/>
  <c r="F255"/>
  <c r="K702"/>
  <c r="D673"/>
  <c r="J645"/>
  <c r="C616"/>
  <c r="J588"/>
  <c r="C559"/>
  <c r="I531"/>
  <c r="B502"/>
  <c r="F474"/>
  <c r="L446"/>
  <c r="E417"/>
  <c r="K389"/>
  <c r="D360"/>
  <c r="J332"/>
  <c r="C303"/>
  <c r="I275"/>
  <c r="B111"/>
  <c r="J44"/>
  <c r="H94"/>
  <c r="H350"/>
  <c r="H93"/>
  <c r="H349"/>
  <c r="H606"/>
  <c r="H862"/>
  <c r="F993"/>
  <c r="L965"/>
  <c r="H609"/>
  <c r="H865"/>
  <c r="K993"/>
  <c r="D964"/>
  <c r="I936"/>
  <c r="B907"/>
  <c r="F879"/>
  <c r="L851"/>
  <c r="F936"/>
  <c r="L908"/>
  <c r="E879"/>
  <c r="K851"/>
  <c r="D822"/>
  <c r="J794"/>
  <c r="C765"/>
  <c r="I737"/>
  <c r="B708"/>
  <c r="F680"/>
  <c r="L652"/>
  <c r="E623"/>
  <c r="C822"/>
  <c r="I794"/>
  <c r="B765"/>
  <c r="F737"/>
  <c r="H84"/>
  <c r="H340"/>
  <c r="H83"/>
  <c r="H339"/>
  <c r="H596"/>
  <c r="H852"/>
  <c r="E994"/>
  <c r="K966"/>
  <c r="H599"/>
  <c r="H855"/>
  <c r="J994"/>
  <c r="C965"/>
  <c r="F937"/>
  <c r="L909"/>
  <c r="E880"/>
  <c r="K852"/>
  <c r="E937"/>
  <c r="K909"/>
  <c r="D880"/>
  <c r="J852"/>
  <c r="C823"/>
  <c r="I795"/>
  <c r="B766"/>
  <c r="F738"/>
  <c r="L710"/>
  <c r="E681"/>
  <c r="K653"/>
  <c r="D624"/>
  <c r="B823"/>
  <c r="F795"/>
  <c r="L767"/>
  <c r="E738"/>
  <c r="F709"/>
  <c r="L681"/>
  <c r="E652"/>
  <c r="K624"/>
  <c r="E595"/>
  <c r="K567"/>
  <c r="D538"/>
  <c r="J510"/>
  <c r="C481"/>
  <c r="I453"/>
  <c r="B424"/>
  <c r="F396"/>
  <c r="L368"/>
  <c r="E339"/>
  <c r="K311"/>
  <c r="D282"/>
  <c r="B45"/>
  <c r="J22"/>
  <c r="D107"/>
  <c r="B603"/>
  <c r="F575"/>
  <c r="L547"/>
  <c r="E518"/>
  <c r="K490"/>
  <c r="D461"/>
  <c r="J433"/>
  <c r="C404"/>
  <c r="I376"/>
  <c r="B347"/>
  <c r="F319"/>
  <c r="L291"/>
  <c r="E262"/>
  <c r="B226"/>
  <c r="C63"/>
  <c r="C127"/>
  <c r="J192"/>
  <c r="J256"/>
  <c r="E136"/>
  <c r="E8"/>
  <c r="I252"/>
  <c r="K144"/>
  <c r="K16"/>
  <c r="L125"/>
  <c r="L253"/>
  <c r="F129"/>
  <c r="F257"/>
  <c r="D701"/>
  <c r="J673"/>
  <c r="C644"/>
  <c r="I616"/>
  <c r="C587"/>
  <c r="I559"/>
  <c r="B530"/>
  <c r="F502"/>
  <c r="L474"/>
  <c r="E445"/>
  <c r="K417"/>
  <c r="D388"/>
  <c r="J360"/>
  <c r="C331"/>
  <c r="I303"/>
  <c r="B274"/>
  <c r="B115"/>
  <c r="D45"/>
  <c r="J131"/>
  <c r="K596"/>
  <c r="D567"/>
  <c r="J539"/>
  <c r="C510"/>
  <c r="I482"/>
  <c r="B453"/>
  <c r="F425"/>
  <c r="L397"/>
  <c r="E368"/>
  <c r="K340"/>
  <c r="D311"/>
  <c r="J283"/>
  <c r="B40"/>
  <c r="I17"/>
  <c r="I81"/>
  <c r="I145"/>
  <c r="D209"/>
  <c r="E229"/>
  <c r="E101"/>
  <c r="C205"/>
  <c r="K237"/>
  <c r="K109"/>
  <c r="L32"/>
  <c r="L160"/>
  <c r="F36"/>
  <c r="F164"/>
  <c r="D42"/>
  <c r="J108"/>
  <c r="D603"/>
  <c r="J575"/>
  <c r="C546"/>
  <c r="I518"/>
  <c r="B489"/>
  <c r="F461"/>
  <c r="L433"/>
  <c r="E404"/>
  <c r="K376"/>
  <c r="D347"/>
  <c r="J319"/>
  <c r="C290"/>
  <c r="I262"/>
  <c r="B228"/>
  <c r="I64"/>
  <c r="I128"/>
  <c r="D192"/>
  <c r="D256"/>
  <c r="E135"/>
  <c r="K7"/>
  <c r="C252"/>
  <c r="K143"/>
  <c r="K15"/>
  <c r="L126"/>
  <c r="F98"/>
  <c r="D72"/>
  <c r="H198"/>
  <c r="H454"/>
  <c r="H197"/>
  <c r="H453"/>
  <c r="H710"/>
  <c r="H966"/>
  <c r="B981"/>
  <c r="F953"/>
  <c r="H713"/>
  <c r="H969"/>
  <c r="E981"/>
  <c r="K953"/>
  <c r="C924"/>
  <c r="I896"/>
  <c r="B867"/>
  <c r="F839"/>
  <c r="B924"/>
  <c r="F896"/>
  <c r="L868"/>
  <c r="E839"/>
  <c r="K811"/>
  <c r="D782"/>
  <c r="J754"/>
  <c r="C725"/>
  <c r="I697"/>
  <c r="B668"/>
  <c r="F640"/>
  <c r="L612"/>
  <c r="J811"/>
  <c r="C782"/>
  <c r="I754"/>
  <c r="B725"/>
  <c r="H188"/>
  <c r="H444"/>
  <c r="H187"/>
  <c r="H443"/>
  <c r="H700"/>
  <c r="H956"/>
  <c r="L983"/>
  <c r="E954"/>
  <c r="H703"/>
  <c r="H959"/>
  <c r="D982"/>
  <c r="J954"/>
  <c r="B925"/>
  <c r="F897"/>
  <c r="L869"/>
  <c r="E840"/>
  <c r="L926"/>
  <c r="E897"/>
  <c r="K869"/>
  <c r="D840"/>
  <c r="J812"/>
  <c r="C783"/>
  <c r="I755"/>
  <c r="B726"/>
  <c r="F698"/>
  <c r="L670"/>
  <c r="E641"/>
  <c r="K613"/>
  <c r="I812"/>
  <c r="B783"/>
  <c r="F755"/>
  <c r="L727"/>
  <c r="B697"/>
  <c r="F669"/>
  <c r="L641"/>
  <c r="E612"/>
  <c r="L584"/>
  <c r="E555"/>
  <c r="C505"/>
  <c r="D450"/>
  <c r="J422"/>
  <c r="C393"/>
  <c r="I365"/>
  <c r="B336"/>
  <c r="F308"/>
  <c r="L280"/>
  <c r="B69"/>
  <c r="J30"/>
  <c r="D115"/>
  <c r="J601"/>
  <c r="C572"/>
  <c r="I544"/>
  <c r="B515"/>
  <c r="F487"/>
  <c r="L459"/>
  <c r="E430"/>
  <c r="K402"/>
  <c r="D373"/>
  <c r="J345"/>
  <c r="C316"/>
  <c r="I288"/>
  <c r="B259"/>
  <c r="B250"/>
  <c r="C69"/>
  <c r="C133"/>
  <c r="J198"/>
  <c r="E252"/>
  <c r="E124"/>
  <c r="I194"/>
  <c r="I258"/>
  <c r="K132"/>
  <c r="L9"/>
  <c r="L137"/>
  <c r="F13"/>
  <c r="F141"/>
  <c r="F204"/>
  <c r="L699"/>
  <c r="E670"/>
  <c r="K642"/>
  <c r="D613"/>
  <c r="K585"/>
  <c r="D556"/>
  <c r="J528"/>
  <c r="C499"/>
  <c r="I471"/>
  <c r="B442"/>
  <c r="F414"/>
  <c r="L386"/>
  <c r="E357"/>
  <c r="K329"/>
  <c r="D300"/>
  <c r="J272"/>
  <c r="B139"/>
  <c r="D53"/>
  <c r="J139"/>
  <c r="F593"/>
  <c r="L565"/>
  <c r="E536"/>
  <c r="K508"/>
  <c r="D479"/>
  <c r="J451"/>
  <c r="C422"/>
  <c r="I394"/>
  <c r="B365"/>
  <c r="F337"/>
  <c r="L309"/>
  <c r="E280"/>
  <c r="B64"/>
  <c r="I23"/>
  <c r="I87"/>
  <c r="I151"/>
  <c r="D215"/>
  <c r="E217"/>
  <c r="E89"/>
  <c r="C211"/>
  <c r="K225"/>
  <c r="K97"/>
  <c r="L44"/>
  <c r="L172"/>
  <c r="F48"/>
  <c r="F176"/>
  <c r="D18"/>
  <c r="J116"/>
  <c r="L601"/>
  <c r="E572"/>
  <c r="K544"/>
  <c r="D515"/>
  <c r="J487"/>
  <c r="C458"/>
  <c r="I430"/>
  <c r="B401"/>
  <c r="F373"/>
  <c r="L345"/>
  <c r="E316"/>
  <c r="K288"/>
  <c r="D259"/>
  <c r="B252"/>
  <c r="I70"/>
  <c r="I134"/>
  <c r="D198"/>
  <c r="E251"/>
  <c r="E123"/>
  <c r="C194"/>
  <c r="C258"/>
  <c r="K131"/>
  <c r="L10"/>
  <c r="L138"/>
  <c r="F14"/>
  <c r="F142"/>
  <c r="D86"/>
  <c r="D16"/>
  <c r="F154"/>
  <c r="D24"/>
  <c r="J502"/>
  <c r="B448"/>
  <c r="F420"/>
  <c r="L392"/>
  <c r="E363"/>
  <c r="K335"/>
  <c r="D306"/>
  <c r="J278"/>
  <c r="B85"/>
  <c r="D35"/>
  <c r="J121"/>
  <c r="F599"/>
  <c r="L571"/>
  <c r="E542"/>
  <c r="K514"/>
  <c r="D485"/>
  <c r="J457"/>
  <c r="C428"/>
  <c r="I400"/>
  <c r="B371"/>
  <c r="F343"/>
  <c r="L315"/>
  <c r="E286"/>
  <c r="B10"/>
  <c r="C9"/>
  <c r="C73"/>
  <c r="C137"/>
  <c r="J202"/>
  <c r="E244"/>
  <c r="E116"/>
  <c r="I198"/>
  <c r="K252"/>
  <c r="K124"/>
  <c r="L17"/>
  <c r="L145"/>
  <c r="F21"/>
  <c r="F149"/>
  <c r="F220"/>
  <c r="J697"/>
  <c r="C668"/>
  <c r="I640"/>
  <c r="B611"/>
  <c r="I583"/>
  <c r="B554"/>
  <c r="F526"/>
  <c r="L498"/>
  <c r="E469"/>
  <c r="K441"/>
  <c r="D412"/>
  <c r="J384"/>
  <c r="C355"/>
  <c r="I327"/>
  <c r="B298"/>
  <c r="F270"/>
  <c r="B155"/>
  <c r="J59"/>
  <c r="J144"/>
  <c r="D591"/>
  <c r="J563"/>
  <c r="C534"/>
  <c r="I506"/>
  <c r="B477"/>
  <c r="F449"/>
  <c r="L421"/>
  <c r="E392"/>
  <c r="K364"/>
  <c r="D335"/>
  <c r="J307"/>
  <c r="C278"/>
  <c r="B80"/>
  <c r="I27"/>
  <c r="I91"/>
  <c r="I155"/>
  <c r="D219"/>
  <c r="E209"/>
  <c r="E81"/>
  <c r="C215"/>
  <c r="K217"/>
  <c r="K89"/>
  <c r="L52"/>
  <c r="L180"/>
  <c r="F56"/>
  <c r="F184"/>
  <c r="D188"/>
  <c r="D121"/>
  <c r="J599"/>
  <c r="E556"/>
  <c r="B513"/>
  <c r="L457"/>
  <c r="B385"/>
  <c r="L329"/>
  <c r="K272"/>
  <c r="I42"/>
  <c r="D202"/>
  <c r="E115"/>
  <c r="K251"/>
  <c r="L18"/>
  <c r="F22"/>
  <c r="D70"/>
  <c r="G7" i="9" l="1"/>
  <c r="G7" i="2"/>
  <c r="M7"/>
  <c r="M7" i="9"/>
  <c r="N7" l="1"/>
  <c r="S7" s="1"/>
  <c r="X13" s="1"/>
  <c r="A22" i="8" s="1"/>
  <c r="N7" i="2"/>
  <c r="S7" s="1"/>
  <c r="X13" s="1"/>
</calcChain>
</file>

<file path=xl/sharedStrings.xml><?xml version="1.0" encoding="utf-8"?>
<sst xmlns="http://schemas.openxmlformats.org/spreadsheetml/2006/main" count="193" uniqueCount="103">
  <si>
    <t>Kolmogorovův - Smirnovův test normality</t>
  </si>
  <si>
    <t>Data</t>
  </si>
  <si>
    <t>(i-1)/n</t>
  </si>
  <si>
    <t>i/n</t>
  </si>
  <si>
    <t>F_0(x_i)</t>
  </si>
  <si>
    <t>D_i</t>
  </si>
  <si>
    <t>x_obs</t>
  </si>
  <si>
    <t>n</t>
  </si>
  <si>
    <t>Dn, 0,95</t>
  </si>
  <si>
    <t>pomocná</t>
  </si>
  <si>
    <t>Dn, 0,95_krit</t>
  </si>
  <si>
    <t>p-value</t>
  </si>
  <si>
    <t>Průměr</t>
  </si>
  <si>
    <t>Směrodatná odchylka</t>
  </si>
  <si>
    <t>Nulová hypotéza:</t>
  </si>
  <si>
    <t>Data pocházejí z normálního rozdělení.</t>
  </si>
  <si>
    <t>Alternativní hypotéza:</t>
  </si>
  <si>
    <t>Data nepocházejí z normálního rozdělení.</t>
  </si>
  <si>
    <t>Rozhodnutí:</t>
  </si>
  <si>
    <t>Pokyny:</t>
  </si>
  <si>
    <t>Výběrový soubor</t>
  </si>
  <si>
    <t>Rozsah</t>
  </si>
  <si>
    <t>Výběrový rozptyl</t>
  </si>
  <si>
    <t>Výběrová směrodatná odchylka</t>
  </si>
  <si>
    <t>Rozsah výběru</t>
  </si>
  <si>
    <t>Počet prvků s danou vlastností</t>
  </si>
  <si>
    <t>Výběrová relativní  četnost</t>
  </si>
  <si>
    <t>Výběrové charakteristiky (Vyplňte pouze údaje, které znáte. Ostatní pole ponechte nevyplněná.)</t>
  </si>
  <si>
    <t>1. Pokud datová tabulka není prázdná, vymažte ji (A10:A1010).</t>
  </si>
  <si>
    <t>2. Pokud jsou hodnoty výběrových charakteristik předvyplněné, vymažte je (E11:E18)</t>
  </si>
  <si>
    <t>Spolehlivost odhadu:</t>
  </si>
  <si>
    <t>Hladina významnosti:</t>
  </si>
  <si>
    <t>Bodový odhad střední hodnoty:</t>
  </si>
  <si>
    <t>Oboustranný intervalový odhad:</t>
  </si>
  <si>
    <t>Dolní mez</t>
  </si>
  <si>
    <t>Horní mez</t>
  </si>
  <si>
    <t>Pravostranný intervalový odhad:</t>
  </si>
  <si>
    <t>Levostranný intervalový odhad:</t>
  </si>
  <si>
    <t>Sm. odchylka</t>
  </si>
  <si>
    <t>Kvantil pro ob.</t>
  </si>
  <si>
    <t>Kvantil pro jedn.</t>
  </si>
  <si>
    <t>Počet des. míst</t>
  </si>
  <si>
    <r>
      <t xml:space="preserve">Intervalový odhad střední hodnoty (neznáme </t>
    </r>
    <r>
      <rPr>
        <sz val="16"/>
        <color theme="0"/>
        <rFont val="Calibri"/>
        <family val="2"/>
        <charset val="238"/>
      </rPr>
      <t>σ)</t>
    </r>
  </si>
  <si>
    <t>Bodový odhad rozptylu:</t>
  </si>
  <si>
    <t>Bodový odhad směrodatné odchylky:</t>
  </si>
  <si>
    <t>Rozptyl</t>
  </si>
  <si>
    <t>Intervalový odhad rozptylu a směrodatné odchylky</t>
  </si>
  <si>
    <t>Intervalový odhad relativní četnosti</t>
  </si>
  <si>
    <t>Výběrová relativní četnost</t>
  </si>
  <si>
    <t>Bodový odhad relativní četnosti:</t>
  </si>
  <si>
    <t>Odhad rozsahu výběru</t>
  </si>
  <si>
    <t>Požadovaná maximální přípustná chyba:</t>
  </si>
  <si>
    <t>ANO</t>
  </si>
  <si>
    <t>NE</t>
  </si>
  <si>
    <t>Relativní četnost</t>
  </si>
  <si>
    <t>Střední hodnota</t>
  </si>
  <si>
    <t>3.  Pokud máte k dispozici výběrový soubor, zadejte jej (A10:A1010) a seřaďte jej vzestupně (od nejmenšího k největšímu)</t>
  </si>
  <si>
    <t xml:space="preserve">4. Pokud máte k dispozici pouze výběrové charakteristiky, zadejte jejich hodnoty. </t>
  </si>
  <si>
    <t>1. Zadejte spolehlivost odhadu. (D10)</t>
  </si>
  <si>
    <t>Intervalové odhady parametru jedné populace</t>
  </si>
  <si>
    <t>Odhadovaný populační parametr:</t>
  </si>
  <si>
    <t>Ano</t>
  </si>
  <si>
    <t>Znáte příslušné výběrové charakteristiky?</t>
  </si>
  <si>
    <t>Ne, výběrové charakteristiky budou určeny z výběrového souboru.</t>
  </si>
  <si>
    <t>Provést výpočet</t>
  </si>
  <si>
    <t>Typ intervalového odhadu:</t>
  </si>
  <si>
    <t>Oboustranný</t>
  </si>
  <si>
    <t>Levostranný</t>
  </si>
  <si>
    <t>Pravostranný</t>
  </si>
  <si>
    <t>1. Nastavte v poli B21 "NE"                                                                                5. Zvolte, zda zadáte výběrové charakteristiky přímo nebo zda mají být vypočteny z výběrového souboru.</t>
  </si>
  <si>
    <t>2. Zvolte jaký populační parametr chcete odhadovat (B8).                  6. Zadejte příslušné výběrové charakteristiky, resp. výběrový soubor.</t>
  </si>
  <si>
    <t>Zadejte výběrový soubor</t>
  </si>
  <si>
    <t xml:space="preserve"> a seřaďte jej vzestupně!</t>
  </si>
  <si>
    <t>© Martina Litschmannová 2010</t>
  </si>
  <si>
    <t>3. Zvolte požadovaný typ intervalového odhadu (B10).                        7. Potvrďte požadavek na provedení výpočtu (B21).</t>
  </si>
  <si>
    <t>4. Zadejte spolehlivost odhadu (B12).</t>
  </si>
  <si>
    <t>Odhad s</t>
  </si>
  <si>
    <t>Odhad p</t>
  </si>
  <si>
    <t>t-kvantil</t>
  </si>
  <si>
    <t>z-kvantil</t>
  </si>
  <si>
    <t>Rozsah pro mi</t>
  </si>
  <si>
    <t>Rozsah pro p</t>
  </si>
  <si>
    <t>Pořadí1 - i</t>
  </si>
  <si>
    <t>x1_obs</t>
  </si>
  <si>
    <t>Pořadí2 - i2</t>
  </si>
  <si>
    <t>(i2-1)/n</t>
  </si>
  <si>
    <t>i2/n</t>
  </si>
  <si>
    <t>F_0(x_i)5</t>
  </si>
  <si>
    <t>D2_i</t>
  </si>
  <si>
    <t>x2_obs</t>
  </si>
  <si>
    <t xml:space="preserve">1. V poli B20 zvolte možnost "NE".                                                                                           4. Zadejte požadovanou spolehlivost odhadu (B11).  </t>
  </si>
  <si>
    <t>2. Zvolte, zda chcete odhadovat střední hodnotu nebo relativní četnost (B7).     5. Zadejte požadovanou maximální přípustnou chybu (B13).</t>
  </si>
  <si>
    <t>3. Zadejte způsob zadání požadované výběrové charakteristiky (B9).                   6. Jsou-li zadány všechny požadované údaje, zvolte v poli B20 "ANO".</t>
  </si>
  <si>
    <t>Ne, bude použit odhad p=0,5</t>
  </si>
  <si>
    <t>Autor:</t>
  </si>
  <si>
    <t>Martina Litschmannová</t>
  </si>
  <si>
    <t>Email:</t>
  </si>
  <si>
    <t>martina.litschmannova@vsb.cz</t>
  </si>
  <si>
    <t>Citace:</t>
  </si>
  <si>
    <t>Litschmannová, M., 2011, Úvod do statistiky, VŠB-TU Ostrava, multimediální výukový materiál vyhotoveny v rámci projektu projektu „Matematika pro inženýry 21. století -inovace výuky matematiky na technických školách v nových podmínkách rychle se vyvíjející informační a technické společnosti“ ( CZ.1.07/2.2.00/07.0332)</t>
  </si>
  <si>
    <t>Popis:</t>
  </si>
  <si>
    <t>Literatura:</t>
  </si>
  <si>
    <t>Intervalové odhady populačních parametrů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</si>
</sst>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"/>
    <numFmt numFmtId="167" formatCode="0.00000000000000000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6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0"/>
      <name val="Calibri"/>
      <family val="2"/>
      <charset val="238"/>
    </font>
    <font>
      <b/>
      <sz val="18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Alignment="1">
      <alignment horizontal="center"/>
    </xf>
    <xf numFmtId="0" fontId="4" fillId="5" borderId="2" xfId="2" applyFont="1" applyFill="1" applyBorder="1"/>
    <xf numFmtId="164" fontId="0" fillId="6" borderId="2" xfId="0" applyNumberFormat="1" applyFill="1" applyBorder="1"/>
    <xf numFmtId="2" fontId="7" fillId="0" borderId="0" xfId="0" applyNumberFormat="1" applyFont="1" applyFill="1" applyAlignment="1" applyProtection="1">
      <alignment horizontal="center"/>
      <protection locked="0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4" fillId="5" borderId="2" xfId="0" applyFont="1" applyFill="1" applyBorder="1"/>
    <xf numFmtId="0" fontId="0" fillId="6" borderId="2" xfId="0" applyFill="1" applyBorder="1"/>
    <xf numFmtId="0" fontId="0" fillId="6" borderId="0" xfId="0" applyFill="1"/>
    <xf numFmtId="0" fontId="4" fillId="5" borderId="0" xfId="0" applyFont="1" applyFill="1"/>
    <xf numFmtId="0" fontId="8" fillId="8" borderId="0" xfId="0" applyFont="1" applyFill="1"/>
    <xf numFmtId="0" fontId="3" fillId="8" borderId="0" xfId="0" applyFont="1" applyFill="1"/>
    <xf numFmtId="0" fontId="0" fillId="0" borderId="0" xfId="0" applyFill="1" applyBorder="1" applyAlignment="1"/>
    <xf numFmtId="0" fontId="4" fillId="0" borderId="0" xfId="0" applyFont="1"/>
    <xf numFmtId="0" fontId="0" fillId="9" borderId="0" xfId="0" applyFill="1"/>
    <xf numFmtId="0" fontId="9" fillId="9" borderId="0" xfId="0" applyFont="1" applyFill="1"/>
    <xf numFmtId="0" fontId="0" fillId="8" borderId="0" xfId="0" applyFill="1"/>
    <xf numFmtId="0" fontId="0" fillId="5" borderId="2" xfId="0" applyFill="1" applyBorder="1"/>
    <xf numFmtId="0" fontId="8" fillId="0" borderId="0" xfId="0" applyFont="1"/>
    <xf numFmtId="0" fontId="0" fillId="10" borderId="2" xfId="0" applyFill="1" applyBorder="1" applyAlignment="1">
      <alignment horizontal="center"/>
    </xf>
    <xf numFmtId="0" fontId="0" fillId="9" borderId="0" xfId="0" applyFill="1" applyAlignment="1">
      <alignment horizontal="center"/>
    </xf>
    <xf numFmtId="167" fontId="0" fillId="0" borderId="0" xfId="0" applyNumberFormat="1"/>
    <xf numFmtId="0" fontId="6" fillId="9" borderId="0" xfId="1" applyFont="1" applyFill="1"/>
    <xf numFmtId="0" fontId="5" fillId="9" borderId="0" xfId="1" applyFill="1"/>
    <xf numFmtId="0" fontId="0" fillId="9" borderId="1" xfId="0" applyFill="1" applyBorder="1"/>
    <xf numFmtId="0" fontId="5" fillId="9" borderId="0" xfId="0" applyFont="1" applyFill="1" applyAlignment="1">
      <alignment horizontal="center"/>
    </xf>
    <xf numFmtId="0" fontId="6" fillId="9" borderId="0" xfId="0" applyFont="1" applyFill="1"/>
    <xf numFmtId="0" fontId="9" fillId="9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5" borderId="2" xfId="0" applyFill="1" applyBorder="1" applyProtection="1">
      <protection hidden="1"/>
    </xf>
    <xf numFmtId="0" fontId="0" fillId="12" borderId="0" xfId="0" applyFill="1" applyBorder="1" applyAlignment="1" applyProtection="1">
      <alignment horizontal="center"/>
      <protection hidden="1"/>
    </xf>
    <xf numFmtId="0" fontId="0" fillId="10" borderId="2" xfId="0" applyFill="1" applyBorder="1" applyProtection="1">
      <protection hidden="1"/>
    </xf>
    <xf numFmtId="0" fontId="9" fillId="9" borderId="0" xfId="0" applyFont="1" applyFill="1" applyProtection="1">
      <protection locked="0" hidden="1"/>
    </xf>
    <xf numFmtId="0" fontId="9" fillId="9" borderId="0" xfId="0" applyFont="1" applyFill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4" fillId="0" borderId="0" xfId="0" applyFont="1" applyProtection="1">
      <protection locked="0" hidden="1"/>
    </xf>
    <xf numFmtId="0" fontId="5" fillId="9" borderId="0" xfId="0" applyFont="1" applyFill="1" applyProtection="1">
      <protection locked="0" hidden="1"/>
    </xf>
    <xf numFmtId="0" fontId="0" fillId="12" borderId="0" xfId="0" applyFill="1" applyBorder="1" applyAlignment="1" applyProtection="1">
      <alignment horizontal="center"/>
      <protection locked="0" hidden="1"/>
    </xf>
    <xf numFmtId="0" fontId="8" fillId="0" borderId="0" xfId="0" applyFont="1" applyProtection="1">
      <protection hidden="1"/>
    </xf>
    <xf numFmtId="0" fontId="0" fillId="10" borderId="2" xfId="0" applyFill="1" applyBorder="1" applyAlignment="1" applyProtection="1">
      <alignment horizontal="center"/>
      <protection hidden="1"/>
    </xf>
    <xf numFmtId="0" fontId="4" fillId="5" borderId="2" xfId="0" applyFont="1" applyFill="1" applyBorder="1" applyProtection="1">
      <protection hidden="1"/>
    </xf>
    <xf numFmtId="167" fontId="0" fillId="0" borderId="0" xfId="0" applyNumberFormat="1" applyProtection="1">
      <protection hidden="1"/>
    </xf>
    <xf numFmtId="0" fontId="0" fillId="11" borderId="2" xfId="0" applyFill="1" applyBorder="1" applyAlignment="1" applyProtection="1">
      <alignment horizontal="center"/>
      <protection locked="0" hidden="1"/>
    </xf>
    <xf numFmtId="0" fontId="0" fillId="11" borderId="2" xfId="0" applyFill="1" applyBorder="1" applyAlignment="1" applyProtection="1">
      <alignment horizontal="center"/>
      <protection locked="0"/>
    </xf>
    <xf numFmtId="0" fontId="0" fillId="13" borderId="0" xfId="0" applyFill="1"/>
    <xf numFmtId="0" fontId="0" fillId="13" borderId="0" xfId="0" applyFill="1" applyAlignment="1">
      <alignment horizontal="left"/>
    </xf>
    <xf numFmtId="0" fontId="11" fillId="13" borderId="0" xfId="0" applyFont="1" applyFill="1"/>
    <xf numFmtId="0" fontId="8" fillId="13" borderId="0" xfId="0" applyFont="1" applyFill="1"/>
    <xf numFmtId="0" fontId="0" fillId="14" borderId="0" xfId="0" applyFill="1"/>
    <xf numFmtId="0" fontId="4" fillId="14" borderId="0" xfId="0" applyFont="1" applyFill="1"/>
    <xf numFmtId="0" fontId="4" fillId="13" borderId="0" xfId="0" applyFont="1" applyFill="1"/>
    <xf numFmtId="0" fontId="8" fillId="13" borderId="0" xfId="0" applyFont="1" applyFill="1" applyAlignment="1">
      <alignment horizontal="center"/>
    </xf>
    <xf numFmtId="0" fontId="0" fillId="0" borderId="0" xfId="0" applyNumberFormat="1" applyProtection="1">
      <protection locked="0" hidden="1"/>
    </xf>
    <xf numFmtId="0" fontId="11" fillId="5" borderId="2" xfId="0" applyFont="1" applyFill="1" applyBorder="1" applyProtection="1">
      <protection hidden="1"/>
    </xf>
    <xf numFmtId="0" fontId="12" fillId="13" borderId="0" xfId="0" applyFont="1" applyFill="1"/>
    <xf numFmtId="0" fontId="8" fillId="13" borderId="0" xfId="0" applyFont="1" applyFill="1" applyAlignment="1">
      <alignment horizontal="left" vertical="center"/>
    </xf>
    <xf numFmtId="0" fontId="0" fillId="11" borderId="2" xfId="0" applyFill="1" applyBorder="1" applyAlignment="1" applyProtection="1">
      <alignment horizontal="left"/>
      <protection locked="0" hidden="1"/>
    </xf>
    <xf numFmtId="0" fontId="0" fillId="11" borderId="2" xfId="0" applyFill="1" applyBorder="1" applyProtection="1">
      <protection locked="0" hidden="1"/>
    </xf>
    <xf numFmtId="0" fontId="0" fillId="13" borderId="0" xfId="0" applyFill="1" applyAlignment="1" applyProtection="1">
      <alignment horizontal="left"/>
      <protection locked="0" hidden="1"/>
    </xf>
    <xf numFmtId="0" fontId="8" fillId="11" borderId="2" xfId="0" applyFont="1" applyFill="1" applyBorder="1" applyAlignment="1" applyProtection="1">
      <alignment horizontal="center"/>
      <protection locked="0" hidden="1"/>
    </xf>
    <xf numFmtId="0" fontId="4" fillId="5" borderId="5" xfId="0" applyFont="1" applyFill="1" applyBorder="1" applyAlignment="1" applyProtection="1">
      <alignment horizontal="center"/>
      <protection locked="0" hidden="1"/>
    </xf>
    <xf numFmtId="0" fontId="0" fillId="13" borderId="4" xfId="0" applyFill="1" applyBorder="1" applyProtection="1">
      <protection locked="0" hidden="1"/>
    </xf>
    <xf numFmtId="0" fontId="0" fillId="13" borderId="6" xfId="0" applyFill="1" applyBorder="1" applyProtection="1">
      <protection locked="0" hidden="1"/>
    </xf>
    <xf numFmtId="0" fontId="13" fillId="9" borderId="0" xfId="0" applyFont="1" applyFill="1"/>
    <xf numFmtId="0" fontId="0" fillId="13" borderId="0" xfId="0" applyFill="1" applyProtection="1">
      <protection hidden="1"/>
    </xf>
    <xf numFmtId="0" fontId="0" fillId="13" borderId="0" xfId="0" applyFill="1" applyAlignment="1" applyProtection="1">
      <alignment horizontal="left"/>
      <protection hidden="1"/>
    </xf>
    <xf numFmtId="0" fontId="0" fillId="0" borderId="0" xfId="0" applyNumberFormat="1" applyBorder="1"/>
    <xf numFmtId="0" fontId="2" fillId="9" borderId="7" xfId="0" applyFont="1" applyFill="1" applyBorder="1" applyAlignment="1">
      <alignment horizontal="center"/>
    </xf>
    <xf numFmtId="0" fontId="2" fillId="9" borderId="2" xfId="3" applyFont="1" applyFill="1" applyBorder="1" applyAlignment="1">
      <alignment horizontal="center"/>
    </xf>
    <xf numFmtId="0" fontId="0" fillId="0" borderId="0" xfId="0" applyNumberFormat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/>
    </xf>
    <xf numFmtId="165" fontId="0" fillId="0" borderId="7" xfId="0" applyNumberFormat="1" applyFont="1" applyBorder="1"/>
    <xf numFmtId="0" fontId="5" fillId="7" borderId="2" xfId="3" applyNumberFormat="1" applyFill="1" applyBorder="1" applyAlignment="1">
      <alignment horizontal="center"/>
    </xf>
    <xf numFmtId="0" fontId="0" fillId="0" borderId="8" xfId="0" applyNumberFormat="1" applyFont="1" applyBorder="1"/>
    <xf numFmtId="0" fontId="0" fillId="0" borderId="9" xfId="0" applyNumberFormat="1" applyFont="1" applyBorder="1"/>
    <xf numFmtId="0" fontId="0" fillId="0" borderId="7" xfId="0" applyFont="1" applyBorder="1"/>
    <xf numFmtId="165" fontId="0" fillId="0" borderId="7" xfId="0" applyNumberFormat="1" applyFont="1" applyBorder="1" applyAlignment="1">
      <alignment horizontal="center"/>
    </xf>
    <xf numFmtId="0" fontId="0" fillId="0" borderId="10" xfId="0" applyFont="1" applyBorder="1"/>
    <xf numFmtId="165" fontId="0" fillId="0" borderId="10" xfId="0" applyNumberFormat="1" applyFont="1" applyBorder="1"/>
    <xf numFmtId="0" fontId="0" fillId="0" borderId="11" xfId="0" applyNumberFormat="1" applyFont="1" applyBorder="1"/>
    <xf numFmtId="0" fontId="12" fillId="13" borderId="0" xfId="0" applyFont="1" applyFill="1" applyProtection="1"/>
    <xf numFmtId="0" fontId="0" fillId="5" borderId="2" xfId="0" applyFill="1" applyBorder="1" applyAlignment="1" applyProtection="1">
      <alignment horizontal="center"/>
      <protection hidden="1"/>
    </xf>
    <xf numFmtId="0" fontId="2" fillId="5" borderId="1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12" borderId="0" xfId="0" applyFill="1"/>
    <xf numFmtId="0" fontId="14" fillId="9" borderId="0" xfId="0" applyFont="1" applyFill="1"/>
    <xf numFmtId="0" fontId="15" fillId="9" borderId="0" xfId="0" applyFont="1" applyFill="1"/>
    <xf numFmtId="0" fontId="16" fillId="9" borderId="0" xfId="0" applyFont="1" applyFill="1"/>
    <xf numFmtId="0" fontId="4" fillId="6" borderId="0" xfId="0" applyFont="1" applyFill="1"/>
    <xf numFmtId="0" fontId="0" fillId="6" borderId="0" xfId="0" applyFill="1" applyAlignment="1">
      <alignment horizontal="left"/>
    </xf>
    <xf numFmtId="0" fontId="17" fillId="6" borderId="0" xfId="4" applyFill="1" applyAlignment="1" applyProtection="1">
      <alignment horizontal="left"/>
      <protection locked="0"/>
    </xf>
    <xf numFmtId="0" fontId="4" fillId="6" borderId="0" xfId="0" applyFont="1" applyFill="1" applyAlignment="1">
      <alignment vertical="top"/>
    </xf>
    <xf numFmtId="0" fontId="0" fillId="6" borderId="0" xfId="0" applyFill="1" applyAlignment="1">
      <alignment horizontal="left" vertical="top" wrapText="1"/>
    </xf>
  </cellXfs>
  <cellStyles count="5">
    <cellStyle name="20 % – Zvýraznění5" xfId="2" builtinId="46"/>
    <cellStyle name="Hypertextový odkaz" xfId="4" builtinId="8"/>
    <cellStyle name="normální" xfId="0" builtinId="0"/>
    <cellStyle name="Zvýraznění 3" xfId="1" builtinId="37"/>
    <cellStyle name="Zvýraznění 6" xfId="3" builtinId="49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 style="thin">
          <color theme="5"/>
        </right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numFmt numFmtId="165" formatCode="0.0000"/>
    </dxf>
    <dxf>
      <numFmt numFmtId="165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relativeIndent="0" justifyLastLine="0" shrinkToFit="0" mergeCell="0" readingOrder="0"/>
    </dxf>
    <dxf>
      <numFmt numFmtId="165" formatCode="0.0000"/>
    </dxf>
    <dxf>
      <numFmt numFmtId="0" formatCode="General"/>
    </dxf>
    <dxf>
      <numFmt numFmtId="165" formatCode="0.0000"/>
    </dxf>
    <dxf>
      <numFmt numFmtId="165" formatCode="0.0000"/>
    </dxf>
    <dxf>
      <numFmt numFmtId="0" formatCode="General"/>
    </dxf>
    <dxf>
      <numFmt numFmtId="165" formatCode="0.0000"/>
    </dxf>
    <dxf>
      <numFmt numFmtId="165" formatCode="0.0000"/>
    </dxf>
    <dxf>
      <numFmt numFmtId="0" formatCode="General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relativeIndent="0" justifyLastLine="0" shrinkToFit="0" mergeCell="0" readingOrder="0"/>
    </dxf>
    <dxf>
      <numFmt numFmtId="0" formatCode="General"/>
      <protection locked="0" hidden="1"/>
    </dxf>
    <dxf>
      <protection locked="0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 style="thin">
          <color theme="5"/>
        </right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00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numFmt numFmtId="165" formatCode="0.0000"/>
    </dxf>
    <dxf>
      <numFmt numFmtId="165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relativeIndent="0" justifyLastLine="0" shrinkToFit="0" mergeCell="0" readingOrder="0"/>
    </dxf>
    <dxf>
      <numFmt numFmtId="165" formatCode="0.0000"/>
    </dxf>
    <dxf>
      <numFmt numFmtId="0" formatCode="General"/>
    </dxf>
    <dxf>
      <numFmt numFmtId="165" formatCode="0.0000"/>
    </dxf>
    <dxf>
      <numFmt numFmtId="165" formatCode="0.0000"/>
    </dxf>
    <dxf>
      <numFmt numFmtId="0" formatCode="General"/>
    </dxf>
    <dxf>
      <numFmt numFmtId="165" formatCode="0.0000"/>
    </dxf>
    <dxf>
      <numFmt numFmtId="165" formatCode="0.0000"/>
    </dxf>
    <dxf>
      <numFmt numFmtId="0" formatCode="General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theme="2"/>
        </patternFill>
      </fill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1"/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2"/>
        </patternFill>
      </fill>
      <alignment vertical="top" textRotation="0" wrapText="0" indent="0" relativeIndent="0" justifyLastLine="0" shrinkToFit="0" mergeCell="0" readingOrder="0"/>
      <protection locked="0" hidden="1"/>
    </dxf>
    <dxf>
      <border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bottom" textRotation="0" wrapText="0" indent="0" relativeIndent="0" justifyLastLine="0" shrinkToFit="0" mergeCell="0" readingOrder="0"/>
      <protection locked="0" hidden="1"/>
    </dxf>
    <dxf>
      <font>
        <color rgb="FFFF0000"/>
      </font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>
          <bgColor theme="6" tint="0.39994506668294322"/>
        </patternFill>
      </fill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/>
      </font>
    </dxf>
    <dxf>
      <font>
        <color theme="2"/>
      </font>
    </dxf>
    <dxf>
      <fill>
        <patternFill>
          <bgColor theme="5" tint="0.79998168889431442"/>
        </patternFill>
      </fill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2"/>
        </patternFill>
      </fill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1"/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2"/>
        </patternFill>
      </fill>
      <alignment vertical="top" textRotation="0" wrapText="0" indent="0" relativeIndent="0" justifyLastLine="0" shrinkToFit="0" mergeCell="0" readingOrder="0"/>
      <protection locked="0" hidden="1"/>
    </dxf>
    <dxf>
      <border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bottom" textRotation="0" wrapText="0" indent="0" relativeIndent="0" justifyLastLine="0" shrinkToFit="0" mergeCell="0" readingOrder="0"/>
      <protection locked="0" hidden="1"/>
    </dxf>
    <dxf>
      <fill>
        <patternFill>
          <bgColor theme="6" tint="0.39994506668294322"/>
        </patternFill>
      </fill>
    </dxf>
    <dxf>
      <font>
        <color theme="2"/>
      </font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ont>
        <color theme="2"/>
      </font>
    </dxf>
    <dxf>
      <font>
        <color theme="2"/>
      </font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/>
      </font>
    </dxf>
    <dxf>
      <font>
        <b/>
        <i val="0"/>
      </font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2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2" defaultTableStyle="TableStyleMedium9" defaultPivotStyle="PivotStyleLight16">
    <tableStyle name="Styl tabulky 1" pivot="0" count="1">
      <tableStyleElement type="wholeTable" dxfId="81"/>
    </tableStyle>
    <tableStyle name="Styl tabulky 2" pivot="0" count="1">
      <tableStyleElement type="wholeTable" dxfId="8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22</xdr:row>
      <xdr:rowOff>173232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0" y="0"/>
          <a:ext cx="9144000" cy="4364232"/>
        </a:xfrm>
        <a:prstGeom prst="rect">
          <a:avLst/>
        </a:prstGeom>
      </xdr:spPr>
      <xdr:txBody>
        <a:bodyPr vert="horz" wrap="square" lIns="81578" tIns="40790" rIns="81578" bIns="40790" rtlCol="0">
          <a:normAutofit fontScale="77500" lnSpcReduction="20000"/>
        </a:bodyPr>
        <a:lstStyle>
          <a:lvl1pPr marL="305922" indent="-305922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62830" indent="-254935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973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2763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35532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»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4342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651321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05921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467113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just">
            <a:buNone/>
          </a:pPr>
          <a:r>
            <a:rPr lang="cs-CZ" sz="2100" b="1"/>
            <a:t>Matematika pro inženýry 21. století</a:t>
          </a:r>
          <a:r>
            <a:rPr lang="cs-CZ" sz="2100"/>
            <a:t> </a:t>
          </a:r>
          <a:r>
            <a:rPr lang="en-US" sz="2100"/>
            <a:t>- </a:t>
          </a:r>
          <a:r>
            <a:rPr lang="cs-CZ" sz="2100"/>
            <a:t>inovace výuky matematiky na technických školách v nových podmínkách rychle se vyvíjející informační a technické společnosti</a:t>
          </a:r>
          <a:r>
            <a:rPr lang="en-US" sz="2100"/>
            <a:t> </a:t>
          </a:r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Doba realizace:</a:t>
          </a:r>
          <a:r>
            <a:rPr lang="cs-CZ" sz="2100"/>
            <a:t> 1.9.2009 – 30.8.2012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Příjemce:</a:t>
          </a:r>
          <a:r>
            <a:rPr lang="cs-CZ" sz="2100"/>
            <a:t> VŠB - TU Ostrava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Partner projektu:</a:t>
          </a:r>
          <a:r>
            <a:rPr lang="cs-CZ" sz="2100"/>
            <a:t> ZČU v Plzni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Webové stránky projektu: http://mi21.vsb.cz</a:t>
          </a:r>
          <a:endParaRPr lang="en-US" sz="2100" b="1"/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Cílem projektu</a:t>
          </a:r>
          <a:r>
            <a:rPr lang="cs-CZ" sz="2100"/>
            <a:t> je inovace matematických a některých odborných kurzů na technických VŠ s cílem získat zájem studentů, zvýšit efektivnost výuky, zpřístupnit prakticky aplikovatelné výsledky moderní matematiky </a:t>
          </a:r>
          <a:r>
            <a:rPr lang="cs-CZ" sz="2100" baseline="0"/>
            <a:t>    </a:t>
          </a:r>
          <a:r>
            <a:rPr lang="cs-CZ" sz="2100"/>
            <a:t>a vytvořit předpoklady pro efektivní výuku inženýrských předmětů.</a:t>
          </a:r>
          <a:endParaRPr lang="en-US" sz="2100"/>
        </a:p>
        <a:p>
          <a:pPr marL="0" indent="0" algn="just">
            <a:buNone/>
          </a:pPr>
          <a:r>
            <a:rPr lang="cs-CZ" sz="2100"/>
            <a:t>Zkvalitnění výuky matematiky budoucích inženýrů chceme dosáhnout po stránce formální využitím nových informačních technologií přípravy elektronických studijních materiálů a po stránce věcné pečlivým výběrem vyučované látky s důsledným využíváním zavedených pojmů v celém kurzu matematiky s promyšlenou integrací moderního matematického aparátu do vybraných inženýrských předmětů. </a:t>
          </a:r>
          <a:endParaRPr lang="en-US" sz="2100"/>
        </a:p>
        <a:p>
          <a:pPr marL="0" indent="0" algn="just">
            <a:buNone/>
          </a:pPr>
          <a:r>
            <a:rPr lang="cs-CZ" sz="2100"/>
            <a:t>Metodiku výuky matematiky a její atraktivnost pro studenty chceme zlepšit důrazem na motivaci </a:t>
          </a:r>
          <a:r>
            <a:rPr lang="cs-CZ" sz="2100" baseline="0"/>
            <a:t>                     </a:t>
          </a:r>
          <a:r>
            <a:rPr lang="cs-CZ" sz="2100"/>
            <a:t>a důsledným používáním postupu "od problému k řešení".</a:t>
          </a:r>
          <a:endParaRPr lang="en-US" sz="2100" b="1"/>
        </a:p>
      </xdr:txBody>
    </xdr:sp>
    <xdr:clientData/>
  </xdr:twoCellAnchor>
  <xdr:twoCellAnchor editAs="oneCell">
    <xdr:from>
      <xdr:col>7</xdr:col>
      <xdr:colOff>177974</xdr:colOff>
      <xdr:row>3</xdr:row>
      <xdr:rowOff>4097</xdr:rowOff>
    </xdr:from>
    <xdr:to>
      <xdr:col>10</xdr:col>
      <xdr:colOff>541070</xdr:colOff>
      <xdr:row>8</xdr:row>
      <xdr:rowOff>162647</xdr:rowOff>
    </xdr:to>
    <xdr:pic>
      <xdr:nvPicPr>
        <xdr:cNvPr id="3" name="Obrázek 2" descr="logo_zc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5174" y="575597"/>
          <a:ext cx="2191896" cy="111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140924</xdr:colOff>
      <xdr:row>2</xdr:row>
      <xdr:rowOff>28575</xdr:rowOff>
    </xdr:from>
    <xdr:to>
      <xdr:col>14</xdr:col>
      <xdr:colOff>137814</xdr:colOff>
      <xdr:row>9</xdr:row>
      <xdr:rowOff>130540</xdr:rowOff>
    </xdr:to>
    <xdr:pic>
      <xdr:nvPicPr>
        <xdr:cNvPr id="4" name="Picture 2" descr="C:\project\mi21\img\znsk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456124" y="409575"/>
          <a:ext cx="1216090" cy="1435465"/>
        </a:xfrm>
        <a:prstGeom prst="rect">
          <a:avLst/>
        </a:prstGeom>
        <a:noFill/>
        <a:extLst>
          <a:ext uri="{909E8E84-426E-40DD-AFC4-6F175D3DCCD1}">
            <a14:hiddenFill xmlns="" xmlns:r="http://schemas.openxmlformats.org/officeDocument/2006/relationships" xmlns:p="http://schemas.openxmlformats.org/presentationml/2006/main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161925</xdr:rowOff>
    </xdr:from>
    <xdr:to>
      <xdr:col>13</xdr:col>
      <xdr:colOff>438150</xdr:colOff>
      <xdr:row>30</xdr:row>
      <xdr:rowOff>117493</xdr:rowOff>
    </xdr:to>
    <xdr:pic>
      <xdr:nvPicPr>
        <xdr:cNvPr id="5" name="Picture 4" descr="C:\project\mi21\img\logolinkI_ba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rcRect t="13886"/>
        <a:stretch>
          <a:fillRect/>
        </a:stretch>
      </xdr:blipFill>
      <xdr:spPr bwMode="auto">
        <a:xfrm>
          <a:off x="800100" y="3971925"/>
          <a:ext cx="7562850" cy="1860568"/>
        </a:xfrm>
        <a:prstGeom prst="rect">
          <a:avLst/>
        </a:prstGeom>
        <a:noFill/>
        <a:extLst>
          <a:ext uri="{909E8E84-426E-40DD-AFC4-6F175D3DCCD1}">
            <a14:hiddenFill xmlns="" xmlns:r="http://schemas.openxmlformats.org/officeDocument/2006/relationships" xmlns:p="http://schemas.openxmlformats.org/presentationml/2006/main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15</xdr:col>
      <xdr:colOff>9525</xdr:colOff>
      <xdr:row>13</xdr:row>
      <xdr:rowOff>95250</xdr:rowOff>
    </xdr:to>
    <xdr:sp macro="" textlink="">
      <xdr:nvSpPr>
        <xdr:cNvPr id="6" name="TextovéPole 5"/>
        <xdr:cNvSpPr txBox="1"/>
      </xdr:nvSpPr>
      <xdr:spPr>
        <a:xfrm>
          <a:off x="0" y="1704975"/>
          <a:ext cx="9153525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Tento applet realizuje výpočet intervalového odhadu:</a:t>
          </a:r>
        </a:p>
        <a:p>
          <a:r>
            <a:rPr lang="cs-CZ" sz="1100" baseline="0"/>
            <a:t>- střední hodnoty normálního rozdělení,</a:t>
          </a:r>
        </a:p>
        <a:p>
          <a:r>
            <a:rPr lang="cs-CZ" sz="1100" baseline="0"/>
            <a:t>- parametru binomického rozdělení,</a:t>
          </a:r>
        </a:p>
        <a:p>
          <a:r>
            <a:rPr lang="cs-CZ" sz="1100" baseline="0"/>
            <a:t>- </a:t>
          </a:r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směrodatné odchylky normálního rozdělení,</a:t>
          </a:r>
        </a:p>
        <a:p>
          <a:r>
            <a:rPr lang="cs-C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rozptylu normálního rozdělení </a:t>
          </a:r>
          <a:r>
            <a:rPr lang="en-US" sz="1100" baseline="0"/>
            <a:t>[1]</a:t>
          </a:r>
          <a:r>
            <a:rPr lang="cs-CZ" sz="1100" baseline="0"/>
            <a:t>.</a:t>
          </a:r>
        </a:p>
        <a:p>
          <a:endParaRPr lang="cs-CZ" sz="1100" baseline="0"/>
        </a:p>
        <a:p>
          <a:r>
            <a:rPr lang="cs-CZ" sz="1100" baseline="0"/>
            <a:t>Mimo zmíněné intervalové odhady umožňuje applet odhadnout rovněž rozsah výběru v případě, že chceme odhadovat střední hodnotu resp. parametr binomického rozdělení. Hladina významnosti je vstupním parametrem appletu.</a:t>
          </a:r>
        </a:p>
        <a:p>
          <a:endParaRPr lang="cs-CZ" sz="1100" baseline="0"/>
        </a:p>
        <a:p>
          <a:endParaRPr lang="cs-CZ" sz="1100"/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14</xdr:col>
      <xdr:colOff>447675</xdr:colOff>
      <xdr:row>18</xdr:row>
      <xdr:rowOff>171450</xdr:rowOff>
    </xdr:to>
    <xdr:sp macro="" textlink="">
      <xdr:nvSpPr>
        <xdr:cNvPr id="7" name="TextovéPole 6"/>
        <xdr:cNvSpPr txBox="1"/>
      </xdr:nvSpPr>
      <xdr:spPr>
        <a:xfrm>
          <a:off x="0" y="3419475"/>
          <a:ext cx="89820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[1]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Litschmannová, M., 2011, Úvod do statistiky, VŠB-TU Ostrava, multimediální výukový materiál vyhotoveny v rámci projektu projektu „Matematika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pro 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inženýry 21. století -inovace výuky matematiky na technických školách v nových podmínkách rychle se vyvíjející informační a technické společnosti“ 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 CZ.1.07/2.2.00/07.0332)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O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valové odhady parametrů 2 "/>
      <sheetName val="Výběrové soubory"/>
      <sheetName val="Test normality 1"/>
      <sheetName val="Test normality 2"/>
      <sheetName val="IO_střední hodnoty "/>
      <sheetName val="IO_rozptyly"/>
      <sheetName val="IO_rel.četnosti"/>
      <sheetName val="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id="3" name="Tabulka3" displayName="Tabulka3" ref="D9:D2029" totalsRowShown="0" headerRowDxfId="63" dataDxfId="61" headerRowBorderDxfId="62" tableBorderDxfId="60" totalsRowBorderDxfId="59">
  <autoFilter ref="D9:D2029"/>
  <sortState ref="D10:D2029">
    <sortCondition ref="D9:D2029"/>
  </sortState>
  <tableColumns count="1">
    <tableColumn id="1" name="Výběrový soubor" dataDxfId="58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5" name="Tabulka36" displayName="Tabulka36" ref="D8:D2029" totalsRowShown="0" headerRowDxfId="46" dataDxfId="44" headerRowBorderDxfId="45" tableBorderDxfId="43" totalsRowBorderDxfId="42">
  <autoFilter ref="D8:D2029"/>
  <sortState ref="D9:D2029">
    <sortCondition ref="D8:D2029"/>
  </sortState>
  <tableColumns count="1">
    <tableColumn id="1" name="Výběrový soubor" dataDxfId="41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2" name="Tabulka2493" displayName="Tabulka2493" ref="A6:L1005" totalsRowShown="0" headerRowDxfId="40">
  <autoFilter ref="A6:L1005"/>
  <tableColumns count="12">
    <tableColumn id="1" name="Data" dataDxfId="39">
      <calculatedColumnFormula>IF('Odhad rozsahu výběru'!D9="","",'Odhad rozsahu výběru'!D9)</calculatedColumnFormula>
    </tableColumn>
    <tableColumn id="2" name="Pořadí1 - i" dataDxfId="38">
      <calculatedColumnFormula>IF(INDIRECT("A"&amp;ROW())="","",RANK(A7,[Data],1))</calculatedColumnFormula>
    </tableColumn>
    <tableColumn id="3" name="(i-1)/n">
      <calculatedColumnFormula>IF(INDIRECT("A"&amp;ROW())="","",(B7-1)/COUNT([Data]))</calculatedColumnFormula>
    </tableColumn>
    <tableColumn id="4" name="i/n">
      <calculatedColumnFormula>IF(INDIRECT("A"&amp;ROW())="","",B7/COUNT([Data]))</calculatedColumnFormula>
    </tableColumn>
    <tableColumn id="5" name="F_0(x_i)">
      <calculatedColumnFormula>IF(INDIRECT("A"&amp;ROW())="","",NORMDIST(A7,$X$6,$X$7,1))</calculatedColumnFormula>
    </tableColumn>
    <tableColumn id="6" name="D_i" dataDxfId="37">
      <calculatedColumnFormula>IF(INDIRECT("A"&amp;ROW())="","",MAX(ABS(C7-E7),ABS(D7-E7)))</calculatedColumnFormula>
    </tableColumn>
    <tableColumn id="7" name="x1_obs" dataDxfId="36">
      <calculatedColumnFormula>IF(ROW()=7,MAX([D_i]),"")</calculatedColumnFormula>
    </tableColumn>
    <tableColumn id="8" name="Pořadí2 - i2" dataDxfId="35">
      <calculatedColumnFormula>IF(INDIRECT("A"&amp;ROW())="","",RANK([Data],[Data],1)+COUNTIF([Data],Tabulka2493[[#This Row],[Data]])-1)</calculatedColumnFormula>
    </tableColumn>
    <tableColumn id="9" name="(i2-1)/n" dataDxfId="34">
      <calculatedColumnFormula>IF(INDIRECT("A"&amp;ROW())="","",(Tabulka2493[[#This Row],[Pořadí2 - i2]]-1)/COUNT([Data]))</calculatedColumnFormula>
    </tableColumn>
    <tableColumn id="10" name="i2/n" dataDxfId="33">
      <calculatedColumnFormula>IF(INDIRECT("A"&amp;ROW())="","",H7/COUNT([Data]))</calculatedColumnFormula>
    </tableColumn>
    <tableColumn id="11" name="F_0(x_i)5" dataDxfId="32">
      <calculatedColumnFormula>IF(INDIRECT("A"&amp;ROW())="","",NORMDIST(Tabulka2493[[#This Row],[Data]],$X$6,$X$7,1))</calculatedColumnFormula>
    </tableColumn>
    <tableColumn id="12" name="D2_i" dataDxfId="31">
      <calculatedColumnFormula>IF(INDIRECT("A"&amp;ROW())="","",MAX(ABS(I7-K7),ABS(J7-K7)))</calculatedColumnFormula>
    </tableColumn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id="8" name="Tabulka7109" displayName="Tabulka7109" ref="M6:S1005" totalsRowShown="0" headerRowDxfId="30" dataDxfId="29">
  <autoFilter ref="M6:S1005"/>
  <tableColumns count="7">
    <tableColumn id="1" name="x2_obs" dataDxfId="28">
      <calculatedColumnFormula>IF(ROW()=7,MAX([1]!Tabulka24[D_i]),"")</calculatedColumnFormula>
    </tableColumn>
    <tableColumn id="2" name="x_obs" dataDxfId="27"/>
    <tableColumn id="3" name="n" dataDxfId="26"/>
    <tableColumn id="4" name="Dn, 0,95" dataDxfId="25"/>
    <tableColumn id="5" name="pomocná" dataDxfId="24"/>
    <tableColumn id="6" name="Dn, 0,95_krit" dataDxfId="23">
      <calculatedColumnFormula>IF(ROW()=7,IF(SUM([pomocná])&gt;0,SUM([pomocná]),1.36/SQRT(COUNT(Tabulka2493[Data]))),"")</calculatedColumnFormula>
    </tableColumn>
    <tableColumn id="7" name="p-value" dataDxfId="22">
      <calculatedColumnFormula>IF(Tabulka7109[[#This Row],[x_obs]]&lt;R7,"&gt; 0,05","&lt; 0,05")</calculatedColumnFormula>
    </tableColumn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1" name="Tabulka1" displayName="Tabulka1" ref="A9:A1008" totalsRowShown="0" headerRowDxfId="21" dataDxfId="20">
  <autoFilter ref="A9:A1008"/>
  <sortState ref="A10:A1008">
    <sortCondition ref="A9:A1008"/>
  </sortState>
  <tableColumns count="1">
    <tableColumn id="1" name="Data" dataDxfId="19">
      <calculatedColumnFormula>IF('Odhad parametrů populace'!$B$14='Odhad parametrů populace'!$O$14,Tabulka3[[#This Row],[Výběrový soubor]],"")</calculatedColumnFormula>
    </tableColumn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id="4" name="Tabulka249" displayName="Tabulka249" ref="A6:L1005" totalsRowShown="0" headerRowDxfId="18">
  <autoFilter ref="A6:L1005"/>
  <tableColumns count="12">
    <tableColumn id="1" name="Data" dataDxfId="17">
      <calculatedColumnFormula>IF('Odhad parametrů populace'!D10="","",'Odhad parametrů populace'!D10)</calculatedColumnFormula>
    </tableColumn>
    <tableColumn id="2" name="Pořadí1 - i" dataDxfId="16">
      <calculatedColumnFormula>IF(INDIRECT("A"&amp;ROW())="","",RANK(A7,[Data],1))</calculatedColumnFormula>
    </tableColumn>
    <tableColumn id="3" name="(i-1)/n">
      <calculatedColumnFormula>IF(INDIRECT("A"&amp;ROW())="","",(B7-1)/COUNT([Data]))</calculatedColumnFormula>
    </tableColumn>
    <tableColumn id="4" name="i/n">
      <calculatedColumnFormula>IF(INDIRECT("A"&amp;ROW())="","",B7/COUNT([Data]))</calculatedColumnFormula>
    </tableColumn>
    <tableColumn id="5" name="F_0(x_i)">
      <calculatedColumnFormula>IF(INDIRECT("A"&amp;ROW())="","",NORMDIST(A7,$X$6,$X$7,1))</calculatedColumnFormula>
    </tableColumn>
    <tableColumn id="6" name="D_i" dataDxfId="15">
      <calculatedColumnFormula>IF(INDIRECT("A"&amp;ROW())="","",MAX(ABS(C7-E7),ABS(D7-E7)))</calculatedColumnFormula>
    </tableColumn>
    <tableColumn id="7" name="x1_obs" dataDxfId="14">
      <calculatedColumnFormula>IF(ROW()=7,MAX([D_i]),"")</calculatedColumnFormula>
    </tableColumn>
    <tableColumn id="8" name="Pořadí2 - i2" dataDxfId="13">
      <calculatedColumnFormula>IF(INDIRECT("A"&amp;ROW())="","",RANK([Data],[Data],1)+COUNTIF([Data],Tabulka249[[#This Row],[Data]])-1)</calculatedColumnFormula>
    </tableColumn>
    <tableColumn id="9" name="(i2-1)/n" dataDxfId="12">
      <calculatedColumnFormula>IF(INDIRECT("A"&amp;ROW())="","",(Tabulka249[[#This Row],[Pořadí2 - i2]]-1)/COUNT([Data]))</calculatedColumnFormula>
    </tableColumn>
    <tableColumn id="10" name="i2/n" dataDxfId="11">
      <calculatedColumnFormula>IF(INDIRECT("A"&amp;ROW())="","",H7/COUNT([Data]))</calculatedColumnFormula>
    </tableColumn>
    <tableColumn id="11" name="F_0(x_i)5" dataDxfId="10">
      <calculatedColumnFormula>IF(INDIRECT("A"&amp;ROW())="","",NORMDIST(Tabulka249[[#This Row],[Data]],$X$6,$X$7,1))</calculatedColumnFormula>
    </tableColumn>
    <tableColumn id="12" name="D2_i" dataDxfId="9">
      <calculatedColumnFormula>IF(INDIRECT("A"&amp;ROW())="","",MAX(ABS(I7-K7),ABS(J7-K7)))</calculatedColumnFormula>
    </tableColumn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id="7" name="Tabulka710" displayName="Tabulka710" ref="M6:S1005" totalsRowShown="0" headerRowDxfId="8" dataDxfId="7">
  <autoFilter ref="M6:S1005"/>
  <tableColumns count="7">
    <tableColumn id="1" name="x2_obs" dataDxfId="6">
      <calculatedColumnFormula>IF(ROW()=7,MAX([1]!Tabulka24[D_i]),"")</calculatedColumnFormula>
    </tableColumn>
    <tableColumn id="2" name="x_obs" dataDxfId="5"/>
    <tableColumn id="3" name="n" dataDxfId="4"/>
    <tableColumn id="4" name="Dn, 0,95" dataDxfId="3"/>
    <tableColumn id="5" name="pomocná" dataDxfId="2"/>
    <tableColumn id="6" name="Dn, 0,95_krit" dataDxfId="1">
      <calculatedColumnFormula>IF(ROW()=7,IF(SUM([pomocná])&gt;0,SUM([pomocná]),1.36/SQRT(COUNT(Tabulka249[Data]))),"")</calculatedColumnFormula>
    </tableColumn>
    <tableColumn id="7" name="p-value" dataDxfId="0">
      <calculatedColumnFormula>IF(Tabulka710[[#This Row],[x_obs]]&lt;R7,"&gt; 0,05","&lt; 0,05")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rtina.litschmannova@vsb.c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oleObject" Target="../embeddings/oleObject4.bin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sqref="A1:XFD1048576"/>
    </sheetView>
  </sheetViews>
  <sheetFormatPr defaultRowHeight="15"/>
  <cols>
    <col min="1" max="16384" width="9.140625" style="93"/>
  </cols>
  <sheetData/>
  <sheetProtection password="C6E8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"/>
  <dimension ref="A1:P18"/>
  <sheetViews>
    <sheetView workbookViewId="0">
      <selection activeCell="A2" sqref="A2"/>
    </sheetView>
  </sheetViews>
  <sheetFormatPr defaultRowHeight="15"/>
  <cols>
    <col min="5" max="5" width="9.7109375" bestFit="1" customWidth="1"/>
    <col min="6" max="6" width="9.85546875" bestFit="1" customWidth="1"/>
    <col min="7" max="7" width="9.85546875" customWidth="1"/>
    <col min="15" max="15" width="20.7109375" hidden="1" customWidth="1"/>
    <col min="16" max="16" width="9.140625" hidden="1" customWidth="1"/>
  </cols>
  <sheetData>
    <row r="1" spans="1:16" s="16" customFormat="1" ht="21">
      <c r="A1" s="16" t="s">
        <v>47</v>
      </c>
    </row>
    <row r="3" spans="1:16">
      <c r="A3" s="14" t="s">
        <v>19</v>
      </c>
    </row>
    <row r="4" spans="1:16">
      <c r="A4" t="s">
        <v>58</v>
      </c>
    </row>
    <row r="6" spans="1:16">
      <c r="A6" s="19" t="e">
        <f>IF(P14="","",IF(P13&lt;30,"Není splněn předpoklad testu. Rozsah výběru není dostatečný (n&lt;30).",IF(P13&gt;(9/(P14*(1-P14))),"Pokud rozsah výběru nepřekračuje 5% rozsahu populace, lze předpoklady použitých vztahů považovat za splněné.",CONCATENATE("Rozsah výběru není dostatečný. Při dané výběrové relativní četnosti by měl být rozsah výběru alespoň ",CEILING(9/(P14*(1-P14)),1),"."))))</f>
        <v>#DIV/0!</v>
      </c>
    </row>
    <row r="7" spans="1:16">
      <c r="A7" s="41" t="str">
        <f>IF('Odhad parametrů populace'!$B$10='Odhad parametrů populace'!$O$19,CONCATENATE("Se spolehlivostí ",D9," leží relativní četnost v intervalu &lt;",E16,";",F16,"&gt;."),IF('Odhad parametrů populace'!$B$10='Odhad parametrů populace'!$O$20,CONCATENATE("Se spolehlivostí ",D9," je relativní četnost větší než ",E18,"."),CONCATENATE("Se spolehlivostí ",D9," je relativní četnost menší než ",F17,".")))</f>
        <v>Se spolehlivostí 0,95 leží relativní četnost v intervalu &lt;;&gt;.</v>
      </c>
    </row>
    <row r="9" spans="1:16">
      <c r="A9" s="18" t="s">
        <v>30</v>
      </c>
      <c r="B9" s="18"/>
      <c r="C9" s="18"/>
      <c r="D9" s="46">
        <f>'Odhad parametrů populace'!B12</f>
        <v>0.95</v>
      </c>
    </row>
    <row r="10" spans="1:16">
      <c r="A10" s="18" t="s">
        <v>31</v>
      </c>
      <c r="B10" s="18"/>
      <c r="C10" s="18"/>
      <c r="D10" s="20">
        <f>1-D9</f>
        <v>5.0000000000000044E-2</v>
      </c>
    </row>
    <row r="13" spans="1:16">
      <c r="A13" s="18" t="s">
        <v>49</v>
      </c>
      <c r="B13" s="18"/>
      <c r="C13" s="18"/>
      <c r="D13" s="18"/>
      <c r="E13" s="20">
        <f>ROUND(P14,P18+1)</f>
        <v>0</v>
      </c>
      <c r="O13" t="s">
        <v>21</v>
      </c>
      <c r="P13" t="str">
        <f>IF('Výběrový soubor'!E11="","",'Výběrový soubor'!E11)</f>
        <v/>
      </c>
    </row>
    <row r="14" spans="1:16">
      <c r="O14" t="s">
        <v>48</v>
      </c>
      <c r="P14">
        <f>'Výběrový soubor'!E18</f>
        <v>0</v>
      </c>
    </row>
    <row r="15" spans="1:16">
      <c r="A15" s="92"/>
      <c r="B15" s="92"/>
      <c r="C15" s="92"/>
      <c r="D15" s="92"/>
      <c r="E15" s="7" t="s">
        <v>34</v>
      </c>
      <c r="F15" s="7" t="s">
        <v>35</v>
      </c>
    </row>
    <row r="16" spans="1:16">
      <c r="A16" s="18" t="s">
        <v>33</v>
      </c>
      <c r="B16" s="18"/>
      <c r="C16" s="18"/>
      <c r="D16" s="18"/>
      <c r="E16" s="20" t="str">
        <f>IF(OR(IO_rel.četnost!E13&lt;=0,IO_rel.četnost!E13&gt;=1),"",MAX(0,ROUND($P$14-$P$16*SQRT($P$14*(1-$P$14)/$P$13),4)))</f>
        <v/>
      </c>
      <c r="F16" s="20" t="str">
        <f>IF(OR(IO_rel.četnost!E13&lt;=0,IO_rel.četnost!E13&gt;=1),"",MIN(1,ROUND($P$14+$P$16*SQRT($P$14*(1-$P$14)/$P$13),4)))</f>
        <v/>
      </c>
      <c r="G16" s="22"/>
      <c r="O16" t="s">
        <v>39</v>
      </c>
      <c r="P16">
        <f>NORMSINV(1-D10/2)</f>
        <v>1.959963984540054</v>
      </c>
    </row>
    <row r="17" spans="1:16">
      <c r="A17" s="18" t="s">
        <v>36</v>
      </c>
      <c r="B17" s="18"/>
      <c r="C17" s="18"/>
      <c r="D17" s="18"/>
      <c r="E17" s="20">
        <v>0</v>
      </c>
      <c r="F17" s="20" t="str">
        <f>IF(OR(IO_rel.četnost!E13&lt;=0,IO_rel.četnost!E13&gt;=1),"",MIN(1,ROUND($P$14+$P$17*SQRT($P$14*(1-$P$14)/$P$13),4)))</f>
        <v/>
      </c>
      <c r="O17" t="s">
        <v>40</v>
      </c>
      <c r="P17">
        <f>NORMSINV(1-D10)</f>
        <v>1.6448536269514724</v>
      </c>
    </row>
    <row r="18" spans="1:16">
      <c r="A18" s="18" t="s">
        <v>37</v>
      </c>
      <c r="B18" s="18"/>
      <c r="C18" s="18"/>
      <c r="D18" s="18"/>
      <c r="E18" s="20" t="str">
        <f>IF(OR(IO_rel.četnost!E13&lt;=0,IO_rel.četnost!E13&gt;=1),"",MAX(0,ROUND($P$14-$P$17*SQRT($P$14*(1-$P$14)/$P$13),4)))</f>
        <v/>
      </c>
      <c r="F18" s="20">
        <v>1</v>
      </c>
      <c r="O18" t="s">
        <v>41</v>
      </c>
      <c r="P18">
        <f>IF(IO_rel.četnost!P14="","",IF('Výběrový soubor'!E17="",LEN('Výběrový soubor'!E18-INT('Výběrový soubor'!E18))-2,3))</f>
        <v>-1</v>
      </c>
    </row>
  </sheetData>
  <sheetProtection password="DBE3" sheet="1" objects="1" scenarios="1" selectLockedCells="1" selectUnlockedCells="1"/>
  <mergeCells count="1">
    <mergeCell ref="A15:D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B19" sqref="B19"/>
    </sheetView>
  </sheetViews>
  <sheetFormatPr defaultRowHeight="15"/>
  <cols>
    <col min="1" max="16384" width="9.140625" style="47"/>
  </cols>
  <sheetData>
    <row r="1" spans="1:15" s="95" customFormat="1" ht="23.25">
      <c r="A1" s="94" t="s">
        <v>102</v>
      </c>
      <c r="L1" s="96" t="s">
        <v>73</v>
      </c>
    </row>
    <row r="2" spans="1:15" s="9" customFormat="1">
      <c r="A2" s="97" t="s">
        <v>94</v>
      </c>
      <c r="B2" s="98" t="s">
        <v>95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9" customFormat="1">
      <c r="A3" s="97" t="s">
        <v>96</v>
      </c>
      <c r="B3" s="99" t="s">
        <v>97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s="9" customFormat="1"/>
    <row r="5" spans="1:15" s="9" customFormat="1" ht="49.5" customHeight="1">
      <c r="A5" s="100" t="s">
        <v>98</v>
      </c>
      <c r="B5" s="101" t="s">
        <v>99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s="51" customFormat="1">
      <c r="A6" s="52" t="s">
        <v>100</v>
      </c>
    </row>
    <row r="7" spans="1:15" s="51" customFormat="1"/>
    <row r="8" spans="1:15" s="51" customFormat="1"/>
    <row r="9" spans="1:15" s="51" customFormat="1"/>
    <row r="10" spans="1:15" s="51" customFormat="1"/>
    <row r="11" spans="1:15" s="51" customFormat="1"/>
    <row r="12" spans="1:15" s="51" customFormat="1"/>
    <row r="13" spans="1:15" s="51" customFormat="1"/>
    <row r="14" spans="1:15" s="51" customFormat="1"/>
    <row r="15" spans="1:15" s="51" customFormat="1">
      <c r="A15" s="52" t="s">
        <v>101</v>
      </c>
    </row>
    <row r="16" spans="1:15" s="51" customFormat="1"/>
    <row r="17" s="51" customFormat="1"/>
    <row r="18" s="51" customFormat="1"/>
  </sheetData>
  <sheetProtection password="C6E8" sheet="1" objects="1" scenarios="1" selectLockedCells="1" selectUnlockedCells="1"/>
  <mergeCells count="3">
    <mergeCell ref="B2:O2"/>
    <mergeCell ref="B3:O3"/>
    <mergeCell ref="B5:O5"/>
  </mergeCells>
  <hyperlinks>
    <hyperlink ref="B3" r:id="rId1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22"/>
  <sheetViews>
    <sheetView workbookViewId="0">
      <selection activeCell="B8" sqref="B8"/>
    </sheetView>
  </sheetViews>
  <sheetFormatPr defaultRowHeight="15"/>
  <cols>
    <col min="1" max="1" width="41" customWidth="1"/>
    <col min="2" max="2" width="59.7109375" customWidth="1"/>
    <col min="3" max="3" width="3.7109375" customWidth="1"/>
    <col min="4" max="4" width="25.42578125" customWidth="1"/>
    <col min="5" max="5" width="20.28515625" bestFit="1" customWidth="1"/>
    <col min="15" max="15" width="0" hidden="1" customWidth="1"/>
  </cols>
  <sheetData>
    <row r="1" spans="1:15" s="27" customFormat="1" ht="21">
      <c r="A1" s="27" t="s">
        <v>59</v>
      </c>
      <c r="D1" s="66" t="s">
        <v>73</v>
      </c>
    </row>
    <row r="2" spans="1:15" s="51" customFormat="1">
      <c r="A2" s="52" t="s">
        <v>19</v>
      </c>
    </row>
    <row r="3" spans="1:15" s="51" customFormat="1">
      <c r="A3" s="51" t="s">
        <v>69</v>
      </c>
    </row>
    <row r="4" spans="1:15" s="51" customFormat="1">
      <c r="A4" s="51" t="s">
        <v>70</v>
      </c>
    </row>
    <row r="5" spans="1:15" s="51" customFormat="1">
      <c r="A5" s="51" t="s">
        <v>74</v>
      </c>
    </row>
    <row r="6" spans="1:15" s="51" customFormat="1">
      <c r="A6" s="51" t="s">
        <v>75</v>
      </c>
    </row>
    <row r="7" spans="1:15" s="47" customFormat="1">
      <c r="D7" s="54" t="s">
        <v>71</v>
      </c>
    </row>
    <row r="8" spans="1:15" s="47" customFormat="1">
      <c r="A8" s="7" t="s">
        <v>60</v>
      </c>
      <c r="B8" s="59" t="s">
        <v>54</v>
      </c>
      <c r="D8" s="54" t="s">
        <v>72</v>
      </c>
      <c r="O8" s="47" t="s">
        <v>55</v>
      </c>
    </row>
    <row r="9" spans="1:15" s="47" customFormat="1">
      <c r="B9" s="48"/>
      <c r="D9" s="63" t="s">
        <v>20</v>
      </c>
      <c r="O9" s="47" t="s">
        <v>13</v>
      </c>
    </row>
    <row r="10" spans="1:15" s="47" customFormat="1">
      <c r="A10" s="7" t="s">
        <v>65</v>
      </c>
      <c r="B10" s="60" t="s">
        <v>66</v>
      </c>
      <c r="D10" s="64"/>
      <c r="O10" s="47" t="s">
        <v>45</v>
      </c>
    </row>
    <row r="11" spans="1:15" s="47" customFormat="1">
      <c r="A11" s="50" t="str">
        <f>IF(B12="","Zadejte spolehlivost odhadu!","")</f>
        <v/>
      </c>
      <c r="D11" s="64"/>
      <c r="O11" s="47" t="s">
        <v>54</v>
      </c>
    </row>
    <row r="12" spans="1:15" s="47" customFormat="1">
      <c r="A12" s="7" t="s">
        <v>30</v>
      </c>
      <c r="B12" s="59">
        <v>0.95</v>
      </c>
      <c r="C12" s="49"/>
      <c r="D12" s="64"/>
    </row>
    <row r="13" spans="1:15" s="47" customFormat="1">
      <c r="D13" s="64"/>
      <c r="O13" s="47" t="s">
        <v>61</v>
      </c>
    </row>
    <row r="14" spans="1:15" s="47" customFormat="1">
      <c r="A14" s="7" t="s">
        <v>62</v>
      </c>
      <c r="B14" s="60" t="s">
        <v>61</v>
      </c>
      <c r="D14" s="64"/>
      <c r="O14" s="47" t="s">
        <v>63</v>
      </c>
    </row>
    <row r="15" spans="1:15" s="47" customFormat="1">
      <c r="D15" s="64"/>
    </row>
    <row r="16" spans="1:15" s="47" customFormat="1">
      <c r="A16" s="58" t="str">
        <f>IF(AND(OR($B$14=$O$13,$B$8=$O$11),$B$21=$O$17),"Zadejte:",IF(AND($B$8=$O$11,OR(B17&lt;=0,B17&gt;=1)),"Výběrová relativní četnost musí být z  (0;1)!",""))</f>
        <v>Zadejte:</v>
      </c>
      <c r="B16" s="50" t="str">
        <f>IF(AND($B$14=$O$13,$B$21=$O$16,OR(AND(A17&lt;&gt;"",B17=""),AND(A18&lt;&gt;"",B18=""),AND(A19&lt;&gt;"",B19=""))),"Nejsou zadány požadované výběrové charakteristiky!","")</f>
        <v/>
      </c>
      <c r="D16" s="64"/>
      <c r="O16" s="47" t="s">
        <v>52</v>
      </c>
    </row>
    <row r="17" spans="1:15" s="47" customFormat="1">
      <c r="A17" s="53" t="str">
        <f>IF($B$8=$O$8,"Průměr",IF(OR($B$8=$O$9,$B$8=$O$10),"Výběrová směrodatná odchylka","Výběrová relativní četnost"))</f>
        <v>Výběrová relativní četnost</v>
      </c>
      <c r="B17" s="61"/>
      <c r="D17" s="64"/>
      <c r="O17" s="47" t="s">
        <v>53</v>
      </c>
    </row>
    <row r="18" spans="1:15" s="47" customFormat="1">
      <c r="A18" s="53" t="str">
        <f>IF($B$8=$O$8,"Výběrová směrodatná odchylka","Rozsah výběru")</f>
        <v>Rozsah výběru</v>
      </c>
      <c r="B18" s="61"/>
      <c r="D18" s="64"/>
    </row>
    <row r="19" spans="1:15" s="47" customFormat="1">
      <c r="A19" s="47" t="str">
        <f>IF(B8=O8,"Rozsah výběru","")</f>
        <v/>
      </c>
      <c r="B19" s="61"/>
      <c r="D19" s="64"/>
      <c r="O19" s="47" t="s">
        <v>66</v>
      </c>
    </row>
    <row r="20" spans="1:15" s="47" customFormat="1">
      <c r="D20" s="64"/>
      <c r="O20" s="47" t="s">
        <v>67</v>
      </c>
    </row>
    <row r="21" spans="1:15" s="47" customFormat="1">
      <c r="A21" s="7" t="s">
        <v>64</v>
      </c>
      <c r="B21" s="62" t="s">
        <v>53</v>
      </c>
      <c r="D21" s="64"/>
      <c r="O21" s="47" t="s">
        <v>68</v>
      </c>
    </row>
    <row r="22" spans="1:15" s="47" customFormat="1">
      <c r="B22" s="54" t="str">
        <f>IF(AND($B$14=$O$14,$D$10="",$B$21=$O$16),"Není zadán výběrový soubor!","")</f>
        <v/>
      </c>
      <c r="D22" s="64"/>
    </row>
    <row r="23" spans="1:15" s="47" customFormat="1">
      <c r="A23" s="50" t="str">
        <f>IF(AND($B$21=$O$16,$B$16="",$B$22="",$A$16=""),IF($B$8=$O$8,'IO_střední hodnota '!A6,IF('Odhad parametrů populace'!$B$8='Odhad parametrů populace'!O9,IO_rozptyl!A6,IF('Odhad parametrů populace'!$B$8='Odhad parametrů populace'!$O$10,IO_rozptyl!A6,IO_rel.četnost!$A$6))),"")</f>
        <v/>
      </c>
      <c r="D23" s="64"/>
    </row>
    <row r="24" spans="1:15" s="47" customFormat="1">
      <c r="A24" s="57" t="str">
        <f>IF(AND($B$21=$O$16,$B$16="",$B$22=""),IF($B$8=$O$8,'IO_střední hodnota '!A7,IF('Odhad parametrů populace'!$B$8='Odhad parametrů populace'!$O$9,IO_rozptyl!A7,IF('Odhad parametrů populace'!$B$8='Odhad parametrů populace'!O$10,IO_rozptyl!A8,IF(IO_rel.četnost!E16="","",IO_rel.četnost!$A$7)))),"")</f>
        <v/>
      </c>
      <c r="D24" s="64"/>
    </row>
    <row r="25" spans="1:15" s="47" customFormat="1">
      <c r="D25" s="64"/>
    </row>
    <row r="26" spans="1:15" s="47" customFormat="1">
      <c r="D26" s="64"/>
    </row>
    <row r="27" spans="1:15" s="47" customFormat="1">
      <c r="D27" s="64"/>
    </row>
    <row r="28" spans="1:15" s="47" customFormat="1">
      <c r="D28" s="64"/>
    </row>
    <row r="29" spans="1:15" s="47" customFormat="1">
      <c r="D29" s="64"/>
    </row>
    <row r="30" spans="1:15" s="47" customFormat="1">
      <c r="D30" s="64"/>
    </row>
    <row r="31" spans="1:15" s="47" customFormat="1">
      <c r="D31" s="64"/>
    </row>
    <row r="32" spans="1:15" s="47" customFormat="1">
      <c r="D32" s="64"/>
    </row>
    <row r="33" spans="4:4" s="47" customFormat="1">
      <c r="D33" s="64"/>
    </row>
    <row r="34" spans="4:4" s="47" customFormat="1">
      <c r="D34" s="64"/>
    </row>
    <row r="35" spans="4:4" s="47" customFormat="1">
      <c r="D35" s="64"/>
    </row>
    <row r="36" spans="4:4" s="47" customFormat="1">
      <c r="D36" s="64"/>
    </row>
    <row r="37" spans="4:4" s="47" customFormat="1">
      <c r="D37" s="64"/>
    </row>
    <row r="38" spans="4:4" s="47" customFormat="1">
      <c r="D38" s="64"/>
    </row>
    <row r="39" spans="4:4" s="47" customFormat="1">
      <c r="D39" s="64"/>
    </row>
    <row r="40" spans="4:4" s="47" customFormat="1">
      <c r="D40" s="64"/>
    </row>
    <row r="41" spans="4:4" s="47" customFormat="1">
      <c r="D41" s="64"/>
    </row>
    <row r="42" spans="4:4" s="47" customFormat="1">
      <c r="D42" s="64"/>
    </row>
    <row r="43" spans="4:4" s="47" customFormat="1">
      <c r="D43" s="64"/>
    </row>
    <row r="44" spans="4:4" s="47" customFormat="1">
      <c r="D44" s="64"/>
    </row>
    <row r="45" spans="4:4" s="47" customFormat="1">
      <c r="D45" s="64"/>
    </row>
    <row r="46" spans="4:4" s="47" customFormat="1">
      <c r="D46" s="64"/>
    </row>
    <row r="47" spans="4:4" s="47" customFormat="1">
      <c r="D47" s="64"/>
    </row>
    <row r="48" spans="4:4" s="47" customFormat="1">
      <c r="D48" s="64"/>
    </row>
    <row r="49" spans="4:4" s="47" customFormat="1">
      <c r="D49" s="64"/>
    </row>
    <row r="50" spans="4:4" s="47" customFormat="1">
      <c r="D50" s="64"/>
    </row>
    <row r="51" spans="4:4" s="47" customFormat="1">
      <c r="D51" s="64"/>
    </row>
    <row r="52" spans="4:4" s="47" customFormat="1">
      <c r="D52" s="64"/>
    </row>
    <row r="53" spans="4:4" s="47" customFormat="1">
      <c r="D53" s="64"/>
    </row>
    <row r="54" spans="4:4" s="47" customFormat="1">
      <c r="D54" s="64"/>
    </row>
    <row r="55" spans="4:4" s="47" customFormat="1">
      <c r="D55" s="64"/>
    </row>
    <row r="56" spans="4:4" s="47" customFormat="1">
      <c r="D56" s="64"/>
    </row>
    <row r="57" spans="4:4" s="47" customFormat="1">
      <c r="D57" s="64"/>
    </row>
    <row r="58" spans="4:4" s="47" customFormat="1">
      <c r="D58" s="64"/>
    </row>
    <row r="59" spans="4:4" s="47" customFormat="1">
      <c r="D59" s="64"/>
    </row>
    <row r="60" spans="4:4" s="47" customFormat="1">
      <c r="D60" s="64"/>
    </row>
    <row r="61" spans="4:4" s="47" customFormat="1">
      <c r="D61" s="64"/>
    </row>
    <row r="62" spans="4:4" s="47" customFormat="1">
      <c r="D62" s="64"/>
    </row>
    <row r="63" spans="4:4" s="47" customFormat="1">
      <c r="D63" s="64"/>
    </row>
    <row r="64" spans="4:4" s="47" customFormat="1">
      <c r="D64" s="64"/>
    </row>
    <row r="65" spans="4:4" s="47" customFormat="1">
      <c r="D65" s="64"/>
    </row>
    <row r="66" spans="4:4" s="47" customFormat="1">
      <c r="D66" s="64"/>
    </row>
    <row r="67" spans="4:4" s="47" customFormat="1">
      <c r="D67" s="64"/>
    </row>
    <row r="68" spans="4:4" s="47" customFormat="1">
      <c r="D68" s="64"/>
    </row>
    <row r="69" spans="4:4" s="47" customFormat="1">
      <c r="D69" s="64"/>
    </row>
    <row r="70" spans="4:4" s="47" customFormat="1">
      <c r="D70" s="64"/>
    </row>
    <row r="71" spans="4:4" s="47" customFormat="1">
      <c r="D71" s="64"/>
    </row>
    <row r="72" spans="4:4" s="47" customFormat="1">
      <c r="D72" s="64"/>
    </row>
    <row r="73" spans="4:4" s="47" customFormat="1">
      <c r="D73" s="64"/>
    </row>
    <row r="74" spans="4:4" s="47" customFormat="1">
      <c r="D74" s="64"/>
    </row>
    <row r="75" spans="4:4" s="47" customFormat="1">
      <c r="D75" s="64"/>
    </row>
    <row r="76" spans="4:4" s="47" customFormat="1">
      <c r="D76" s="64"/>
    </row>
    <row r="77" spans="4:4" s="47" customFormat="1">
      <c r="D77" s="64"/>
    </row>
    <row r="78" spans="4:4" s="47" customFormat="1">
      <c r="D78" s="64"/>
    </row>
    <row r="79" spans="4:4" s="47" customFormat="1">
      <c r="D79" s="64"/>
    </row>
    <row r="80" spans="4:4" s="47" customFormat="1">
      <c r="D80" s="64"/>
    </row>
    <row r="81" spans="4:4" s="47" customFormat="1">
      <c r="D81" s="64"/>
    </row>
    <row r="82" spans="4:4" s="47" customFormat="1">
      <c r="D82" s="64"/>
    </row>
    <row r="83" spans="4:4" s="47" customFormat="1">
      <c r="D83" s="64"/>
    </row>
    <row r="84" spans="4:4" s="47" customFormat="1">
      <c r="D84" s="64"/>
    </row>
    <row r="85" spans="4:4" s="47" customFormat="1">
      <c r="D85" s="64"/>
    </row>
    <row r="86" spans="4:4" s="47" customFormat="1">
      <c r="D86" s="64"/>
    </row>
    <row r="87" spans="4:4" s="47" customFormat="1">
      <c r="D87" s="64"/>
    </row>
    <row r="88" spans="4:4" s="47" customFormat="1">
      <c r="D88" s="64"/>
    </row>
    <row r="89" spans="4:4" s="47" customFormat="1">
      <c r="D89" s="64"/>
    </row>
    <row r="90" spans="4:4" s="47" customFormat="1">
      <c r="D90" s="64"/>
    </row>
    <row r="91" spans="4:4" s="47" customFormat="1">
      <c r="D91" s="64"/>
    </row>
    <row r="92" spans="4:4" s="47" customFormat="1">
      <c r="D92" s="64"/>
    </row>
    <row r="93" spans="4:4" s="47" customFormat="1">
      <c r="D93" s="64"/>
    </row>
    <row r="94" spans="4:4" s="47" customFormat="1">
      <c r="D94" s="64"/>
    </row>
    <row r="95" spans="4:4" s="47" customFormat="1">
      <c r="D95" s="64"/>
    </row>
    <row r="96" spans="4:4" s="47" customFormat="1">
      <c r="D96" s="64"/>
    </row>
    <row r="97" spans="4:4" s="47" customFormat="1">
      <c r="D97" s="64"/>
    </row>
    <row r="98" spans="4:4" s="47" customFormat="1">
      <c r="D98" s="64"/>
    </row>
    <row r="99" spans="4:4" s="47" customFormat="1">
      <c r="D99" s="64"/>
    </row>
    <row r="100" spans="4:4" s="47" customFormat="1">
      <c r="D100" s="64"/>
    </row>
    <row r="101" spans="4:4" s="47" customFormat="1">
      <c r="D101" s="64"/>
    </row>
    <row r="102" spans="4:4" s="47" customFormat="1">
      <c r="D102" s="64"/>
    </row>
    <row r="103" spans="4:4" s="47" customFormat="1">
      <c r="D103" s="64"/>
    </row>
    <row r="104" spans="4:4" s="47" customFormat="1">
      <c r="D104" s="64"/>
    </row>
    <row r="105" spans="4:4" s="47" customFormat="1">
      <c r="D105" s="64"/>
    </row>
    <row r="106" spans="4:4" s="47" customFormat="1">
      <c r="D106" s="64"/>
    </row>
    <row r="107" spans="4:4" s="47" customFormat="1">
      <c r="D107" s="64"/>
    </row>
    <row r="108" spans="4:4" s="47" customFormat="1">
      <c r="D108" s="64"/>
    </row>
    <row r="109" spans="4:4" s="47" customFormat="1">
      <c r="D109" s="64"/>
    </row>
    <row r="110" spans="4:4" s="47" customFormat="1">
      <c r="D110" s="64"/>
    </row>
    <row r="111" spans="4:4" s="47" customFormat="1">
      <c r="D111" s="64"/>
    </row>
    <row r="112" spans="4:4" s="47" customFormat="1">
      <c r="D112" s="64"/>
    </row>
    <row r="113" spans="4:4" s="47" customFormat="1">
      <c r="D113" s="64"/>
    </row>
    <row r="114" spans="4:4" s="47" customFormat="1">
      <c r="D114" s="64"/>
    </row>
    <row r="115" spans="4:4" s="47" customFormat="1">
      <c r="D115" s="64"/>
    </row>
    <row r="116" spans="4:4" s="47" customFormat="1">
      <c r="D116" s="64"/>
    </row>
    <row r="117" spans="4:4" s="47" customFormat="1">
      <c r="D117" s="64"/>
    </row>
    <row r="118" spans="4:4" s="47" customFormat="1">
      <c r="D118" s="64"/>
    </row>
    <row r="119" spans="4:4" s="47" customFormat="1">
      <c r="D119" s="64"/>
    </row>
    <row r="120" spans="4:4" s="47" customFormat="1">
      <c r="D120" s="64"/>
    </row>
    <row r="121" spans="4:4" s="47" customFormat="1">
      <c r="D121" s="64"/>
    </row>
    <row r="122" spans="4:4" s="47" customFormat="1">
      <c r="D122" s="64"/>
    </row>
    <row r="123" spans="4:4" s="47" customFormat="1">
      <c r="D123" s="64"/>
    </row>
    <row r="124" spans="4:4" s="47" customFormat="1">
      <c r="D124" s="64"/>
    </row>
    <row r="125" spans="4:4" s="47" customFormat="1">
      <c r="D125" s="64"/>
    </row>
    <row r="126" spans="4:4" s="47" customFormat="1">
      <c r="D126" s="64"/>
    </row>
    <row r="127" spans="4:4" s="47" customFormat="1">
      <c r="D127" s="64"/>
    </row>
    <row r="128" spans="4:4" s="47" customFormat="1">
      <c r="D128" s="64"/>
    </row>
    <row r="129" spans="4:4" s="47" customFormat="1">
      <c r="D129" s="64"/>
    </row>
    <row r="130" spans="4:4" s="47" customFormat="1">
      <c r="D130" s="64"/>
    </row>
    <row r="131" spans="4:4" s="47" customFormat="1">
      <c r="D131" s="64"/>
    </row>
    <row r="132" spans="4:4" s="47" customFormat="1">
      <c r="D132" s="64"/>
    </row>
    <row r="133" spans="4:4" s="47" customFormat="1">
      <c r="D133" s="64"/>
    </row>
    <row r="134" spans="4:4" s="47" customFormat="1">
      <c r="D134" s="64"/>
    </row>
    <row r="135" spans="4:4" s="47" customFormat="1">
      <c r="D135" s="64"/>
    </row>
    <row r="136" spans="4:4" s="47" customFormat="1">
      <c r="D136" s="64"/>
    </row>
    <row r="137" spans="4:4" s="47" customFormat="1">
      <c r="D137" s="64"/>
    </row>
    <row r="138" spans="4:4" s="47" customFormat="1">
      <c r="D138" s="64"/>
    </row>
    <row r="139" spans="4:4" s="47" customFormat="1">
      <c r="D139" s="64"/>
    </row>
    <row r="140" spans="4:4" s="47" customFormat="1">
      <c r="D140" s="64"/>
    </row>
    <row r="141" spans="4:4" s="47" customFormat="1">
      <c r="D141" s="64"/>
    </row>
    <row r="142" spans="4:4" s="47" customFormat="1">
      <c r="D142" s="64"/>
    </row>
    <row r="143" spans="4:4" s="47" customFormat="1">
      <c r="D143" s="64"/>
    </row>
    <row r="144" spans="4:4" s="47" customFormat="1">
      <c r="D144" s="64"/>
    </row>
    <row r="145" spans="4:4" s="47" customFormat="1">
      <c r="D145" s="64"/>
    </row>
    <row r="146" spans="4:4" s="47" customFormat="1">
      <c r="D146" s="64"/>
    </row>
    <row r="147" spans="4:4" s="47" customFormat="1">
      <c r="D147" s="64"/>
    </row>
    <row r="148" spans="4:4" s="47" customFormat="1">
      <c r="D148" s="64"/>
    </row>
    <row r="149" spans="4:4" s="47" customFormat="1">
      <c r="D149" s="64"/>
    </row>
    <row r="150" spans="4:4" s="47" customFormat="1">
      <c r="D150" s="64"/>
    </row>
    <row r="151" spans="4:4" s="47" customFormat="1">
      <c r="D151" s="64"/>
    </row>
    <row r="152" spans="4:4" s="47" customFormat="1">
      <c r="D152" s="64"/>
    </row>
    <row r="153" spans="4:4" s="47" customFormat="1">
      <c r="D153" s="64"/>
    </row>
    <row r="154" spans="4:4" s="47" customFormat="1">
      <c r="D154" s="64"/>
    </row>
    <row r="155" spans="4:4" s="47" customFormat="1">
      <c r="D155" s="64"/>
    </row>
    <row r="156" spans="4:4" s="47" customFormat="1">
      <c r="D156" s="64"/>
    </row>
    <row r="157" spans="4:4" s="47" customFormat="1">
      <c r="D157" s="64"/>
    </row>
    <row r="158" spans="4:4" s="47" customFormat="1">
      <c r="D158" s="64"/>
    </row>
    <row r="159" spans="4:4" s="47" customFormat="1">
      <c r="D159" s="64"/>
    </row>
    <row r="160" spans="4:4" s="47" customFormat="1">
      <c r="D160" s="64"/>
    </row>
    <row r="161" spans="4:4" s="47" customFormat="1">
      <c r="D161" s="64"/>
    </row>
    <row r="162" spans="4:4" s="47" customFormat="1">
      <c r="D162" s="64"/>
    </row>
    <row r="163" spans="4:4" s="47" customFormat="1">
      <c r="D163" s="64"/>
    </row>
    <row r="164" spans="4:4" s="47" customFormat="1">
      <c r="D164" s="64"/>
    </row>
    <row r="165" spans="4:4" s="47" customFormat="1">
      <c r="D165" s="64"/>
    </row>
    <row r="166" spans="4:4" s="47" customFormat="1">
      <c r="D166" s="64"/>
    </row>
    <row r="167" spans="4:4" s="47" customFormat="1">
      <c r="D167" s="64"/>
    </row>
    <row r="168" spans="4:4" s="47" customFormat="1">
      <c r="D168" s="64"/>
    </row>
    <row r="169" spans="4:4" s="47" customFormat="1">
      <c r="D169" s="64"/>
    </row>
    <row r="170" spans="4:4" s="47" customFormat="1">
      <c r="D170" s="64"/>
    </row>
    <row r="171" spans="4:4" s="47" customFormat="1">
      <c r="D171" s="64"/>
    </row>
    <row r="172" spans="4:4" s="47" customFormat="1">
      <c r="D172" s="64"/>
    </row>
    <row r="173" spans="4:4" s="47" customFormat="1">
      <c r="D173" s="64"/>
    </row>
    <row r="174" spans="4:4" s="47" customFormat="1">
      <c r="D174" s="64"/>
    </row>
    <row r="175" spans="4:4" s="47" customFormat="1">
      <c r="D175" s="64"/>
    </row>
    <row r="176" spans="4:4" s="47" customFormat="1">
      <c r="D176" s="64"/>
    </row>
    <row r="177" spans="4:4" s="47" customFormat="1">
      <c r="D177" s="64"/>
    </row>
    <row r="178" spans="4:4" s="47" customFormat="1">
      <c r="D178" s="64"/>
    </row>
    <row r="179" spans="4:4" s="47" customFormat="1">
      <c r="D179" s="64"/>
    </row>
    <row r="180" spans="4:4" s="47" customFormat="1">
      <c r="D180" s="64"/>
    </row>
    <row r="181" spans="4:4" s="47" customFormat="1">
      <c r="D181" s="64"/>
    </row>
    <row r="182" spans="4:4" s="47" customFormat="1">
      <c r="D182" s="64"/>
    </row>
    <row r="183" spans="4:4" s="47" customFormat="1">
      <c r="D183" s="64"/>
    </row>
    <row r="184" spans="4:4" s="47" customFormat="1">
      <c r="D184" s="64"/>
    </row>
    <row r="185" spans="4:4" s="47" customFormat="1">
      <c r="D185" s="64"/>
    </row>
    <row r="186" spans="4:4" s="47" customFormat="1">
      <c r="D186" s="64"/>
    </row>
    <row r="187" spans="4:4" s="47" customFormat="1">
      <c r="D187" s="64"/>
    </row>
    <row r="188" spans="4:4" s="47" customFormat="1">
      <c r="D188" s="64"/>
    </row>
    <row r="189" spans="4:4" s="47" customFormat="1">
      <c r="D189" s="64"/>
    </row>
    <row r="190" spans="4:4" s="47" customFormat="1">
      <c r="D190" s="64"/>
    </row>
    <row r="191" spans="4:4" s="47" customFormat="1">
      <c r="D191" s="64"/>
    </row>
    <row r="192" spans="4:4" s="47" customFormat="1">
      <c r="D192" s="64"/>
    </row>
    <row r="193" spans="4:4" s="47" customFormat="1">
      <c r="D193" s="64"/>
    </row>
    <row r="194" spans="4:4" s="47" customFormat="1">
      <c r="D194" s="64"/>
    </row>
    <row r="195" spans="4:4" s="47" customFormat="1">
      <c r="D195" s="64"/>
    </row>
    <row r="196" spans="4:4" s="47" customFormat="1">
      <c r="D196" s="64"/>
    </row>
    <row r="197" spans="4:4" s="47" customFormat="1">
      <c r="D197" s="64"/>
    </row>
    <row r="198" spans="4:4" s="47" customFormat="1">
      <c r="D198" s="64"/>
    </row>
    <row r="199" spans="4:4" s="47" customFormat="1">
      <c r="D199" s="64"/>
    </row>
    <row r="200" spans="4:4" s="47" customFormat="1">
      <c r="D200" s="64"/>
    </row>
    <row r="201" spans="4:4" s="47" customFormat="1">
      <c r="D201" s="64"/>
    </row>
    <row r="202" spans="4:4" s="47" customFormat="1">
      <c r="D202" s="64"/>
    </row>
    <row r="203" spans="4:4" s="47" customFormat="1">
      <c r="D203" s="64"/>
    </row>
    <row r="204" spans="4:4" s="47" customFormat="1">
      <c r="D204" s="64"/>
    </row>
    <row r="205" spans="4:4" s="47" customFormat="1">
      <c r="D205" s="64"/>
    </row>
    <row r="206" spans="4:4" s="47" customFormat="1">
      <c r="D206" s="64"/>
    </row>
    <row r="207" spans="4:4" s="47" customFormat="1">
      <c r="D207" s="64"/>
    </row>
    <row r="208" spans="4:4" s="47" customFormat="1">
      <c r="D208" s="64"/>
    </row>
    <row r="209" spans="4:4" s="47" customFormat="1">
      <c r="D209" s="64"/>
    </row>
    <row r="210" spans="4:4" s="47" customFormat="1">
      <c r="D210" s="64"/>
    </row>
    <row r="211" spans="4:4" s="47" customFormat="1">
      <c r="D211" s="64"/>
    </row>
    <row r="212" spans="4:4" s="47" customFormat="1">
      <c r="D212" s="64"/>
    </row>
    <row r="213" spans="4:4" s="47" customFormat="1">
      <c r="D213" s="64"/>
    </row>
    <row r="214" spans="4:4" s="47" customFormat="1">
      <c r="D214" s="64"/>
    </row>
    <row r="215" spans="4:4" s="47" customFormat="1">
      <c r="D215" s="64"/>
    </row>
    <row r="216" spans="4:4" s="47" customFormat="1">
      <c r="D216" s="64"/>
    </row>
    <row r="217" spans="4:4" s="47" customFormat="1">
      <c r="D217" s="64"/>
    </row>
    <row r="218" spans="4:4" s="47" customFormat="1">
      <c r="D218" s="64"/>
    </row>
    <row r="219" spans="4:4" s="47" customFormat="1">
      <c r="D219" s="64"/>
    </row>
    <row r="220" spans="4:4" s="47" customFormat="1">
      <c r="D220" s="64"/>
    </row>
    <row r="221" spans="4:4" s="47" customFormat="1">
      <c r="D221" s="64"/>
    </row>
    <row r="222" spans="4:4" s="47" customFormat="1">
      <c r="D222" s="64"/>
    </row>
    <row r="223" spans="4:4" s="47" customFormat="1">
      <c r="D223" s="64"/>
    </row>
    <row r="224" spans="4:4" s="47" customFormat="1">
      <c r="D224" s="64"/>
    </row>
    <row r="225" spans="4:4" s="47" customFormat="1">
      <c r="D225" s="64"/>
    </row>
    <row r="226" spans="4:4" s="47" customFormat="1">
      <c r="D226" s="64"/>
    </row>
    <row r="227" spans="4:4" s="47" customFormat="1">
      <c r="D227" s="64"/>
    </row>
    <row r="228" spans="4:4" s="47" customFormat="1">
      <c r="D228" s="64"/>
    </row>
    <row r="229" spans="4:4" s="47" customFormat="1">
      <c r="D229" s="64"/>
    </row>
    <row r="230" spans="4:4" s="47" customFormat="1">
      <c r="D230" s="64"/>
    </row>
    <row r="231" spans="4:4" s="47" customFormat="1">
      <c r="D231" s="64"/>
    </row>
    <row r="232" spans="4:4" s="47" customFormat="1">
      <c r="D232" s="64"/>
    </row>
    <row r="233" spans="4:4" s="47" customFormat="1">
      <c r="D233" s="64"/>
    </row>
    <row r="234" spans="4:4" s="47" customFormat="1">
      <c r="D234" s="64"/>
    </row>
    <row r="235" spans="4:4" s="47" customFormat="1">
      <c r="D235" s="64"/>
    </row>
    <row r="236" spans="4:4" s="47" customFormat="1">
      <c r="D236" s="64"/>
    </row>
    <row r="237" spans="4:4" s="47" customFormat="1">
      <c r="D237" s="64"/>
    </row>
    <row r="238" spans="4:4" s="47" customFormat="1">
      <c r="D238" s="64"/>
    </row>
    <row r="239" spans="4:4" s="47" customFormat="1">
      <c r="D239" s="64"/>
    </row>
    <row r="240" spans="4:4" s="47" customFormat="1">
      <c r="D240" s="64"/>
    </row>
    <row r="241" spans="4:4" s="47" customFormat="1">
      <c r="D241" s="64"/>
    </row>
    <row r="242" spans="4:4" s="47" customFormat="1">
      <c r="D242" s="64"/>
    </row>
    <row r="243" spans="4:4" s="47" customFormat="1">
      <c r="D243" s="64"/>
    </row>
    <row r="244" spans="4:4" s="47" customFormat="1">
      <c r="D244" s="64"/>
    </row>
    <row r="245" spans="4:4" s="47" customFormat="1">
      <c r="D245" s="64"/>
    </row>
    <row r="246" spans="4:4" s="47" customFormat="1">
      <c r="D246" s="64"/>
    </row>
    <row r="247" spans="4:4" s="47" customFormat="1">
      <c r="D247" s="64"/>
    </row>
    <row r="248" spans="4:4" s="47" customFormat="1">
      <c r="D248" s="64"/>
    </row>
    <row r="249" spans="4:4" s="47" customFormat="1">
      <c r="D249" s="64"/>
    </row>
    <row r="250" spans="4:4" s="47" customFormat="1">
      <c r="D250" s="64"/>
    </row>
    <row r="251" spans="4:4" s="47" customFormat="1">
      <c r="D251" s="64"/>
    </row>
    <row r="252" spans="4:4" s="47" customFormat="1">
      <c r="D252" s="64"/>
    </row>
    <row r="253" spans="4:4" s="47" customFormat="1">
      <c r="D253" s="64"/>
    </row>
    <row r="254" spans="4:4" s="47" customFormat="1">
      <c r="D254" s="64"/>
    </row>
    <row r="255" spans="4:4" s="47" customFormat="1">
      <c r="D255" s="64"/>
    </row>
    <row r="256" spans="4:4" s="47" customFormat="1">
      <c r="D256" s="64"/>
    </row>
    <row r="257" spans="4:4" s="47" customFormat="1">
      <c r="D257" s="64"/>
    </row>
    <row r="258" spans="4:4" s="47" customFormat="1">
      <c r="D258" s="64"/>
    </row>
    <row r="259" spans="4:4" s="47" customFormat="1">
      <c r="D259" s="64"/>
    </row>
    <row r="260" spans="4:4" s="47" customFormat="1">
      <c r="D260" s="64"/>
    </row>
    <row r="261" spans="4:4" s="47" customFormat="1">
      <c r="D261" s="64"/>
    </row>
    <row r="262" spans="4:4" s="47" customFormat="1">
      <c r="D262" s="64"/>
    </row>
    <row r="263" spans="4:4" s="47" customFormat="1">
      <c r="D263" s="64"/>
    </row>
    <row r="264" spans="4:4" s="47" customFormat="1">
      <c r="D264" s="64"/>
    </row>
    <row r="265" spans="4:4" s="47" customFormat="1">
      <c r="D265" s="64"/>
    </row>
    <row r="266" spans="4:4" s="47" customFormat="1">
      <c r="D266" s="64"/>
    </row>
    <row r="267" spans="4:4" s="47" customFormat="1">
      <c r="D267" s="64"/>
    </row>
    <row r="268" spans="4:4" s="47" customFormat="1">
      <c r="D268" s="64"/>
    </row>
    <row r="269" spans="4:4" s="47" customFormat="1">
      <c r="D269" s="64"/>
    </row>
    <row r="270" spans="4:4" s="47" customFormat="1">
      <c r="D270" s="64"/>
    </row>
    <row r="271" spans="4:4" s="47" customFormat="1">
      <c r="D271" s="64"/>
    </row>
    <row r="272" spans="4:4" s="47" customFormat="1">
      <c r="D272" s="64"/>
    </row>
    <row r="273" spans="4:4" s="47" customFormat="1">
      <c r="D273" s="64"/>
    </row>
    <row r="274" spans="4:4" s="47" customFormat="1">
      <c r="D274" s="64"/>
    </row>
    <row r="275" spans="4:4" s="47" customFormat="1">
      <c r="D275" s="64"/>
    </row>
    <row r="276" spans="4:4" s="47" customFormat="1">
      <c r="D276" s="64"/>
    </row>
    <row r="277" spans="4:4" s="47" customFormat="1">
      <c r="D277" s="64"/>
    </row>
    <row r="278" spans="4:4" s="47" customFormat="1">
      <c r="D278" s="64"/>
    </row>
    <row r="279" spans="4:4" s="47" customFormat="1">
      <c r="D279" s="64"/>
    </row>
    <row r="280" spans="4:4" s="47" customFormat="1">
      <c r="D280" s="64"/>
    </row>
    <row r="281" spans="4:4" s="47" customFormat="1">
      <c r="D281" s="64"/>
    </row>
    <row r="282" spans="4:4" s="47" customFormat="1">
      <c r="D282" s="64"/>
    </row>
    <row r="283" spans="4:4" s="47" customFormat="1">
      <c r="D283" s="64"/>
    </row>
    <row r="284" spans="4:4" s="47" customFormat="1">
      <c r="D284" s="64"/>
    </row>
    <row r="285" spans="4:4" s="47" customFormat="1">
      <c r="D285" s="64"/>
    </row>
    <row r="286" spans="4:4" s="47" customFormat="1">
      <c r="D286" s="64"/>
    </row>
    <row r="287" spans="4:4" s="47" customFormat="1">
      <c r="D287" s="64"/>
    </row>
    <row r="288" spans="4:4" s="47" customFormat="1">
      <c r="D288" s="64"/>
    </row>
    <row r="289" spans="4:4" s="47" customFormat="1">
      <c r="D289" s="64"/>
    </row>
    <row r="290" spans="4:4" s="47" customFormat="1">
      <c r="D290" s="64"/>
    </row>
    <row r="291" spans="4:4" s="47" customFormat="1">
      <c r="D291" s="64"/>
    </row>
    <row r="292" spans="4:4" s="47" customFormat="1">
      <c r="D292" s="64"/>
    </row>
    <row r="293" spans="4:4" s="47" customFormat="1">
      <c r="D293" s="64"/>
    </row>
    <row r="294" spans="4:4" s="47" customFormat="1">
      <c r="D294" s="64"/>
    </row>
    <row r="295" spans="4:4" s="47" customFormat="1">
      <c r="D295" s="64"/>
    </row>
    <row r="296" spans="4:4" s="47" customFormat="1">
      <c r="D296" s="64"/>
    </row>
    <row r="297" spans="4:4" s="47" customFormat="1">
      <c r="D297" s="64"/>
    </row>
    <row r="298" spans="4:4" s="47" customFormat="1">
      <c r="D298" s="64"/>
    </row>
    <row r="299" spans="4:4" s="47" customFormat="1">
      <c r="D299" s="64"/>
    </row>
    <row r="300" spans="4:4" s="47" customFormat="1">
      <c r="D300" s="64"/>
    </row>
    <row r="301" spans="4:4" s="47" customFormat="1">
      <c r="D301" s="64"/>
    </row>
    <row r="302" spans="4:4" s="47" customFormat="1">
      <c r="D302" s="64"/>
    </row>
    <row r="303" spans="4:4" s="47" customFormat="1">
      <c r="D303" s="64"/>
    </row>
    <row r="304" spans="4:4" s="47" customFormat="1">
      <c r="D304" s="64"/>
    </row>
    <row r="305" spans="4:4" s="47" customFormat="1">
      <c r="D305" s="64"/>
    </row>
    <row r="306" spans="4:4" s="47" customFormat="1">
      <c r="D306" s="64"/>
    </row>
    <row r="307" spans="4:4" s="47" customFormat="1">
      <c r="D307" s="64"/>
    </row>
    <row r="308" spans="4:4" s="47" customFormat="1">
      <c r="D308" s="64"/>
    </row>
    <row r="309" spans="4:4" s="47" customFormat="1">
      <c r="D309" s="64"/>
    </row>
    <row r="310" spans="4:4" s="47" customFormat="1">
      <c r="D310" s="64"/>
    </row>
    <row r="311" spans="4:4" s="47" customFormat="1">
      <c r="D311" s="64"/>
    </row>
    <row r="312" spans="4:4" s="47" customFormat="1">
      <c r="D312" s="64"/>
    </row>
    <row r="313" spans="4:4" s="47" customFormat="1">
      <c r="D313" s="64"/>
    </row>
    <row r="314" spans="4:4" s="47" customFormat="1">
      <c r="D314" s="64"/>
    </row>
    <row r="315" spans="4:4" s="47" customFormat="1">
      <c r="D315" s="64"/>
    </row>
    <row r="316" spans="4:4" s="47" customFormat="1">
      <c r="D316" s="64"/>
    </row>
    <row r="317" spans="4:4" s="47" customFormat="1">
      <c r="D317" s="64"/>
    </row>
    <row r="318" spans="4:4" s="47" customFormat="1">
      <c r="D318" s="64"/>
    </row>
    <row r="319" spans="4:4" s="47" customFormat="1">
      <c r="D319" s="64"/>
    </row>
    <row r="320" spans="4:4" s="47" customFormat="1">
      <c r="D320" s="64"/>
    </row>
    <row r="321" spans="4:4" s="47" customFormat="1">
      <c r="D321" s="64"/>
    </row>
    <row r="322" spans="4:4" s="47" customFormat="1">
      <c r="D322" s="64"/>
    </row>
    <row r="323" spans="4:4" s="47" customFormat="1">
      <c r="D323" s="64"/>
    </row>
    <row r="324" spans="4:4" s="47" customFormat="1">
      <c r="D324" s="64"/>
    </row>
    <row r="325" spans="4:4" s="47" customFormat="1">
      <c r="D325" s="64"/>
    </row>
    <row r="326" spans="4:4" s="47" customFormat="1">
      <c r="D326" s="64"/>
    </row>
    <row r="327" spans="4:4" s="47" customFormat="1">
      <c r="D327" s="64"/>
    </row>
    <row r="328" spans="4:4" s="47" customFormat="1">
      <c r="D328" s="64"/>
    </row>
    <row r="329" spans="4:4" s="47" customFormat="1">
      <c r="D329" s="64"/>
    </row>
    <row r="330" spans="4:4" s="47" customFormat="1">
      <c r="D330" s="64"/>
    </row>
    <row r="331" spans="4:4" s="47" customFormat="1">
      <c r="D331" s="64"/>
    </row>
    <row r="332" spans="4:4" s="47" customFormat="1">
      <c r="D332" s="64"/>
    </row>
    <row r="333" spans="4:4" s="47" customFormat="1">
      <c r="D333" s="64"/>
    </row>
    <row r="334" spans="4:4" s="47" customFormat="1">
      <c r="D334" s="64"/>
    </row>
    <row r="335" spans="4:4" s="47" customFormat="1">
      <c r="D335" s="64"/>
    </row>
    <row r="336" spans="4:4" s="47" customFormat="1">
      <c r="D336" s="64"/>
    </row>
    <row r="337" spans="4:4" s="47" customFormat="1">
      <c r="D337" s="64"/>
    </row>
    <row r="338" spans="4:4" s="47" customFormat="1">
      <c r="D338" s="64"/>
    </row>
    <row r="339" spans="4:4" s="47" customFormat="1">
      <c r="D339" s="64"/>
    </row>
    <row r="340" spans="4:4" s="47" customFormat="1">
      <c r="D340" s="64"/>
    </row>
    <row r="341" spans="4:4" s="47" customFormat="1">
      <c r="D341" s="64"/>
    </row>
    <row r="342" spans="4:4" s="47" customFormat="1">
      <c r="D342" s="64"/>
    </row>
    <row r="343" spans="4:4" s="47" customFormat="1">
      <c r="D343" s="64"/>
    </row>
    <row r="344" spans="4:4" s="47" customFormat="1">
      <c r="D344" s="64"/>
    </row>
    <row r="345" spans="4:4" s="47" customFormat="1">
      <c r="D345" s="64"/>
    </row>
    <row r="346" spans="4:4" s="47" customFormat="1">
      <c r="D346" s="64"/>
    </row>
    <row r="347" spans="4:4" s="47" customFormat="1">
      <c r="D347" s="64"/>
    </row>
    <row r="348" spans="4:4" s="47" customFormat="1">
      <c r="D348" s="64"/>
    </row>
    <row r="349" spans="4:4" s="47" customFormat="1">
      <c r="D349" s="64"/>
    </row>
    <row r="350" spans="4:4" s="47" customFormat="1">
      <c r="D350" s="64"/>
    </row>
    <row r="351" spans="4:4" s="47" customFormat="1">
      <c r="D351" s="64"/>
    </row>
    <row r="352" spans="4:4" s="47" customFormat="1">
      <c r="D352" s="64"/>
    </row>
    <row r="353" spans="4:4" s="47" customFormat="1">
      <c r="D353" s="64"/>
    </row>
    <row r="354" spans="4:4" s="47" customFormat="1">
      <c r="D354" s="64"/>
    </row>
    <row r="355" spans="4:4" s="47" customFormat="1">
      <c r="D355" s="64"/>
    </row>
    <row r="356" spans="4:4" s="47" customFormat="1">
      <c r="D356" s="64"/>
    </row>
    <row r="357" spans="4:4" s="47" customFormat="1">
      <c r="D357" s="64"/>
    </row>
    <row r="358" spans="4:4" s="47" customFormat="1">
      <c r="D358" s="64"/>
    </row>
    <row r="359" spans="4:4" s="47" customFormat="1">
      <c r="D359" s="64"/>
    </row>
    <row r="360" spans="4:4" s="47" customFormat="1">
      <c r="D360" s="64"/>
    </row>
    <row r="361" spans="4:4" s="47" customFormat="1">
      <c r="D361" s="64"/>
    </row>
    <row r="362" spans="4:4" s="47" customFormat="1">
      <c r="D362" s="64"/>
    </row>
    <row r="363" spans="4:4" s="47" customFormat="1">
      <c r="D363" s="64"/>
    </row>
    <row r="364" spans="4:4" s="47" customFormat="1">
      <c r="D364" s="64"/>
    </row>
    <row r="365" spans="4:4" s="47" customFormat="1">
      <c r="D365" s="64"/>
    </row>
    <row r="366" spans="4:4" s="47" customFormat="1">
      <c r="D366" s="64"/>
    </row>
    <row r="367" spans="4:4" s="47" customFormat="1">
      <c r="D367" s="64"/>
    </row>
    <row r="368" spans="4:4" s="47" customFormat="1">
      <c r="D368" s="64"/>
    </row>
    <row r="369" spans="4:4" s="47" customFormat="1">
      <c r="D369" s="64"/>
    </row>
    <row r="370" spans="4:4" s="47" customFormat="1">
      <c r="D370" s="64"/>
    </row>
    <row r="371" spans="4:4" s="47" customFormat="1">
      <c r="D371" s="64"/>
    </row>
    <row r="372" spans="4:4" s="47" customFormat="1">
      <c r="D372" s="64"/>
    </row>
    <row r="373" spans="4:4" s="47" customFormat="1">
      <c r="D373" s="64"/>
    </row>
    <row r="374" spans="4:4" s="47" customFormat="1">
      <c r="D374" s="64"/>
    </row>
    <row r="375" spans="4:4" s="47" customFormat="1">
      <c r="D375" s="64"/>
    </row>
    <row r="376" spans="4:4" s="47" customFormat="1">
      <c r="D376" s="64"/>
    </row>
    <row r="377" spans="4:4" s="47" customFormat="1">
      <c r="D377" s="64"/>
    </row>
    <row r="378" spans="4:4" s="47" customFormat="1">
      <c r="D378" s="64"/>
    </row>
    <row r="379" spans="4:4" s="47" customFormat="1">
      <c r="D379" s="64"/>
    </row>
    <row r="380" spans="4:4" s="47" customFormat="1">
      <c r="D380" s="64"/>
    </row>
    <row r="381" spans="4:4" s="47" customFormat="1">
      <c r="D381" s="64"/>
    </row>
    <row r="382" spans="4:4" s="47" customFormat="1">
      <c r="D382" s="64"/>
    </row>
    <row r="383" spans="4:4" s="47" customFormat="1">
      <c r="D383" s="64"/>
    </row>
    <row r="384" spans="4:4" s="47" customFormat="1">
      <c r="D384" s="64"/>
    </row>
    <row r="385" spans="4:4" s="47" customFormat="1">
      <c r="D385" s="64"/>
    </row>
    <row r="386" spans="4:4" s="47" customFormat="1">
      <c r="D386" s="64"/>
    </row>
    <row r="387" spans="4:4" s="47" customFormat="1">
      <c r="D387" s="64"/>
    </row>
    <row r="388" spans="4:4" s="47" customFormat="1">
      <c r="D388" s="64"/>
    </row>
    <row r="389" spans="4:4" s="47" customFormat="1">
      <c r="D389" s="64"/>
    </row>
    <row r="390" spans="4:4" s="47" customFormat="1">
      <c r="D390" s="64"/>
    </row>
    <row r="391" spans="4:4" s="47" customFormat="1">
      <c r="D391" s="64"/>
    </row>
    <row r="392" spans="4:4" s="47" customFormat="1">
      <c r="D392" s="64"/>
    </row>
    <row r="393" spans="4:4" s="47" customFormat="1">
      <c r="D393" s="64"/>
    </row>
    <row r="394" spans="4:4" s="47" customFormat="1">
      <c r="D394" s="64"/>
    </row>
    <row r="395" spans="4:4" s="47" customFormat="1">
      <c r="D395" s="64"/>
    </row>
    <row r="396" spans="4:4" s="47" customFormat="1">
      <c r="D396" s="64"/>
    </row>
    <row r="397" spans="4:4" s="47" customFormat="1">
      <c r="D397" s="64"/>
    </row>
    <row r="398" spans="4:4" s="47" customFormat="1">
      <c r="D398" s="64"/>
    </row>
    <row r="399" spans="4:4" s="47" customFormat="1">
      <c r="D399" s="64"/>
    </row>
    <row r="400" spans="4:4" s="47" customFormat="1">
      <c r="D400" s="64"/>
    </row>
    <row r="401" spans="4:4" s="47" customFormat="1">
      <c r="D401" s="64"/>
    </row>
    <row r="402" spans="4:4" s="47" customFormat="1">
      <c r="D402" s="64"/>
    </row>
    <row r="403" spans="4:4" s="47" customFormat="1">
      <c r="D403" s="64"/>
    </row>
    <row r="404" spans="4:4" s="47" customFormat="1">
      <c r="D404" s="64"/>
    </row>
    <row r="405" spans="4:4" s="47" customFormat="1">
      <c r="D405" s="64"/>
    </row>
    <row r="406" spans="4:4" s="47" customFormat="1">
      <c r="D406" s="64"/>
    </row>
    <row r="407" spans="4:4" s="47" customFormat="1">
      <c r="D407" s="64"/>
    </row>
    <row r="408" spans="4:4" s="47" customFormat="1">
      <c r="D408" s="64"/>
    </row>
    <row r="409" spans="4:4" s="47" customFormat="1">
      <c r="D409" s="64"/>
    </row>
    <row r="410" spans="4:4" s="47" customFormat="1">
      <c r="D410" s="64"/>
    </row>
    <row r="411" spans="4:4" s="47" customFormat="1">
      <c r="D411" s="64"/>
    </row>
    <row r="412" spans="4:4" s="47" customFormat="1">
      <c r="D412" s="64"/>
    </row>
    <row r="413" spans="4:4" s="47" customFormat="1">
      <c r="D413" s="64"/>
    </row>
    <row r="414" spans="4:4" s="47" customFormat="1">
      <c r="D414" s="64"/>
    </row>
    <row r="415" spans="4:4" s="47" customFormat="1">
      <c r="D415" s="64"/>
    </row>
    <row r="416" spans="4:4" s="47" customFormat="1">
      <c r="D416" s="64"/>
    </row>
    <row r="417" spans="4:4" s="47" customFormat="1">
      <c r="D417" s="64"/>
    </row>
    <row r="418" spans="4:4" s="47" customFormat="1">
      <c r="D418" s="64"/>
    </row>
    <row r="419" spans="4:4" s="47" customFormat="1">
      <c r="D419" s="64"/>
    </row>
    <row r="420" spans="4:4" s="47" customFormat="1">
      <c r="D420" s="64"/>
    </row>
    <row r="421" spans="4:4" s="47" customFormat="1">
      <c r="D421" s="64"/>
    </row>
    <row r="422" spans="4:4" s="47" customFormat="1">
      <c r="D422" s="64"/>
    </row>
    <row r="423" spans="4:4" s="47" customFormat="1">
      <c r="D423" s="64"/>
    </row>
    <row r="424" spans="4:4" s="47" customFormat="1">
      <c r="D424" s="64"/>
    </row>
    <row r="425" spans="4:4" s="47" customFormat="1">
      <c r="D425" s="64"/>
    </row>
    <row r="426" spans="4:4" s="47" customFormat="1">
      <c r="D426" s="64"/>
    </row>
    <row r="427" spans="4:4" s="47" customFormat="1">
      <c r="D427" s="64"/>
    </row>
    <row r="428" spans="4:4" s="47" customFormat="1">
      <c r="D428" s="64"/>
    </row>
    <row r="429" spans="4:4" s="47" customFormat="1">
      <c r="D429" s="64"/>
    </row>
    <row r="430" spans="4:4" s="47" customFormat="1">
      <c r="D430" s="64"/>
    </row>
    <row r="431" spans="4:4" s="47" customFormat="1">
      <c r="D431" s="64"/>
    </row>
    <row r="432" spans="4:4" s="47" customFormat="1">
      <c r="D432" s="64"/>
    </row>
    <row r="433" spans="4:4" s="47" customFormat="1">
      <c r="D433" s="64"/>
    </row>
    <row r="434" spans="4:4" s="47" customFormat="1">
      <c r="D434" s="64"/>
    </row>
    <row r="435" spans="4:4" s="47" customFormat="1">
      <c r="D435" s="64"/>
    </row>
    <row r="436" spans="4:4" s="47" customFormat="1">
      <c r="D436" s="64"/>
    </row>
    <row r="437" spans="4:4" s="47" customFormat="1">
      <c r="D437" s="64"/>
    </row>
    <row r="438" spans="4:4" s="47" customFormat="1">
      <c r="D438" s="64"/>
    </row>
    <row r="439" spans="4:4" s="47" customFormat="1">
      <c r="D439" s="64"/>
    </row>
    <row r="440" spans="4:4" s="47" customFormat="1">
      <c r="D440" s="64"/>
    </row>
    <row r="441" spans="4:4" s="47" customFormat="1">
      <c r="D441" s="64"/>
    </row>
    <row r="442" spans="4:4" s="47" customFormat="1">
      <c r="D442" s="64"/>
    </row>
    <row r="443" spans="4:4" s="47" customFormat="1">
      <c r="D443" s="64"/>
    </row>
    <row r="444" spans="4:4" s="47" customFormat="1">
      <c r="D444" s="64"/>
    </row>
    <row r="445" spans="4:4" s="47" customFormat="1">
      <c r="D445" s="64"/>
    </row>
    <row r="446" spans="4:4" s="47" customFormat="1">
      <c r="D446" s="64"/>
    </row>
    <row r="447" spans="4:4" s="47" customFormat="1">
      <c r="D447" s="64"/>
    </row>
    <row r="448" spans="4:4" s="47" customFormat="1">
      <c r="D448" s="64"/>
    </row>
    <row r="449" spans="4:4" s="47" customFormat="1">
      <c r="D449" s="64"/>
    </row>
    <row r="450" spans="4:4" s="47" customFormat="1">
      <c r="D450" s="64"/>
    </row>
    <row r="451" spans="4:4" s="47" customFormat="1">
      <c r="D451" s="64"/>
    </row>
    <row r="452" spans="4:4" s="47" customFormat="1">
      <c r="D452" s="64"/>
    </row>
    <row r="453" spans="4:4" s="47" customFormat="1">
      <c r="D453" s="64"/>
    </row>
    <row r="454" spans="4:4" s="47" customFormat="1">
      <c r="D454" s="64"/>
    </row>
    <row r="455" spans="4:4" s="47" customFormat="1">
      <c r="D455" s="64"/>
    </row>
    <row r="456" spans="4:4" s="47" customFormat="1">
      <c r="D456" s="64"/>
    </row>
    <row r="457" spans="4:4" s="47" customFormat="1">
      <c r="D457" s="64"/>
    </row>
    <row r="458" spans="4:4" s="47" customFormat="1">
      <c r="D458" s="64"/>
    </row>
    <row r="459" spans="4:4" s="47" customFormat="1">
      <c r="D459" s="64"/>
    </row>
    <row r="460" spans="4:4" s="47" customFormat="1">
      <c r="D460" s="64"/>
    </row>
    <row r="461" spans="4:4" s="47" customFormat="1">
      <c r="D461" s="64"/>
    </row>
    <row r="462" spans="4:4" s="47" customFormat="1">
      <c r="D462" s="64"/>
    </row>
    <row r="463" spans="4:4" s="47" customFormat="1">
      <c r="D463" s="64"/>
    </row>
    <row r="464" spans="4:4" s="47" customFormat="1">
      <c r="D464" s="64"/>
    </row>
    <row r="465" spans="4:4" s="47" customFormat="1">
      <c r="D465" s="64"/>
    </row>
    <row r="466" spans="4:4" s="47" customFormat="1">
      <c r="D466" s="64"/>
    </row>
    <row r="467" spans="4:4" s="47" customFormat="1">
      <c r="D467" s="64"/>
    </row>
    <row r="468" spans="4:4" s="47" customFormat="1">
      <c r="D468" s="64"/>
    </row>
    <row r="469" spans="4:4" s="47" customFormat="1">
      <c r="D469" s="64"/>
    </row>
    <row r="470" spans="4:4" s="47" customFormat="1">
      <c r="D470" s="64"/>
    </row>
    <row r="471" spans="4:4" s="47" customFormat="1">
      <c r="D471" s="64"/>
    </row>
    <row r="472" spans="4:4" s="47" customFormat="1">
      <c r="D472" s="64"/>
    </row>
    <row r="473" spans="4:4" s="47" customFormat="1">
      <c r="D473" s="64"/>
    </row>
    <row r="474" spans="4:4" s="47" customFormat="1">
      <c r="D474" s="64"/>
    </row>
    <row r="475" spans="4:4" s="47" customFormat="1">
      <c r="D475" s="64"/>
    </row>
    <row r="476" spans="4:4" s="47" customFormat="1">
      <c r="D476" s="64"/>
    </row>
    <row r="477" spans="4:4" s="47" customFormat="1">
      <c r="D477" s="64"/>
    </row>
    <row r="478" spans="4:4" s="47" customFormat="1">
      <c r="D478" s="64"/>
    </row>
    <row r="479" spans="4:4" s="47" customFormat="1">
      <c r="D479" s="64"/>
    </row>
    <row r="480" spans="4:4" s="47" customFormat="1">
      <c r="D480" s="64"/>
    </row>
    <row r="481" spans="4:4" s="47" customFormat="1">
      <c r="D481" s="64"/>
    </row>
    <row r="482" spans="4:4" s="47" customFormat="1">
      <c r="D482" s="64"/>
    </row>
    <row r="483" spans="4:4" s="47" customFormat="1">
      <c r="D483" s="64"/>
    </row>
    <row r="484" spans="4:4" s="47" customFormat="1">
      <c r="D484" s="64"/>
    </row>
    <row r="485" spans="4:4" s="47" customFormat="1">
      <c r="D485" s="64"/>
    </row>
    <row r="486" spans="4:4" s="47" customFormat="1">
      <c r="D486" s="64"/>
    </row>
    <row r="487" spans="4:4" s="47" customFormat="1">
      <c r="D487" s="64"/>
    </row>
    <row r="488" spans="4:4" s="47" customFormat="1">
      <c r="D488" s="64"/>
    </row>
    <row r="489" spans="4:4" s="47" customFormat="1">
      <c r="D489" s="64"/>
    </row>
    <row r="490" spans="4:4" s="47" customFormat="1">
      <c r="D490" s="64"/>
    </row>
    <row r="491" spans="4:4" s="47" customFormat="1">
      <c r="D491" s="64"/>
    </row>
    <row r="492" spans="4:4" s="47" customFormat="1">
      <c r="D492" s="64"/>
    </row>
    <row r="493" spans="4:4" s="47" customFormat="1">
      <c r="D493" s="64"/>
    </row>
    <row r="494" spans="4:4" s="47" customFormat="1">
      <c r="D494" s="64"/>
    </row>
    <row r="495" spans="4:4" s="47" customFormat="1">
      <c r="D495" s="64"/>
    </row>
    <row r="496" spans="4:4" s="47" customFormat="1">
      <c r="D496" s="64"/>
    </row>
    <row r="497" spans="4:4" s="47" customFormat="1">
      <c r="D497" s="64"/>
    </row>
    <row r="498" spans="4:4" s="47" customFormat="1">
      <c r="D498" s="64"/>
    </row>
    <row r="499" spans="4:4" s="47" customFormat="1">
      <c r="D499" s="64"/>
    </row>
    <row r="500" spans="4:4" s="47" customFormat="1">
      <c r="D500" s="64"/>
    </row>
    <row r="501" spans="4:4" s="47" customFormat="1">
      <c r="D501" s="64"/>
    </row>
    <row r="502" spans="4:4" s="47" customFormat="1">
      <c r="D502" s="64"/>
    </row>
    <row r="503" spans="4:4" s="47" customFormat="1">
      <c r="D503" s="64"/>
    </row>
    <row r="504" spans="4:4" s="47" customFormat="1">
      <c r="D504" s="64"/>
    </row>
    <row r="505" spans="4:4" s="47" customFormat="1">
      <c r="D505" s="64"/>
    </row>
    <row r="506" spans="4:4" s="47" customFormat="1">
      <c r="D506" s="64"/>
    </row>
    <row r="507" spans="4:4" s="47" customFormat="1">
      <c r="D507" s="64"/>
    </row>
    <row r="508" spans="4:4" s="47" customFormat="1">
      <c r="D508" s="64"/>
    </row>
    <row r="509" spans="4:4" s="47" customFormat="1">
      <c r="D509" s="64"/>
    </row>
    <row r="510" spans="4:4" s="47" customFormat="1">
      <c r="D510" s="64"/>
    </row>
    <row r="511" spans="4:4" s="47" customFormat="1">
      <c r="D511" s="64"/>
    </row>
    <row r="512" spans="4:4" s="47" customFormat="1">
      <c r="D512" s="64"/>
    </row>
    <row r="513" spans="4:4" s="47" customFormat="1">
      <c r="D513" s="64"/>
    </row>
    <row r="514" spans="4:4" s="47" customFormat="1">
      <c r="D514" s="64"/>
    </row>
    <row r="515" spans="4:4" s="47" customFormat="1">
      <c r="D515" s="64"/>
    </row>
    <row r="516" spans="4:4" s="47" customFormat="1">
      <c r="D516" s="64"/>
    </row>
    <row r="517" spans="4:4" s="47" customFormat="1">
      <c r="D517" s="64"/>
    </row>
    <row r="518" spans="4:4" s="47" customFormat="1">
      <c r="D518" s="64"/>
    </row>
    <row r="519" spans="4:4" s="47" customFormat="1">
      <c r="D519" s="64"/>
    </row>
    <row r="520" spans="4:4" s="47" customFormat="1">
      <c r="D520" s="64"/>
    </row>
    <row r="521" spans="4:4" s="47" customFormat="1">
      <c r="D521" s="64"/>
    </row>
    <row r="522" spans="4:4" s="47" customFormat="1">
      <c r="D522" s="64"/>
    </row>
    <row r="523" spans="4:4" s="47" customFormat="1">
      <c r="D523" s="64"/>
    </row>
    <row r="524" spans="4:4" s="47" customFormat="1">
      <c r="D524" s="64"/>
    </row>
    <row r="525" spans="4:4" s="47" customFormat="1">
      <c r="D525" s="64"/>
    </row>
    <row r="526" spans="4:4" s="47" customFormat="1">
      <c r="D526" s="64"/>
    </row>
    <row r="527" spans="4:4" s="47" customFormat="1">
      <c r="D527" s="64"/>
    </row>
    <row r="528" spans="4:4" s="47" customFormat="1">
      <c r="D528" s="64"/>
    </row>
    <row r="529" spans="4:4" s="47" customFormat="1">
      <c r="D529" s="64"/>
    </row>
    <row r="530" spans="4:4" s="47" customFormat="1">
      <c r="D530" s="64"/>
    </row>
    <row r="531" spans="4:4" s="47" customFormat="1">
      <c r="D531" s="64"/>
    </row>
    <row r="532" spans="4:4" s="47" customFormat="1">
      <c r="D532" s="64"/>
    </row>
    <row r="533" spans="4:4" s="47" customFormat="1">
      <c r="D533" s="64"/>
    </row>
    <row r="534" spans="4:4" s="47" customFormat="1">
      <c r="D534" s="64"/>
    </row>
    <row r="535" spans="4:4" s="47" customFormat="1">
      <c r="D535" s="64"/>
    </row>
    <row r="536" spans="4:4" s="47" customFormat="1">
      <c r="D536" s="64"/>
    </row>
    <row r="537" spans="4:4" s="47" customFormat="1">
      <c r="D537" s="64"/>
    </row>
    <row r="538" spans="4:4" s="47" customFormat="1">
      <c r="D538" s="64"/>
    </row>
    <row r="539" spans="4:4" s="47" customFormat="1">
      <c r="D539" s="64"/>
    </row>
    <row r="540" spans="4:4" s="47" customFormat="1">
      <c r="D540" s="64"/>
    </row>
    <row r="541" spans="4:4" s="47" customFormat="1">
      <c r="D541" s="64"/>
    </row>
    <row r="542" spans="4:4" s="47" customFormat="1">
      <c r="D542" s="64"/>
    </row>
    <row r="543" spans="4:4" s="47" customFormat="1">
      <c r="D543" s="64"/>
    </row>
    <row r="544" spans="4:4" s="47" customFormat="1">
      <c r="D544" s="64"/>
    </row>
    <row r="545" spans="4:4" s="47" customFormat="1">
      <c r="D545" s="64"/>
    </row>
    <row r="546" spans="4:4" s="47" customFormat="1">
      <c r="D546" s="64"/>
    </row>
    <row r="547" spans="4:4" s="47" customFormat="1">
      <c r="D547" s="64"/>
    </row>
    <row r="548" spans="4:4" s="47" customFormat="1">
      <c r="D548" s="64"/>
    </row>
    <row r="549" spans="4:4" s="47" customFormat="1">
      <c r="D549" s="64"/>
    </row>
    <row r="550" spans="4:4" s="47" customFormat="1">
      <c r="D550" s="64"/>
    </row>
    <row r="551" spans="4:4" s="47" customFormat="1">
      <c r="D551" s="64"/>
    </row>
    <row r="552" spans="4:4" s="47" customFormat="1">
      <c r="D552" s="64"/>
    </row>
    <row r="553" spans="4:4" s="47" customFormat="1">
      <c r="D553" s="64"/>
    </row>
    <row r="554" spans="4:4" s="47" customFormat="1">
      <c r="D554" s="64"/>
    </row>
    <row r="555" spans="4:4" s="47" customFormat="1">
      <c r="D555" s="64"/>
    </row>
    <row r="556" spans="4:4" s="47" customFormat="1">
      <c r="D556" s="64"/>
    </row>
    <row r="557" spans="4:4" s="47" customFormat="1">
      <c r="D557" s="64"/>
    </row>
    <row r="558" spans="4:4" s="47" customFormat="1">
      <c r="D558" s="64"/>
    </row>
    <row r="559" spans="4:4" s="47" customFormat="1">
      <c r="D559" s="64"/>
    </row>
    <row r="560" spans="4:4" s="47" customFormat="1">
      <c r="D560" s="64"/>
    </row>
    <row r="561" spans="4:4" s="47" customFormat="1">
      <c r="D561" s="64"/>
    </row>
    <row r="562" spans="4:4" s="47" customFormat="1">
      <c r="D562" s="64"/>
    </row>
    <row r="563" spans="4:4" s="47" customFormat="1">
      <c r="D563" s="64"/>
    </row>
    <row r="564" spans="4:4" s="47" customFormat="1">
      <c r="D564" s="64"/>
    </row>
    <row r="565" spans="4:4" s="47" customFormat="1">
      <c r="D565" s="64"/>
    </row>
    <row r="566" spans="4:4" s="47" customFormat="1">
      <c r="D566" s="64"/>
    </row>
    <row r="567" spans="4:4" s="47" customFormat="1">
      <c r="D567" s="64"/>
    </row>
    <row r="568" spans="4:4" s="47" customFormat="1">
      <c r="D568" s="64"/>
    </row>
    <row r="569" spans="4:4" s="47" customFormat="1">
      <c r="D569" s="64"/>
    </row>
    <row r="570" spans="4:4" s="47" customFormat="1">
      <c r="D570" s="64"/>
    </row>
    <row r="571" spans="4:4" s="47" customFormat="1">
      <c r="D571" s="64"/>
    </row>
    <row r="572" spans="4:4" s="47" customFormat="1">
      <c r="D572" s="64"/>
    </row>
    <row r="573" spans="4:4" s="47" customFormat="1">
      <c r="D573" s="64"/>
    </row>
    <row r="574" spans="4:4" s="47" customFormat="1">
      <c r="D574" s="64"/>
    </row>
    <row r="575" spans="4:4" s="47" customFormat="1">
      <c r="D575" s="64"/>
    </row>
    <row r="576" spans="4:4" s="47" customFormat="1">
      <c r="D576" s="64"/>
    </row>
    <row r="577" spans="4:4" s="47" customFormat="1">
      <c r="D577" s="64"/>
    </row>
    <row r="578" spans="4:4" s="47" customFormat="1">
      <c r="D578" s="64"/>
    </row>
    <row r="579" spans="4:4" s="47" customFormat="1">
      <c r="D579" s="64"/>
    </row>
    <row r="580" spans="4:4" s="47" customFormat="1">
      <c r="D580" s="64"/>
    </row>
    <row r="581" spans="4:4" s="47" customFormat="1">
      <c r="D581" s="64"/>
    </row>
    <row r="582" spans="4:4" s="47" customFormat="1">
      <c r="D582" s="64"/>
    </row>
    <row r="583" spans="4:4" s="47" customFormat="1">
      <c r="D583" s="64"/>
    </row>
    <row r="584" spans="4:4" s="47" customFormat="1">
      <c r="D584" s="64"/>
    </row>
    <row r="585" spans="4:4" s="47" customFormat="1">
      <c r="D585" s="64"/>
    </row>
    <row r="586" spans="4:4" s="47" customFormat="1">
      <c r="D586" s="64"/>
    </row>
    <row r="587" spans="4:4" s="47" customFormat="1">
      <c r="D587" s="64"/>
    </row>
    <row r="588" spans="4:4" s="47" customFormat="1">
      <c r="D588" s="64"/>
    </row>
    <row r="589" spans="4:4" s="47" customFormat="1">
      <c r="D589" s="64"/>
    </row>
    <row r="590" spans="4:4" s="47" customFormat="1">
      <c r="D590" s="64"/>
    </row>
    <row r="591" spans="4:4" s="47" customFormat="1">
      <c r="D591" s="64"/>
    </row>
    <row r="592" spans="4:4" s="47" customFormat="1">
      <c r="D592" s="64"/>
    </row>
    <row r="593" spans="4:4" s="47" customFormat="1">
      <c r="D593" s="64"/>
    </row>
    <row r="594" spans="4:4" s="47" customFormat="1">
      <c r="D594" s="64"/>
    </row>
    <row r="595" spans="4:4" s="47" customFormat="1">
      <c r="D595" s="64"/>
    </row>
    <row r="596" spans="4:4" s="47" customFormat="1">
      <c r="D596" s="64"/>
    </row>
    <row r="597" spans="4:4" s="47" customFormat="1">
      <c r="D597" s="64"/>
    </row>
    <row r="598" spans="4:4" s="47" customFormat="1">
      <c r="D598" s="64"/>
    </row>
    <row r="599" spans="4:4" s="47" customFormat="1">
      <c r="D599" s="64"/>
    </row>
    <row r="600" spans="4:4" s="47" customFormat="1">
      <c r="D600" s="64"/>
    </row>
    <row r="601" spans="4:4" s="47" customFormat="1">
      <c r="D601" s="64"/>
    </row>
    <row r="602" spans="4:4" s="47" customFormat="1">
      <c r="D602" s="64"/>
    </row>
    <row r="603" spans="4:4" s="47" customFormat="1">
      <c r="D603" s="64"/>
    </row>
    <row r="604" spans="4:4" s="47" customFormat="1">
      <c r="D604" s="64"/>
    </row>
    <row r="605" spans="4:4" s="47" customFormat="1">
      <c r="D605" s="64"/>
    </row>
    <row r="606" spans="4:4" s="47" customFormat="1">
      <c r="D606" s="64"/>
    </row>
    <row r="607" spans="4:4" s="47" customFormat="1">
      <c r="D607" s="64"/>
    </row>
    <row r="608" spans="4:4" s="47" customFormat="1">
      <c r="D608" s="64"/>
    </row>
    <row r="609" spans="4:4" s="47" customFormat="1">
      <c r="D609" s="64"/>
    </row>
    <row r="610" spans="4:4" s="47" customFormat="1">
      <c r="D610" s="64"/>
    </row>
    <row r="611" spans="4:4" s="47" customFormat="1">
      <c r="D611" s="64"/>
    </row>
    <row r="612" spans="4:4" s="47" customFormat="1">
      <c r="D612" s="64"/>
    </row>
    <row r="613" spans="4:4" s="47" customFormat="1">
      <c r="D613" s="64"/>
    </row>
    <row r="614" spans="4:4" s="47" customFormat="1">
      <c r="D614" s="64"/>
    </row>
    <row r="615" spans="4:4" s="47" customFormat="1">
      <c r="D615" s="64"/>
    </row>
    <row r="616" spans="4:4" s="47" customFormat="1">
      <c r="D616" s="64"/>
    </row>
    <row r="617" spans="4:4" s="47" customFormat="1">
      <c r="D617" s="64"/>
    </row>
    <row r="618" spans="4:4" s="47" customFormat="1">
      <c r="D618" s="64"/>
    </row>
    <row r="619" spans="4:4" s="47" customFormat="1">
      <c r="D619" s="64"/>
    </row>
    <row r="620" spans="4:4" s="47" customFormat="1">
      <c r="D620" s="64"/>
    </row>
    <row r="621" spans="4:4" s="47" customFormat="1">
      <c r="D621" s="64"/>
    </row>
    <row r="622" spans="4:4" s="47" customFormat="1">
      <c r="D622" s="64"/>
    </row>
    <row r="623" spans="4:4" s="47" customFormat="1">
      <c r="D623" s="64"/>
    </row>
    <row r="624" spans="4:4" s="47" customFormat="1">
      <c r="D624" s="64"/>
    </row>
    <row r="625" spans="4:4" s="47" customFormat="1">
      <c r="D625" s="64"/>
    </row>
    <row r="626" spans="4:4" s="47" customFormat="1">
      <c r="D626" s="64"/>
    </row>
    <row r="627" spans="4:4" s="47" customFormat="1">
      <c r="D627" s="64"/>
    </row>
    <row r="628" spans="4:4" s="47" customFormat="1">
      <c r="D628" s="64"/>
    </row>
    <row r="629" spans="4:4" s="47" customFormat="1">
      <c r="D629" s="64"/>
    </row>
    <row r="630" spans="4:4" s="47" customFormat="1">
      <c r="D630" s="64"/>
    </row>
    <row r="631" spans="4:4" s="47" customFormat="1">
      <c r="D631" s="64"/>
    </row>
    <row r="632" spans="4:4" s="47" customFormat="1">
      <c r="D632" s="64"/>
    </row>
    <row r="633" spans="4:4" s="47" customFormat="1">
      <c r="D633" s="64"/>
    </row>
    <row r="634" spans="4:4" s="47" customFormat="1">
      <c r="D634" s="64"/>
    </row>
    <row r="635" spans="4:4" s="47" customFormat="1">
      <c r="D635" s="64"/>
    </row>
    <row r="636" spans="4:4" s="47" customFormat="1">
      <c r="D636" s="64"/>
    </row>
    <row r="637" spans="4:4" s="47" customFormat="1">
      <c r="D637" s="64"/>
    </row>
    <row r="638" spans="4:4" s="47" customFormat="1">
      <c r="D638" s="64"/>
    </row>
    <row r="639" spans="4:4" s="47" customFormat="1">
      <c r="D639" s="64"/>
    </row>
    <row r="640" spans="4:4" s="47" customFormat="1">
      <c r="D640" s="64"/>
    </row>
    <row r="641" spans="4:4" s="47" customFormat="1">
      <c r="D641" s="64"/>
    </row>
    <row r="642" spans="4:4" s="47" customFormat="1">
      <c r="D642" s="64"/>
    </row>
    <row r="643" spans="4:4" s="47" customFormat="1">
      <c r="D643" s="64"/>
    </row>
    <row r="644" spans="4:4" s="47" customFormat="1">
      <c r="D644" s="64"/>
    </row>
    <row r="645" spans="4:4" s="47" customFormat="1">
      <c r="D645" s="64"/>
    </row>
    <row r="646" spans="4:4" s="47" customFormat="1">
      <c r="D646" s="64"/>
    </row>
    <row r="647" spans="4:4" s="47" customFormat="1">
      <c r="D647" s="64"/>
    </row>
    <row r="648" spans="4:4" s="47" customFormat="1">
      <c r="D648" s="64"/>
    </row>
    <row r="649" spans="4:4" s="47" customFormat="1">
      <c r="D649" s="64"/>
    </row>
    <row r="650" spans="4:4" s="47" customFormat="1">
      <c r="D650" s="64"/>
    </row>
    <row r="651" spans="4:4" s="47" customFormat="1">
      <c r="D651" s="64"/>
    </row>
    <row r="652" spans="4:4" s="47" customFormat="1">
      <c r="D652" s="64"/>
    </row>
    <row r="653" spans="4:4" s="47" customFormat="1">
      <c r="D653" s="64"/>
    </row>
    <row r="654" spans="4:4" s="47" customFormat="1">
      <c r="D654" s="64"/>
    </row>
    <row r="655" spans="4:4" s="47" customFormat="1">
      <c r="D655" s="64"/>
    </row>
    <row r="656" spans="4:4" s="47" customFormat="1">
      <c r="D656" s="64"/>
    </row>
    <row r="657" spans="4:4" s="47" customFormat="1">
      <c r="D657" s="64"/>
    </row>
    <row r="658" spans="4:4" s="47" customFormat="1">
      <c r="D658" s="64"/>
    </row>
    <row r="659" spans="4:4" s="47" customFormat="1">
      <c r="D659" s="64"/>
    </row>
    <row r="660" spans="4:4" s="47" customFormat="1">
      <c r="D660" s="64"/>
    </row>
    <row r="661" spans="4:4" s="47" customFormat="1">
      <c r="D661" s="64"/>
    </row>
    <row r="662" spans="4:4" s="47" customFormat="1">
      <c r="D662" s="64"/>
    </row>
    <row r="663" spans="4:4" s="47" customFormat="1">
      <c r="D663" s="64"/>
    </row>
    <row r="664" spans="4:4" s="47" customFormat="1">
      <c r="D664" s="64"/>
    </row>
    <row r="665" spans="4:4" s="47" customFormat="1">
      <c r="D665" s="64"/>
    </row>
    <row r="666" spans="4:4" s="47" customFormat="1">
      <c r="D666" s="64"/>
    </row>
    <row r="667" spans="4:4" s="47" customFormat="1">
      <c r="D667" s="64"/>
    </row>
    <row r="668" spans="4:4" s="47" customFormat="1">
      <c r="D668" s="64"/>
    </row>
    <row r="669" spans="4:4" s="47" customFormat="1">
      <c r="D669" s="64"/>
    </row>
    <row r="670" spans="4:4" s="47" customFormat="1">
      <c r="D670" s="64"/>
    </row>
    <row r="671" spans="4:4" s="47" customFormat="1">
      <c r="D671" s="64"/>
    </row>
    <row r="672" spans="4:4" s="47" customFormat="1">
      <c r="D672" s="64"/>
    </row>
    <row r="673" spans="4:4" s="47" customFormat="1">
      <c r="D673" s="64"/>
    </row>
    <row r="674" spans="4:4" s="47" customFormat="1">
      <c r="D674" s="64"/>
    </row>
    <row r="675" spans="4:4" s="47" customFormat="1">
      <c r="D675" s="64"/>
    </row>
    <row r="676" spans="4:4" s="47" customFormat="1">
      <c r="D676" s="64"/>
    </row>
    <row r="677" spans="4:4" s="47" customFormat="1">
      <c r="D677" s="64"/>
    </row>
    <row r="678" spans="4:4" s="47" customFormat="1">
      <c r="D678" s="64"/>
    </row>
    <row r="679" spans="4:4" s="47" customFormat="1">
      <c r="D679" s="64"/>
    </row>
    <row r="680" spans="4:4" s="47" customFormat="1">
      <c r="D680" s="64"/>
    </row>
    <row r="681" spans="4:4" s="47" customFormat="1">
      <c r="D681" s="64"/>
    </row>
    <row r="682" spans="4:4" s="47" customFormat="1">
      <c r="D682" s="64"/>
    </row>
    <row r="683" spans="4:4" s="47" customFormat="1">
      <c r="D683" s="64"/>
    </row>
    <row r="684" spans="4:4" s="47" customFormat="1">
      <c r="D684" s="64"/>
    </row>
    <row r="685" spans="4:4" s="47" customFormat="1">
      <c r="D685" s="64"/>
    </row>
    <row r="686" spans="4:4" s="47" customFormat="1">
      <c r="D686" s="64"/>
    </row>
    <row r="687" spans="4:4" s="47" customFormat="1">
      <c r="D687" s="64"/>
    </row>
    <row r="688" spans="4:4" s="47" customFormat="1">
      <c r="D688" s="64"/>
    </row>
    <row r="689" spans="4:4" s="47" customFormat="1">
      <c r="D689" s="64"/>
    </row>
    <row r="690" spans="4:4" s="47" customFormat="1">
      <c r="D690" s="64"/>
    </row>
    <row r="691" spans="4:4" s="47" customFormat="1">
      <c r="D691" s="64"/>
    </row>
    <row r="692" spans="4:4" s="47" customFormat="1">
      <c r="D692" s="64"/>
    </row>
    <row r="693" spans="4:4" s="47" customFormat="1">
      <c r="D693" s="64"/>
    </row>
    <row r="694" spans="4:4" s="47" customFormat="1">
      <c r="D694" s="64"/>
    </row>
    <row r="695" spans="4:4" s="47" customFormat="1">
      <c r="D695" s="64"/>
    </row>
    <row r="696" spans="4:4" s="47" customFormat="1">
      <c r="D696" s="64"/>
    </row>
    <row r="697" spans="4:4" s="47" customFormat="1">
      <c r="D697" s="64"/>
    </row>
    <row r="698" spans="4:4" s="47" customFormat="1">
      <c r="D698" s="64"/>
    </row>
    <row r="699" spans="4:4" s="47" customFormat="1">
      <c r="D699" s="64"/>
    </row>
    <row r="700" spans="4:4" s="47" customFormat="1">
      <c r="D700" s="64"/>
    </row>
    <row r="701" spans="4:4" s="47" customFormat="1">
      <c r="D701" s="64"/>
    </row>
    <row r="702" spans="4:4" s="47" customFormat="1">
      <c r="D702" s="64"/>
    </row>
    <row r="703" spans="4:4" s="47" customFormat="1">
      <c r="D703" s="64"/>
    </row>
    <row r="704" spans="4:4" s="47" customFormat="1">
      <c r="D704" s="64"/>
    </row>
    <row r="705" spans="4:4" s="47" customFormat="1">
      <c r="D705" s="64"/>
    </row>
    <row r="706" spans="4:4" s="47" customFormat="1">
      <c r="D706" s="64"/>
    </row>
    <row r="707" spans="4:4" s="47" customFormat="1">
      <c r="D707" s="64"/>
    </row>
    <row r="708" spans="4:4" s="47" customFormat="1">
      <c r="D708" s="64"/>
    </row>
    <row r="709" spans="4:4" s="47" customFormat="1">
      <c r="D709" s="64"/>
    </row>
    <row r="710" spans="4:4" s="47" customFormat="1">
      <c r="D710" s="64"/>
    </row>
    <row r="711" spans="4:4" s="47" customFormat="1">
      <c r="D711" s="64"/>
    </row>
    <row r="712" spans="4:4" s="47" customFormat="1">
      <c r="D712" s="64"/>
    </row>
    <row r="713" spans="4:4" s="47" customFormat="1">
      <c r="D713" s="64"/>
    </row>
    <row r="714" spans="4:4" s="47" customFormat="1">
      <c r="D714" s="64"/>
    </row>
    <row r="715" spans="4:4" s="47" customFormat="1">
      <c r="D715" s="64"/>
    </row>
    <row r="716" spans="4:4" s="47" customFormat="1">
      <c r="D716" s="64"/>
    </row>
    <row r="717" spans="4:4" s="47" customFormat="1">
      <c r="D717" s="64"/>
    </row>
    <row r="718" spans="4:4" s="47" customFormat="1">
      <c r="D718" s="64"/>
    </row>
    <row r="719" spans="4:4" s="47" customFormat="1">
      <c r="D719" s="64"/>
    </row>
    <row r="720" spans="4:4" s="47" customFormat="1">
      <c r="D720" s="64"/>
    </row>
    <row r="721" spans="4:4" s="47" customFormat="1">
      <c r="D721" s="64"/>
    </row>
    <row r="722" spans="4:4" s="47" customFormat="1">
      <c r="D722" s="64"/>
    </row>
    <row r="723" spans="4:4" s="47" customFormat="1">
      <c r="D723" s="64"/>
    </row>
    <row r="724" spans="4:4" s="47" customFormat="1">
      <c r="D724" s="64"/>
    </row>
    <row r="725" spans="4:4" s="47" customFormat="1">
      <c r="D725" s="64"/>
    </row>
    <row r="726" spans="4:4" s="47" customFormat="1">
      <c r="D726" s="64"/>
    </row>
    <row r="727" spans="4:4" s="47" customFormat="1">
      <c r="D727" s="64"/>
    </row>
    <row r="728" spans="4:4" s="47" customFormat="1">
      <c r="D728" s="64"/>
    </row>
    <row r="729" spans="4:4" s="47" customFormat="1">
      <c r="D729" s="64"/>
    </row>
    <row r="730" spans="4:4" s="47" customFormat="1">
      <c r="D730" s="64"/>
    </row>
    <row r="731" spans="4:4" s="47" customFormat="1">
      <c r="D731" s="64"/>
    </row>
    <row r="732" spans="4:4" s="47" customFormat="1">
      <c r="D732" s="64"/>
    </row>
    <row r="733" spans="4:4" s="47" customFormat="1">
      <c r="D733" s="64"/>
    </row>
    <row r="734" spans="4:4" s="47" customFormat="1">
      <c r="D734" s="64"/>
    </row>
    <row r="735" spans="4:4" s="47" customFormat="1">
      <c r="D735" s="64"/>
    </row>
    <row r="736" spans="4:4" s="47" customFormat="1">
      <c r="D736" s="64"/>
    </row>
    <row r="737" spans="4:4" s="47" customFormat="1">
      <c r="D737" s="64"/>
    </row>
    <row r="738" spans="4:4" s="47" customFormat="1">
      <c r="D738" s="64"/>
    </row>
    <row r="739" spans="4:4" s="47" customFormat="1">
      <c r="D739" s="64"/>
    </row>
    <row r="740" spans="4:4" s="47" customFormat="1">
      <c r="D740" s="64"/>
    </row>
    <row r="741" spans="4:4" s="47" customFormat="1">
      <c r="D741" s="64"/>
    </row>
    <row r="742" spans="4:4" s="47" customFormat="1">
      <c r="D742" s="64"/>
    </row>
    <row r="743" spans="4:4" s="47" customFormat="1">
      <c r="D743" s="64"/>
    </row>
    <row r="744" spans="4:4" s="47" customFormat="1">
      <c r="D744" s="64"/>
    </row>
    <row r="745" spans="4:4" s="47" customFormat="1">
      <c r="D745" s="64"/>
    </row>
    <row r="746" spans="4:4" s="47" customFormat="1">
      <c r="D746" s="64"/>
    </row>
    <row r="747" spans="4:4" s="47" customFormat="1">
      <c r="D747" s="64"/>
    </row>
    <row r="748" spans="4:4" s="47" customFormat="1">
      <c r="D748" s="64"/>
    </row>
    <row r="749" spans="4:4" s="47" customFormat="1">
      <c r="D749" s="64"/>
    </row>
    <row r="750" spans="4:4" s="47" customFormat="1">
      <c r="D750" s="64"/>
    </row>
    <row r="751" spans="4:4" s="47" customFormat="1">
      <c r="D751" s="64"/>
    </row>
    <row r="752" spans="4:4" s="47" customFormat="1">
      <c r="D752" s="64"/>
    </row>
    <row r="753" spans="4:4" s="47" customFormat="1">
      <c r="D753" s="64"/>
    </row>
    <row r="754" spans="4:4" s="47" customFormat="1">
      <c r="D754" s="64"/>
    </row>
    <row r="755" spans="4:4" s="47" customFormat="1">
      <c r="D755" s="64"/>
    </row>
    <row r="756" spans="4:4" s="47" customFormat="1">
      <c r="D756" s="64"/>
    </row>
    <row r="757" spans="4:4" s="47" customFormat="1">
      <c r="D757" s="64"/>
    </row>
    <row r="758" spans="4:4" s="47" customFormat="1">
      <c r="D758" s="64"/>
    </row>
    <row r="759" spans="4:4" s="47" customFormat="1">
      <c r="D759" s="64"/>
    </row>
    <row r="760" spans="4:4" s="47" customFormat="1">
      <c r="D760" s="64"/>
    </row>
    <row r="761" spans="4:4" s="47" customFormat="1">
      <c r="D761" s="64"/>
    </row>
    <row r="762" spans="4:4" s="47" customFormat="1">
      <c r="D762" s="64"/>
    </row>
    <row r="763" spans="4:4" s="47" customFormat="1">
      <c r="D763" s="64"/>
    </row>
    <row r="764" spans="4:4" s="47" customFormat="1">
      <c r="D764" s="64"/>
    </row>
    <row r="765" spans="4:4" s="47" customFormat="1">
      <c r="D765" s="64"/>
    </row>
    <row r="766" spans="4:4" s="47" customFormat="1">
      <c r="D766" s="64"/>
    </row>
    <row r="767" spans="4:4" s="47" customFormat="1">
      <c r="D767" s="64"/>
    </row>
    <row r="768" spans="4:4" s="47" customFormat="1">
      <c r="D768" s="64"/>
    </row>
    <row r="769" spans="4:4" s="47" customFormat="1">
      <c r="D769" s="64"/>
    </row>
    <row r="770" spans="4:4" s="47" customFormat="1">
      <c r="D770" s="64"/>
    </row>
    <row r="771" spans="4:4" s="47" customFormat="1">
      <c r="D771" s="64"/>
    </row>
    <row r="772" spans="4:4" s="47" customFormat="1">
      <c r="D772" s="64"/>
    </row>
    <row r="773" spans="4:4" s="47" customFormat="1">
      <c r="D773" s="64"/>
    </row>
    <row r="774" spans="4:4" s="47" customFormat="1">
      <c r="D774" s="64"/>
    </row>
    <row r="775" spans="4:4" s="47" customFormat="1">
      <c r="D775" s="64"/>
    </row>
    <row r="776" spans="4:4" s="47" customFormat="1">
      <c r="D776" s="64"/>
    </row>
    <row r="777" spans="4:4" s="47" customFormat="1">
      <c r="D777" s="64"/>
    </row>
    <row r="778" spans="4:4" s="47" customFormat="1">
      <c r="D778" s="64"/>
    </row>
    <row r="779" spans="4:4" s="47" customFormat="1">
      <c r="D779" s="64"/>
    </row>
    <row r="780" spans="4:4" s="47" customFormat="1">
      <c r="D780" s="64"/>
    </row>
    <row r="781" spans="4:4" s="47" customFormat="1">
      <c r="D781" s="64"/>
    </row>
    <row r="782" spans="4:4" s="47" customFormat="1">
      <c r="D782" s="64"/>
    </row>
    <row r="783" spans="4:4" s="47" customFormat="1">
      <c r="D783" s="64"/>
    </row>
    <row r="784" spans="4:4" s="47" customFormat="1">
      <c r="D784" s="64"/>
    </row>
    <row r="785" spans="4:4" s="47" customFormat="1">
      <c r="D785" s="64"/>
    </row>
    <row r="786" spans="4:4" s="47" customFormat="1">
      <c r="D786" s="64"/>
    </row>
    <row r="787" spans="4:4" s="47" customFormat="1">
      <c r="D787" s="64"/>
    </row>
    <row r="788" spans="4:4" s="47" customFormat="1">
      <c r="D788" s="64"/>
    </row>
    <row r="789" spans="4:4" s="47" customFormat="1">
      <c r="D789" s="64"/>
    </row>
    <row r="790" spans="4:4" s="47" customFormat="1">
      <c r="D790" s="64"/>
    </row>
    <row r="791" spans="4:4" s="47" customFormat="1">
      <c r="D791" s="64"/>
    </row>
    <row r="792" spans="4:4" s="47" customFormat="1">
      <c r="D792" s="64"/>
    </row>
    <row r="793" spans="4:4" s="47" customFormat="1">
      <c r="D793" s="64"/>
    </row>
    <row r="794" spans="4:4" s="47" customFormat="1">
      <c r="D794" s="64"/>
    </row>
    <row r="795" spans="4:4" s="47" customFormat="1">
      <c r="D795" s="64"/>
    </row>
    <row r="796" spans="4:4" s="47" customFormat="1">
      <c r="D796" s="64"/>
    </row>
    <row r="797" spans="4:4" s="47" customFormat="1">
      <c r="D797" s="64"/>
    </row>
    <row r="798" spans="4:4" s="47" customFormat="1">
      <c r="D798" s="64"/>
    </row>
    <row r="799" spans="4:4" s="47" customFormat="1">
      <c r="D799" s="64"/>
    </row>
    <row r="800" spans="4:4" s="47" customFormat="1">
      <c r="D800" s="64"/>
    </row>
    <row r="801" spans="4:4" s="47" customFormat="1">
      <c r="D801" s="64"/>
    </row>
    <row r="802" spans="4:4" s="47" customFormat="1">
      <c r="D802" s="64"/>
    </row>
    <row r="803" spans="4:4" s="47" customFormat="1">
      <c r="D803" s="64"/>
    </row>
    <row r="804" spans="4:4" s="47" customFormat="1">
      <c r="D804" s="64"/>
    </row>
    <row r="805" spans="4:4" s="47" customFormat="1">
      <c r="D805" s="64"/>
    </row>
    <row r="806" spans="4:4" s="47" customFormat="1">
      <c r="D806" s="64"/>
    </row>
    <row r="807" spans="4:4" s="47" customFormat="1">
      <c r="D807" s="64"/>
    </row>
    <row r="808" spans="4:4" s="47" customFormat="1">
      <c r="D808" s="64"/>
    </row>
    <row r="809" spans="4:4" s="47" customFormat="1">
      <c r="D809" s="64"/>
    </row>
    <row r="810" spans="4:4" s="47" customFormat="1">
      <c r="D810" s="64"/>
    </row>
    <row r="811" spans="4:4" s="47" customFormat="1">
      <c r="D811" s="64"/>
    </row>
    <row r="812" spans="4:4" s="47" customFormat="1">
      <c r="D812" s="64"/>
    </row>
    <row r="813" spans="4:4" s="47" customFormat="1">
      <c r="D813" s="64"/>
    </row>
    <row r="814" spans="4:4" s="47" customFormat="1">
      <c r="D814" s="64"/>
    </row>
    <row r="815" spans="4:4" s="47" customFormat="1">
      <c r="D815" s="64"/>
    </row>
    <row r="816" spans="4:4" s="47" customFormat="1">
      <c r="D816" s="64"/>
    </row>
    <row r="817" spans="4:4" s="47" customFormat="1">
      <c r="D817" s="64"/>
    </row>
    <row r="818" spans="4:4" s="47" customFormat="1">
      <c r="D818" s="64"/>
    </row>
    <row r="819" spans="4:4" s="47" customFormat="1">
      <c r="D819" s="64"/>
    </row>
    <row r="820" spans="4:4" s="47" customFormat="1">
      <c r="D820" s="64"/>
    </row>
    <row r="821" spans="4:4" s="47" customFormat="1">
      <c r="D821" s="64"/>
    </row>
    <row r="822" spans="4:4" s="47" customFormat="1">
      <c r="D822" s="64"/>
    </row>
    <row r="823" spans="4:4" s="47" customFormat="1">
      <c r="D823" s="64"/>
    </row>
    <row r="824" spans="4:4" s="47" customFormat="1">
      <c r="D824" s="64"/>
    </row>
    <row r="825" spans="4:4" s="47" customFormat="1">
      <c r="D825" s="64"/>
    </row>
    <row r="826" spans="4:4" s="47" customFormat="1">
      <c r="D826" s="64"/>
    </row>
    <row r="827" spans="4:4" s="47" customFormat="1">
      <c r="D827" s="64"/>
    </row>
    <row r="828" spans="4:4" s="47" customFormat="1">
      <c r="D828" s="64"/>
    </row>
    <row r="829" spans="4:4" s="47" customFormat="1">
      <c r="D829" s="64"/>
    </row>
    <row r="830" spans="4:4" s="47" customFormat="1">
      <c r="D830" s="64"/>
    </row>
    <row r="831" spans="4:4" s="47" customFormat="1">
      <c r="D831" s="64"/>
    </row>
    <row r="832" spans="4:4" s="47" customFormat="1">
      <c r="D832" s="64"/>
    </row>
    <row r="833" spans="4:4" s="47" customFormat="1">
      <c r="D833" s="64"/>
    </row>
    <row r="834" spans="4:4" s="47" customFormat="1">
      <c r="D834" s="64"/>
    </row>
    <row r="835" spans="4:4" s="47" customFormat="1">
      <c r="D835" s="64"/>
    </row>
    <row r="836" spans="4:4" s="47" customFormat="1">
      <c r="D836" s="64"/>
    </row>
    <row r="837" spans="4:4" s="47" customFormat="1">
      <c r="D837" s="64"/>
    </row>
    <row r="838" spans="4:4" s="47" customFormat="1">
      <c r="D838" s="64"/>
    </row>
    <row r="839" spans="4:4" s="47" customFormat="1">
      <c r="D839" s="64"/>
    </row>
    <row r="840" spans="4:4" s="47" customFormat="1">
      <c r="D840" s="64"/>
    </row>
    <row r="841" spans="4:4" s="47" customFormat="1">
      <c r="D841" s="64"/>
    </row>
    <row r="842" spans="4:4" s="47" customFormat="1">
      <c r="D842" s="64"/>
    </row>
    <row r="843" spans="4:4" s="47" customFormat="1">
      <c r="D843" s="64"/>
    </row>
    <row r="844" spans="4:4" s="47" customFormat="1">
      <c r="D844" s="64"/>
    </row>
    <row r="845" spans="4:4" s="47" customFormat="1">
      <c r="D845" s="64"/>
    </row>
    <row r="846" spans="4:4" s="47" customFormat="1">
      <c r="D846" s="64"/>
    </row>
    <row r="847" spans="4:4" s="47" customFormat="1">
      <c r="D847" s="64"/>
    </row>
    <row r="848" spans="4:4" s="47" customFormat="1">
      <c r="D848" s="64"/>
    </row>
    <row r="849" spans="4:4" s="47" customFormat="1">
      <c r="D849" s="64"/>
    </row>
    <row r="850" spans="4:4" s="47" customFormat="1">
      <c r="D850" s="64"/>
    </row>
    <row r="851" spans="4:4" s="47" customFormat="1">
      <c r="D851" s="64"/>
    </row>
    <row r="852" spans="4:4" s="47" customFormat="1">
      <c r="D852" s="64"/>
    </row>
    <row r="853" spans="4:4" s="47" customFormat="1">
      <c r="D853" s="64"/>
    </row>
    <row r="854" spans="4:4" s="47" customFormat="1">
      <c r="D854" s="64"/>
    </row>
    <row r="855" spans="4:4" s="47" customFormat="1">
      <c r="D855" s="64"/>
    </row>
    <row r="856" spans="4:4" s="47" customFormat="1">
      <c r="D856" s="64"/>
    </row>
    <row r="857" spans="4:4" s="47" customFormat="1">
      <c r="D857" s="64"/>
    </row>
    <row r="858" spans="4:4" s="47" customFormat="1">
      <c r="D858" s="64"/>
    </row>
    <row r="859" spans="4:4" s="47" customFormat="1">
      <c r="D859" s="64"/>
    </row>
    <row r="860" spans="4:4" s="47" customFormat="1">
      <c r="D860" s="64"/>
    </row>
    <row r="861" spans="4:4" s="47" customFormat="1">
      <c r="D861" s="64"/>
    </row>
    <row r="862" spans="4:4" s="47" customFormat="1">
      <c r="D862" s="64"/>
    </row>
    <row r="863" spans="4:4" s="47" customFormat="1">
      <c r="D863" s="64"/>
    </row>
    <row r="864" spans="4:4" s="47" customFormat="1">
      <c r="D864" s="64"/>
    </row>
    <row r="865" spans="4:4" s="47" customFormat="1">
      <c r="D865" s="64"/>
    </row>
    <row r="866" spans="4:4" s="47" customFormat="1">
      <c r="D866" s="64"/>
    </row>
    <row r="867" spans="4:4" s="47" customFormat="1">
      <c r="D867" s="64"/>
    </row>
    <row r="868" spans="4:4" s="47" customFormat="1">
      <c r="D868" s="64"/>
    </row>
    <row r="869" spans="4:4" s="47" customFormat="1">
      <c r="D869" s="64"/>
    </row>
    <row r="870" spans="4:4" s="47" customFormat="1">
      <c r="D870" s="64"/>
    </row>
    <row r="871" spans="4:4" s="47" customFormat="1">
      <c r="D871" s="64"/>
    </row>
    <row r="872" spans="4:4" s="47" customFormat="1">
      <c r="D872" s="64"/>
    </row>
    <row r="873" spans="4:4" s="47" customFormat="1">
      <c r="D873" s="64"/>
    </row>
    <row r="874" spans="4:4" s="47" customFormat="1">
      <c r="D874" s="64"/>
    </row>
    <row r="875" spans="4:4" s="47" customFormat="1">
      <c r="D875" s="64"/>
    </row>
    <row r="876" spans="4:4" s="47" customFormat="1">
      <c r="D876" s="64"/>
    </row>
    <row r="877" spans="4:4" s="47" customFormat="1">
      <c r="D877" s="64"/>
    </row>
    <row r="878" spans="4:4" s="47" customFormat="1">
      <c r="D878" s="64"/>
    </row>
    <row r="879" spans="4:4" s="47" customFormat="1">
      <c r="D879" s="64"/>
    </row>
    <row r="880" spans="4:4" s="47" customFormat="1">
      <c r="D880" s="64"/>
    </row>
    <row r="881" spans="4:4" s="47" customFormat="1">
      <c r="D881" s="64"/>
    </row>
    <row r="882" spans="4:4" s="47" customFormat="1">
      <c r="D882" s="64"/>
    </row>
    <row r="883" spans="4:4" s="47" customFormat="1">
      <c r="D883" s="64"/>
    </row>
    <row r="884" spans="4:4" s="47" customFormat="1">
      <c r="D884" s="64"/>
    </row>
    <row r="885" spans="4:4" s="47" customFormat="1">
      <c r="D885" s="64"/>
    </row>
    <row r="886" spans="4:4" s="47" customFormat="1">
      <c r="D886" s="64"/>
    </row>
    <row r="887" spans="4:4" s="47" customFormat="1">
      <c r="D887" s="64"/>
    </row>
    <row r="888" spans="4:4" s="47" customFormat="1">
      <c r="D888" s="64"/>
    </row>
    <row r="889" spans="4:4" s="47" customFormat="1">
      <c r="D889" s="64"/>
    </row>
    <row r="890" spans="4:4" s="47" customFormat="1">
      <c r="D890" s="64"/>
    </row>
    <row r="891" spans="4:4" s="47" customFormat="1">
      <c r="D891" s="64"/>
    </row>
    <row r="892" spans="4:4" s="47" customFormat="1">
      <c r="D892" s="64"/>
    </row>
    <row r="893" spans="4:4" s="47" customFormat="1">
      <c r="D893" s="64"/>
    </row>
    <row r="894" spans="4:4" s="47" customFormat="1">
      <c r="D894" s="64"/>
    </row>
    <row r="895" spans="4:4" s="47" customFormat="1">
      <c r="D895" s="64"/>
    </row>
    <row r="896" spans="4:4" s="47" customFormat="1">
      <c r="D896" s="64"/>
    </row>
    <row r="897" spans="4:4" s="47" customFormat="1">
      <c r="D897" s="64"/>
    </row>
    <row r="898" spans="4:4" s="47" customFormat="1">
      <c r="D898" s="64"/>
    </row>
    <row r="899" spans="4:4" s="47" customFormat="1">
      <c r="D899" s="64"/>
    </row>
    <row r="900" spans="4:4" s="47" customFormat="1">
      <c r="D900" s="64"/>
    </row>
    <row r="901" spans="4:4" s="47" customFormat="1">
      <c r="D901" s="64"/>
    </row>
    <row r="902" spans="4:4" s="47" customFormat="1">
      <c r="D902" s="64"/>
    </row>
    <row r="903" spans="4:4" s="47" customFormat="1">
      <c r="D903" s="64"/>
    </row>
    <row r="904" spans="4:4" s="47" customFormat="1">
      <c r="D904" s="64"/>
    </row>
    <row r="905" spans="4:4" s="47" customFormat="1">
      <c r="D905" s="64"/>
    </row>
    <row r="906" spans="4:4" s="47" customFormat="1">
      <c r="D906" s="64"/>
    </row>
    <row r="907" spans="4:4" s="47" customFormat="1">
      <c r="D907" s="64"/>
    </row>
    <row r="908" spans="4:4" s="47" customFormat="1">
      <c r="D908" s="64"/>
    </row>
    <row r="909" spans="4:4" s="47" customFormat="1">
      <c r="D909" s="64"/>
    </row>
    <row r="910" spans="4:4" s="47" customFormat="1">
      <c r="D910" s="64"/>
    </row>
    <row r="911" spans="4:4" s="47" customFormat="1">
      <c r="D911" s="64"/>
    </row>
    <row r="912" spans="4:4" s="47" customFormat="1">
      <c r="D912" s="64"/>
    </row>
    <row r="913" spans="4:4" s="47" customFormat="1">
      <c r="D913" s="64"/>
    </row>
    <row r="914" spans="4:4" s="47" customFormat="1">
      <c r="D914" s="64"/>
    </row>
    <row r="915" spans="4:4" s="47" customFormat="1">
      <c r="D915" s="64"/>
    </row>
    <row r="916" spans="4:4" s="47" customFormat="1">
      <c r="D916" s="64"/>
    </row>
    <row r="917" spans="4:4" s="47" customFormat="1">
      <c r="D917" s="64"/>
    </row>
    <row r="918" spans="4:4" s="47" customFormat="1">
      <c r="D918" s="64"/>
    </row>
    <row r="919" spans="4:4" s="47" customFormat="1">
      <c r="D919" s="64"/>
    </row>
    <row r="920" spans="4:4" s="47" customFormat="1">
      <c r="D920" s="64"/>
    </row>
    <row r="921" spans="4:4" s="47" customFormat="1">
      <c r="D921" s="64"/>
    </row>
    <row r="922" spans="4:4" s="47" customFormat="1">
      <c r="D922" s="64"/>
    </row>
    <row r="923" spans="4:4" s="47" customFormat="1">
      <c r="D923" s="64"/>
    </row>
    <row r="924" spans="4:4" s="47" customFormat="1">
      <c r="D924" s="64"/>
    </row>
    <row r="925" spans="4:4" s="47" customFormat="1">
      <c r="D925" s="64"/>
    </row>
    <row r="926" spans="4:4" s="47" customFormat="1">
      <c r="D926" s="64"/>
    </row>
    <row r="927" spans="4:4" s="47" customFormat="1">
      <c r="D927" s="64"/>
    </row>
    <row r="928" spans="4:4" s="47" customFormat="1">
      <c r="D928" s="64"/>
    </row>
    <row r="929" spans="4:4" s="47" customFormat="1">
      <c r="D929" s="64"/>
    </row>
    <row r="930" spans="4:4" s="47" customFormat="1">
      <c r="D930" s="64"/>
    </row>
    <row r="931" spans="4:4" s="47" customFormat="1">
      <c r="D931" s="64"/>
    </row>
    <row r="932" spans="4:4" s="47" customFormat="1">
      <c r="D932" s="64"/>
    </row>
    <row r="933" spans="4:4" s="47" customFormat="1">
      <c r="D933" s="64"/>
    </row>
    <row r="934" spans="4:4" s="47" customFormat="1">
      <c r="D934" s="64"/>
    </row>
    <row r="935" spans="4:4" s="47" customFormat="1">
      <c r="D935" s="64"/>
    </row>
    <row r="936" spans="4:4" s="47" customFormat="1">
      <c r="D936" s="64"/>
    </row>
    <row r="937" spans="4:4" s="47" customFormat="1">
      <c r="D937" s="64"/>
    </row>
    <row r="938" spans="4:4" s="47" customFormat="1">
      <c r="D938" s="64"/>
    </row>
    <row r="939" spans="4:4" s="47" customFormat="1">
      <c r="D939" s="64"/>
    </row>
    <row r="940" spans="4:4" s="47" customFormat="1">
      <c r="D940" s="64"/>
    </row>
    <row r="941" spans="4:4" s="47" customFormat="1">
      <c r="D941" s="64"/>
    </row>
    <row r="942" spans="4:4" s="47" customFormat="1">
      <c r="D942" s="64"/>
    </row>
    <row r="943" spans="4:4" s="47" customFormat="1">
      <c r="D943" s="64"/>
    </row>
    <row r="944" spans="4:4" s="47" customFormat="1">
      <c r="D944" s="64"/>
    </row>
    <row r="945" spans="4:4" s="47" customFormat="1">
      <c r="D945" s="64"/>
    </row>
    <row r="946" spans="4:4" s="47" customFormat="1">
      <c r="D946" s="64"/>
    </row>
    <row r="947" spans="4:4" s="47" customFormat="1">
      <c r="D947" s="64"/>
    </row>
    <row r="948" spans="4:4" s="47" customFormat="1">
      <c r="D948" s="64"/>
    </row>
    <row r="949" spans="4:4" s="47" customFormat="1">
      <c r="D949" s="64"/>
    </row>
    <row r="950" spans="4:4" s="47" customFormat="1">
      <c r="D950" s="64"/>
    </row>
    <row r="951" spans="4:4" s="47" customFormat="1">
      <c r="D951" s="64"/>
    </row>
    <row r="952" spans="4:4" s="47" customFormat="1">
      <c r="D952" s="64"/>
    </row>
    <row r="953" spans="4:4" s="47" customFormat="1">
      <c r="D953" s="64"/>
    </row>
    <row r="954" spans="4:4" s="47" customFormat="1">
      <c r="D954" s="64"/>
    </row>
    <row r="955" spans="4:4" s="47" customFormat="1">
      <c r="D955" s="64"/>
    </row>
    <row r="956" spans="4:4" s="47" customFormat="1">
      <c r="D956" s="64"/>
    </row>
    <row r="957" spans="4:4" s="47" customFormat="1">
      <c r="D957" s="64"/>
    </row>
    <row r="958" spans="4:4" s="47" customFormat="1">
      <c r="D958" s="64"/>
    </row>
    <row r="959" spans="4:4" s="47" customFormat="1">
      <c r="D959" s="64"/>
    </row>
    <row r="960" spans="4:4" s="47" customFormat="1">
      <c r="D960" s="64"/>
    </row>
    <row r="961" spans="4:4" s="47" customFormat="1">
      <c r="D961" s="64"/>
    </row>
    <row r="962" spans="4:4" s="47" customFormat="1">
      <c r="D962" s="64"/>
    </row>
    <row r="963" spans="4:4" s="47" customFormat="1">
      <c r="D963" s="64"/>
    </row>
    <row r="964" spans="4:4" s="47" customFormat="1">
      <c r="D964" s="64"/>
    </row>
    <row r="965" spans="4:4" s="47" customFormat="1">
      <c r="D965" s="64"/>
    </row>
    <row r="966" spans="4:4" s="47" customFormat="1">
      <c r="D966" s="64"/>
    </row>
    <row r="967" spans="4:4" s="47" customFormat="1">
      <c r="D967" s="64"/>
    </row>
    <row r="968" spans="4:4" s="47" customFormat="1">
      <c r="D968" s="64"/>
    </row>
    <row r="969" spans="4:4" s="47" customFormat="1">
      <c r="D969" s="64"/>
    </row>
    <row r="970" spans="4:4" s="47" customFormat="1">
      <c r="D970" s="64"/>
    </row>
    <row r="971" spans="4:4" s="47" customFormat="1">
      <c r="D971" s="64"/>
    </row>
    <row r="972" spans="4:4" s="47" customFormat="1">
      <c r="D972" s="64"/>
    </row>
    <row r="973" spans="4:4" s="47" customFormat="1">
      <c r="D973" s="64"/>
    </row>
    <row r="974" spans="4:4" s="47" customFormat="1">
      <c r="D974" s="64"/>
    </row>
    <row r="975" spans="4:4" s="47" customFormat="1">
      <c r="D975" s="64"/>
    </row>
    <row r="976" spans="4:4" s="47" customFormat="1">
      <c r="D976" s="64"/>
    </row>
    <row r="977" spans="4:4" s="47" customFormat="1">
      <c r="D977" s="64"/>
    </row>
    <row r="978" spans="4:4" s="47" customFormat="1">
      <c r="D978" s="64"/>
    </row>
    <row r="979" spans="4:4" s="47" customFormat="1">
      <c r="D979" s="64"/>
    </row>
    <row r="980" spans="4:4" s="47" customFormat="1">
      <c r="D980" s="64"/>
    </row>
    <row r="981" spans="4:4" s="47" customFormat="1">
      <c r="D981" s="64"/>
    </row>
    <row r="982" spans="4:4" s="47" customFormat="1">
      <c r="D982" s="64"/>
    </row>
    <row r="983" spans="4:4" s="47" customFormat="1">
      <c r="D983" s="64"/>
    </row>
    <row r="984" spans="4:4" s="47" customFormat="1">
      <c r="D984" s="64"/>
    </row>
    <row r="985" spans="4:4" s="47" customFormat="1">
      <c r="D985" s="64"/>
    </row>
    <row r="986" spans="4:4" s="47" customFormat="1">
      <c r="D986" s="64"/>
    </row>
    <row r="987" spans="4:4" s="47" customFormat="1">
      <c r="D987" s="64"/>
    </row>
    <row r="988" spans="4:4" s="47" customFormat="1">
      <c r="D988" s="64"/>
    </row>
    <row r="989" spans="4:4" s="47" customFormat="1">
      <c r="D989" s="64"/>
    </row>
    <row r="990" spans="4:4" s="47" customFormat="1">
      <c r="D990" s="64"/>
    </row>
    <row r="991" spans="4:4" s="47" customFormat="1">
      <c r="D991" s="64"/>
    </row>
    <row r="992" spans="4:4" s="47" customFormat="1">
      <c r="D992" s="64"/>
    </row>
    <row r="993" spans="4:4" s="47" customFormat="1">
      <c r="D993" s="64"/>
    </row>
    <row r="994" spans="4:4" s="47" customFormat="1">
      <c r="D994" s="64"/>
    </row>
    <row r="995" spans="4:4" s="47" customFormat="1">
      <c r="D995" s="64"/>
    </row>
    <row r="996" spans="4:4" s="47" customFormat="1">
      <c r="D996" s="64"/>
    </row>
    <row r="997" spans="4:4" s="47" customFormat="1">
      <c r="D997" s="64"/>
    </row>
    <row r="998" spans="4:4" s="47" customFormat="1">
      <c r="D998" s="64"/>
    </row>
    <row r="999" spans="4:4" s="47" customFormat="1">
      <c r="D999" s="64"/>
    </row>
    <row r="1000" spans="4:4" s="47" customFormat="1">
      <c r="D1000" s="64"/>
    </row>
    <row r="1001" spans="4:4" s="47" customFormat="1">
      <c r="D1001" s="64"/>
    </row>
    <row r="1002" spans="4:4" s="47" customFormat="1">
      <c r="D1002" s="64"/>
    </row>
    <row r="1003" spans="4:4" s="47" customFormat="1">
      <c r="D1003" s="64"/>
    </row>
    <row r="1004" spans="4:4" s="47" customFormat="1">
      <c r="D1004" s="64"/>
    </row>
    <row r="1005" spans="4:4" s="47" customFormat="1">
      <c r="D1005" s="64"/>
    </row>
    <row r="1006" spans="4:4" s="47" customFormat="1">
      <c r="D1006" s="64"/>
    </row>
    <row r="1007" spans="4:4" s="47" customFormat="1">
      <c r="D1007" s="64"/>
    </row>
    <row r="1008" spans="4:4" s="47" customFormat="1">
      <c r="D1008" s="64"/>
    </row>
    <row r="1009" spans="4:4" s="47" customFormat="1">
      <c r="D1009" s="64"/>
    </row>
    <row r="1010" spans="4:4" s="47" customFormat="1">
      <c r="D1010" s="64"/>
    </row>
    <row r="1011" spans="4:4" s="47" customFormat="1">
      <c r="D1011" s="64"/>
    </row>
    <row r="1012" spans="4:4" s="47" customFormat="1">
      <c r="D1012" s="64"/>
    </row>
    <row r="1013" spans="4:4" s="47" customFormat="1">
      <c r="D1013" s="64"/>
    </row>
    <row r="1014" spans="4:4" s="47" customFormat="1">
      <c r="D1014" s="64"/>
    </row>
    <row r="1015" spans="4:4" s="47" customFormat="1">
      <c r="D1015" s="64"/>
    </row>
    <row r="1016" spans="4:4" s="47" customFormat="1">
      <c r="D1016" s="64"/>
    </row>
    <row r="1017" spans="4:4" s="47" customFormat="1">
      <c r="D1017" s="64"/>
    </row>
    <row r="1018" spans="4:4" s="47" customFormat="1">
      <c r="D1018" s="64"/>
    </row>
    <row r="1019" spans="4:4" s="47" customFormat="1">
      <c r="D1019" s="64"/>
    </row>
    <row r="1020" spans="4:4" s="47" customFormat="1">
      <c r="D1020" s="64"/>
    </row>
    <row r="1021" spans="4:4" s="47" customFormat="1">
      <c r="D1021" s="64"/>
    </row>
    <row r="1022" spans="4:4" s="47" customFormat="1">
      <c r="D1022" s="64"/>
    </row>
    <row r="1023" spans="4:4" s="47" customFormat="1">
      <c r="D1023" s="64"/>
    </row>
    <row r="1024" spans="4:4" s="47" customFormat="1">
      <c r="D1024" s="64"/>
    </row>
    <row r="1025" spans="4:4" s="47" customFormat="1">
      <c r="D1025" s="64"/>
    </row>
    <row r="1026" spans="4:4" s="47" customFormat="1">
      <c r="D1026" s="64"/>
    </row>
    <row r="1027" spans="4:4" s="47" customFormat="1">
      <c r="D1027" s="64"/>
    </row>
    <row r="1028" spans="4:4" s="47" customFormat="1">
      <c r="D1028" s="64"/>
    </row>
    <row r="1029" spans="4:4" s="47" customFormat="1">
      <c r="D1029" s="64"/>
    </row>
    <row r="1030" spans="4:4" s="47" customFormat="1">
      <c r="D1030" s="64"/>
    </row>
    <row r="1031" spans="4:4" s="47" customFormat="1">
      <c r="D1031" s="64"/>
    </row>
    <row r="1032" spans="4:4" s="47" customFormat="1">
      <c r="D1032" s="64"/>
    </row>
    <row r="1033" spans="4:4" s="47" customFormat="1">
      <c r="D1033" s="64"/>
    </row>
    <row r="1034" spans="4:4" s="47" customFormat="1">
      <c r="D1034" s="64"/>
    </row>
    <row r="1035" spans="4:4" s="47" customFormat="1">
      <c r="D1035" s="64"/>
    </row>
    <row r="1036" spans="4:4" s="47" customFormat="1">
      <c r="D1036" s="64"/>
    </row>
    <row r="1037" spans="4:4" s="47" customFormat="1">
      <c r="D1037" s="64"/>
    </row>
    <row r="1038" spans="4:4" s="47" customFormat="1">
      <c r="D1038" s="64"/>
    </row>
    <row r="1039" spans="4:4" s="47" customFormat="1">
      <c r="D1039" s="64"/>
    </row>
    <row r="1040" spans="4:4" s="47" customFormat="1">
      <c r="D1040" s="64"/>
    </row>
    <row r="1041" spans="4:4" s="47" customFormat="1">
      <c r="D1041" s="64"/>
    </row>
    <row r="1042" spans="4:4" s="47" customFormat="1">
      <c r="D1042" s="64"/>
    </row>
    <row r="1043" spans="4:4" s="47" customFormat="1">
      <c r="D1043" s="64"/>
    </row>
    <row r="1044" spans="4:4" s="47" customFormat="1">
      <c r="D1044" s="64"/>
    </row>
    <row r="1045" spans="4:4" s="47" customFormat="1">
      <c r="D1045" s="64"/>
    </row>
    <row r="1046" spans="4:4" s="47" customFormat="1">
      <c r="D1046" s="64"/>
    </row>
    <row r="1047" spans="4:4" s="47" customFormat="1">
      <c r="D1047" s="64"/>
    </row>
    <row r="1048" spans="4:4" s="47" customFormat="1">
      <c r="D1048" s="64"/>
    </row>
    <row r="1049" spans="4:4" s="47" customFormat="1">
      <c r="D1049" s="64"/>
    </row>
    <row r="1050" spans="4:4" s="47" customFormat="1">
      <c r="D1050" s="64"/>
    </row>
    <row r="1051" spans="4:4" s="47" customFormat="1">
      <c r="D1051" s="64"/>
    </row>
    <row r="1052" spans="4:4" s="47" customFormat="1">
      <c r="D1052" s="64"/>
    </row>
    <row r="1053" spans="4:4" s="47" customFormat="1">
      <c r="D1053" s="64"/>
    </row>
    <row r="1054" spans="4:4" s="47" customFormat="1">
      <c r="D1054" s="64"/>
    </row>
    <row r="1055" spans="4:4" s="47" customFormat="1">
      <c r="D1055" s="64"/>
    </row>
    <row r="1056" spans="4:4" s="47" customFormat="1">
      <c r="D1056" s="64"/>
    </row>
    <row r="1057" spans="4:4" s="47" customFormat="1">
      <c r="D1057" s="64"/>
    </row>
    <row r="1058" spans="4:4" s="47" customFormat="1">
      <c r="D1058" s="64"/>
    </row>
    <row r="1059" spans="4:4" s="47" customFormat="1">
      <c r="D1059" s="64"/>
    </row>
    <row r="1060" spans="4:4" s="47" customFormat="1">
      <c r="D1060" s="64"/>
    </row>
    <row r="1061" spans="4:4" s="47" customFormat="1">
      <c r="D1061" s="64"/>
    </row>
    <row r="1062" spans="4:4" s="47" customFormat="1">
      <c r="D1062" s="64"/>
    </row>
    <row r="1063" spans="4:4" s="47" customFormat="1">
      <c r="D1063" s="64"/>
    </row>
    <row r="1064" spans="4:4" s="47" customFormat="1">
      <c r="D1064" s="64"/>
    </row>
    <row r="1065" spans="4:4" s="47" customFormat="1">
      <c r="D1065" s="64"/>
    </row>
    <row r="1066" spans="4:4" s="47" customFormat="1">
      <c r="D1066" s="64"/>
    </row>
    <row r="1067" spans="4:4" s="47" customFormat="1">
      <c r="D1067" s="64"/>
    </row>
    <row r="1068" spans="4:4" s="47" customFormat="1">
      <c r="D1068" s="64"/>
    </row>
    <row r="1069" spans="4:4" s="47" customFormat="1">
      <c r="D1069" s="64"/>
    </row>
    <row r="1070" spans="4:4" s="47" customFormat="1">
      <c r="D1070" s="64"/>
    </row>
    <row r="1071" spans="4:4" s="47" customFormat="1">
      <c r="D1071" s="64"/>
    </row>
    <row r="1072" spans="4:4" s="47" customFormat="1">
      <c r="D1072" s="64"/>
    </row>
    <row r="1073" spans="4:4" s="47" customFormat="1">
      <c r="D1073" s="64"/>
    </row>
    <row r="1074" spans="4:4" s="47" customFormat="1">
      <c r="D1074" s="64"/>
    </row>
    <row r="1075" spans="4:4" s="47" customFormat="1">
      <c r="D1075" s="64"/>
    </row>
    <row r="1076" spans="4:4" s="47" customFormat="1">
      <c r="D1076" s="64"/>
    </row>
    <row r="1077" spans="4:4" s="47" customFormat="1">
      <c r="D1077" s="64"/>
    </row>
    <row r="1078" spans="4:4" s="47" customFormat="1">
      <c r="D1078" s="64"/>
    </row>
    <row r="1079" spans="4:4" s="47" customFormat="1">
      <c r="D1079" s="64"/>
    </row>
    <row r="1080" spans="4:4" s="47" customFormat="1">
      <c r="D1080" s="64"/>
    </row>
    <row r="1081" spans="4:4" s="47" customFormat="1">
      <c r="D1081" s="64"/>
    </row>
    <row r="1082" spans="4:4" s="47" customFormat="1">
      <c r="D1082" s="64"/>
    </row>
    <row r="1083" spans="4:4" s="47" customFormat="1">
      <c r="D1083" s="64"/>
    </row>
    <row r="1084" spans="4:4" s="47" customFormat="1">
      <c r="D1084" s="64"/>
    </row>
    <row r="1085" spans="4:4" s="47" customFormat="1">
      <c r="D1085" s="64"/>
    </row>
    <row r="1086" spans="4:4" s="47" customFormat="1">
      <c r="D1086" s="64"/>
    </row>
    <row r="1087" spans="4:4" s="47" customFormat="1">
      <c r="D1087" s="64"/>
    </row>
    <row r="1088" spans="4:4" s="47" customFormat="1">
      <c r="D1088" s="64"/>
    </row>
    <row r="1089" spans="4:4" s="47" customFormat="1">
      <c r="D1089" s="64"/>
    </row>
    <row r="1090" spans="4:4" s="47" customFormat="1">
      <c r="D1090" s="64"/>
    </row>
    <row r="1091" spans="4:4" s="47" customFormat="1">
      <c r="D1091" s="64"/>
    </row>
    <row r="1092" spans="4:4" s="47" customFormat="1">
      <c r="D1092" s="64"/>
    </row>
    <row r="1093" spans="4:4" s="47" customFormat="1">
      <c r="D1093" s="64"/>
    </row>
    <row r="1094" spans="4:4" s="47" customFormat="1">
      <c r="D1094" s="64"/>
    </row>
    <row r="1095" spans="4:4" s="47" customFormat="1">
      <c r="D1095" s="64"/>
    </row>
    <row r="1096" spans="4:4" s="47" customFormat="1">
      <c r="D1096" s="64"/>
    </row>
    <row r="1097" spans="4:4" s="47" customFormat="1">
      <c r="D1097" s="64"/>
    </row>
    <row r="1098" spans="4:4" s="47" customFormat="1">
      <c r="D1098" s="64"/>
    </row>
    <row r="1099" spans="4:4" s="47" customFormat="1">
      <c r="D1099" s="64"/>
    </row>
    <row r="1100" spans="4:4" s="47" customFormat="1">
      <c r="D1100" s="64"/>
    </row>
    <row r="1101" spans="4:4" s="47" customFormat="1">
      <c r="D1101" s="64"/>
    </row>
    <row r="1102" spans="4:4" s="47" customFormat="1">
      <c r="D1102" s="64"/>
    </row>
    <row r="1103" spans="4:4" s="47" customFormat="1">
      <c r="D1103" s="64"/>
    </row>
    <row r="1104" spans="4:4" s="47" customFormat="1">
      <c r="D1104" s="64"/>
    </row>
    <row r="1105" spans="4:4" s="47" customFormat="1">
      <c r="D1105" s="64"/>
    </row>
    <row r="1106" spans="4:4" s="47" customFormat="1">
      <c r="D1106" s="64"/>
    </row>
    <row r="1107" spans="4:4" s="47" customFormat="1">
      <c r="D1107" s="64"/>
    </row>
    <row r="1108" spans="4:4" s="47" customFormat="1">
      <c r="D1108" s="64"/>
    </row>
    <row r="1109" spans="4:4" s="47" customFormat="1">
      <c r="D1109" s="64"/>
    </row>
    <row r="1110" spans="4:4" s="47" customFormat="1">
      <c r="D1110" s="64"/>
    </row>
    <row r="1111" spans="4:4" s="47" customFormat="1">
      <c r="D1111" s="64"/>
    </row>
    <row r="1112" spans="4:4" s="47" customFormat="1">
      <c r="D1112" s="64"/>
    </row>
    <row r="1113" spans="4:4" s="47" customFormat="1">
      <c r="D1113" s="64"/>
    </row>
    <row r="1114" spans="4:4" s="47" customFormat="1">
      <c r="D1114" s="64"/>
    </row>
    <row r="1115" spans="4:4" s="47" customFormat="1">
      <c r="D1115" s="64"/>
    </row>
    <row r="1116" spans="4:4" s="47" customFormat="1">
      <c r="D1116" s="64"/>
    </row>
    <row r="1117" spans="4:4" s="47" customFormat="1">
      <c r="D1117" s="64"/>
    </row>
    <row r="1118" spans="4:4" s="47" customFormat="1">
      <c r="D1118" s="64"/>
    </row>
    <row r="1119" spans="4:4" s="47" customFormat="1">
      <c r="D1119" s="64"/>
    </row>
    <row r="1120" spans="4:4" s="47" customFormat="1">
      <c r="D1120" s="64"/>
    </row>
    <row r="1121" spans="4:4" s="47" customFormat="1">
      <c r="D1121" s="64"/>
    </row>
    <row r="1122" spans="4:4" s="47" customFormat="1">
      <c r="D1122" s="64"/>
    </row>
    <row r="1123" spans="4:4" s="47" customFormat="1">
      <c r="D1123" s="64"/>
    </row>
    <row r="1124" spans="4:4" s="47" customFormat="1">
      <c r="D1124" s="64"/>
    </row>
    <row r="1125" spans="4:4" s="47" customFormat="1">
      <c r="D1125" s="64"/>
    </row>
    <row r="1126" spans="4:4" s="47" customFormat="1">
      <c r="D1126" s="64"/>
    </row>
    <row r="1127" spans="4:4" s="47" customFormat="1">
      <c r="D1127" s="64"/>
    </row>
    <row r="1128" spans="4:4" s="47" customFormat="1">
      <c r="D1128" s="64"/>
    </row>
    <row r="1129" spans="4:4" s="47" customFormat="1">
      <c r="D1129" s="64"/>
    </row>
    <row r="1130" spans="4:4" s="47" customFormat="1">
      <c r="D1130" s="64"/>
    </row>
    <row r="1131" spans="4:4" s="47" customFormat="1">
      <c r="D1131" s="64"/>
    </row>
    <row r="1132" spans="4:4" s="47" customFormat="1">
      <c r="D1132" s="64"/>
    </row>
    <row r="1133" spans="4:4" s="47" customFormat="1">
      <c r="D1133" s="64"/>
    </row>
    <row r="1134" spans="4:4" s="47" customFormat="1">
      <c r="D1134" s="64"/>
    </row>
    <row r="1135" spans="4:4" s="47" customFormat="1">
      <c r="D1135" s="64"/>
    </row>
    <row r="1136" spans="4:4" s="47" customFormat="1">
      <c r="D1136" s="64"/>
    </row>
    <row r="1137" spans="4:4" s="47" customFormat="1">
      <c r="D1137" s="64"/>
    </row>
    <row r="1138" spans="4:4" s="47" customFormat="1">
      <c r="D1138" s="64"/>
    </row>
    <row r="1139" spans="4:4" s="47" customFormat="1">
      <c r="D1139" s="64"/>
    </row>
    <row r="1140" spans="4:4" s="47" customFormat="1">
      <c r="D1140" s="64"/>
    </row>
    <row r="1141" spans="4:4" s="47" customFormat="1">
      <c r="D1141" s="64"/>
    </row>
    <row r="1142" spans="4:4" s="47" customFormat="1">
      <c r="D1142" s="64"/>
    </row>
    <row r="1143" spans="4:4" s="47" customFormat="1">
      <c r="D1143" s="64"/>
    </row>
    <row r="1144" spans="4:4" s="47" customFormat="1">
      <c r="D1144" s="64"/>
    </row>
    <row r="1145" spans="4:4" s="47" customFormat="1">
      <c r="D1145" s="64"/>
    </row>
    <row r="1146" spans="4:4" s="47" customFormat="1">
      <c r="D1146" s="64"/>
    </row>
    <row r="1147" spans="4:4" s="47" customFormat="1">
      <c r="D1147" s="64"/>
    </row>
    <row r="1148" spans="4:4" s="47" customFormat="1">
      <c r="D1148" s="64"/>
    </row>
    <row r="1149" spans="4:4" s="47" customFormat="1">
      <c r="D1149" s="64"/>
    </row>
    <row r="1150" spans="4:4" s="47" customFormat="1">
      <c r="D1150" s="64"/>
    </row>
    <row r="1151" spans="4:4" s="47" customFormat="1">
      <c r="D1151" s="64"/>
    </row>
    <row r="1152" spans="4:4" s="47" customFormat="1">
      <c r="D1152" s="64"/>
    </row>
    <row r="1153" spans="4:4" s="47" customFormat="1">
      <c r="D1153" s="64"/>
    </row>
    <row r="1154" spans="4:4" s="47" customFormat="1">
      <c r="D1154" s="64"/>
    </row>
    <row r="1155" spans="4:4" s="47" customFormat="1">
      <c r="D1155" s="64"/>
    </row>
    <row r="1156" spans="4:4" s="47" customFormat="1">
      <c r="D1156" s="64"/>
    </row>
    <row r="1157" spans="4:4" s="47" customFormat="1">
      <c r="D1157" s="64"/>
    </row>
    <row r="1158" spans="4:4" s="47" customFormat="1">
      <c r="D1158" s="64"/>
    </row>
    <row r="1159" spans="4:4" s="47" customFormat="1">
      <c r="D1159" s="64"/>
    </row>
    <row r="1160" spans="4:4" s="47" customFormat="1">
      <c r="D1160" s="64"/>
    </row>
    <row r="1161" spans="4:4" s="47" customFormat="1">
      <c r="D1161" s="64"/>
    </row>
    <row r="1162" spans="4:4" s="47" customFormat="1">
      <c r="D1162" s="64"/>
    </row>
    <row r="1163" spans="4:4" s="47" customFormat="1">
      <c r="D1163" s="64"/>
    </row>
    <row r="1164" spans="4:4" s="47" customFormat="1">
      <c r="D1164" s="64"/>
    </row>
    <row r="1165" spans="4:4" s="47" customFormat="1">
      <c r="D1165" s="64"/>
    </row>
    <row r="1166" spans="4:4" s="47" customFormat="1">
      <c r="D1166" s="64"/>
    </row>
    <row r="1167" spans="4:4" s="47" customFormat="1">
      <c r="D1167" s="64"/>
    </row>
    <row r="1168" spans="4:4" s="47" customFormat="1">
      <c r="D1168" s="64"/>
    </row>
    <row r="1169" spans="4:4" s="47" customFormat="1">
      <c r="D1169" s="64"/>
    </row>
    <row r="1170" spans="4:4" s="47" customFormat="1">
      <c r="D1170" s="64"/>
    </row>
    <row r="1171" spans="4:4" s="47" customFormat="1">
      <c r="D1171" s="64"/>
    </row>
    <row r="1172" spans="4:4" s="47" customFormat="1">
      <c r="D1172" s="64"/>
    </row>
    <row r="1173" spans="4:4" s="47" customFormat="1">
      <c r="D1173" s="64"/>
    </row>
    <row r="1174" spans="4:4" s="47" customFormat="1">
      <c r="D1174" s="64"/>
    </row>
    <row r="1175" spans="4:4" s="47" customFormat="1">
      <c r="D1175" s="64"/>
    </row>
    <row r="1176" spans="4:4" s="47" customFormat="1">
      <c r="D1176" s="64"/>
    </row>
    <row r="1177" spans="4:4" s="47" customFormat="1">
      <c r="D1177" s="64"/>
    </row>
    <row r="1178" spans="4:4" s="47" customFormat="1">
      <c r="D1178" s="64"/>
    </row>
    <row r="1179" spans="4:4" s="47" customFormat="1">
      <c r="D1179" s="64"/>
    </row>
    <row r="1180" spans="4:4" s="47" customFormat="1">
      <c r="D1180" s="64"/>
    </row>
    <row r="1181" spans="4:4" s="47" customFormat="1">
      <c r="D1181" s="64"/>
    </row>
    <row r="1182" spans="4:4" s="47" customFormat="1">
      <c r="D1182" s="64"/>
    </row>
    <row r="1183" spans="4:4" s="47" customFormat="1">
      <c r="D1183" s="64"/>
    </row>
    <row r="1184" spans="4:4" s="47" customFormat="1">
      <c r="D1184" s="64"/>
    </row>
    <row r="1185" spans="4:4" s="47" customFormat="1">
      <c r="D1185" s="64"/>
    </row>
    <row r="1186" spans="4:4" s="47" customFormat="1">
      <c r="D1186" s="64"/>
    </row>
    <row r="1187" spans="4:4" s="47" customFormat="1">
      <c r="D1187" s="64"/>
    </row>
    <row r="1188" spans="4:4" s="47" customFormat="1">
      <c r="D1188" s="64"/>
    </row>
    <row r="1189" spans="4:4" s="47" customFormat="1">
      <c r="D1189" s="64"/>
    </row>
    <row r="1190" spans="4:4" s="47" customFormat="1">
      <c r="D1190" s="64"/>
    </row>
    <row r="1191" spans="4:4" s="47" customFormat="1">
      <c r="D1191" s="64"/>
    </row>
    <row r="1192" spans="4:4" s="47" customFormat="1">
      <c r="D1192" s="64"/>
    </row>
    <row r="1193" spans="4:4" s="47" customFormat="1">
      <c r="D1193" s="64"/>
    </row>
    <row r="1194" spans="4:4" s="47" customFormat="1">
      <c r="D1194" s="64"/>
    </row>
    <row r="1195" spans="4:4" s="47" customFormat="1">
      <c r="D1195" s="64"/>
    </row>
    <row r="1196" spans="4:4" s="47" customFormat="1">
      <c r="D1196" s="64"/>
    </row>
    <row r="1197" spans="4:4" s="47" customFormat="1">
      <c r="D1197" s="64"/>
    </row>
    <row r="1198" spans="4:4" s="47" customFormat="1">
      <c r="D1198" s="64"/>
    </row>
    <row r="1199" spans="4:4" s="47" customFormat="1">
      <c r="D1199" s="64"/>
    </row>
    <row r="1200" spans="4:4" s="47" customFormat="1">
      <c r="D1200" s="64"/>
    </row>
    <row r="1201" spans="4:4" s="47" customFormat="1">
      <c r="D1201" s="64"/>
    </row>
    <row r="1202" spans="4:4" s="47" customFormat="1">
      <c r="D1202" s="64"/>
    </row>
    <row r="1203" spans="4:4" s="47" customFormat="1">
      <c r="D1203" s="64"/>
    </row>
    <row r="1204" spans="4:4" s="47" customFormat="1">
      <c r="D1204" s="64"/>
    </row>
    <row r="1205" spans="4:4" s="47" customFormat="1">
      <c r="D1205" s="64"/>
    </row>
    <row r="1206" spans="4:4" s="47" customFormat="1">
      <c r="D1206" s="64"/>
    </row>
    <row r="1207" spans="4:4" s="47" customFormat="1">
      <c r="D1207" s="64"/>
    </row>
    <row r="1208" spans="4:4" s="47" customFormat="1">
      <c r="D1208" s="64"/>
    </row>
    <row r="1209" spans="4:4" s="47" customFormat="1">
      <c r="D1209" s="64"/>
    </row>
    <row r="1210" spans="4:4" s="47" customFormat="1">
      <c r="D1210" s="64"/>
    </row>
    <row r="1211" spans="4:4" s="47" customFormat="1">
      <c r="D1211" s="64"/>
    </row>
    <row r="1212" spans="4:4" s="47" customFormat="1">
      <c r="D1212" s="64"/>
    </row>
    <row r="1213" spans="4:4" s="47" customFormat="1">
      <c r="D1213" s="64"/>
    </row>
    <row r="1214" spans="4:4" s="47" customFormat="1">
      <c r="D1214" s="64"/>
    </row>
    <row r="1215" spans="4:4" s="47" customFormat="1">
      <c r="D1215" s="64"/>
    </row>
    <row r="1216" spans="4:4" s="47" customFormat="1">
      <c r="D1216" s="64"/>
    </row>
    <row r="1217" spans="4:4" s="47" customFormat="1">
      <c r="D1217" s="64"/>
    </row>
    <row r="1218" spans="4:4" s="47" customFormat="1">
      <c r="D1218" s="64"/>
    </row>
    <row r="1219" spans="4:4" s="47" customFormat="1">
      <c r="D1219" s="64"/>
    </row>
    <row r="1220" spans="4:4" s="47" customFormat="1">
      <c r="D1220" s="64"/>
    </row>
    <row r="1221" spans="4:4" s="47" customFormat="1">
      <c r="D1221" s="64"/>
    </row>
    <row r="1222" spans="4:4" s="47" customFormat="1">
      <c r="D1222" s="64"/>
    </row>
    <row r="1223" spans="4:4" s="47" customFormat="1">
      <c r="D1223" s="64"/>
    </row>
    <row r="1224" spans="4:4" s="47" customFormat="1">
      <c r="D1224" s="64"/>
    </row>
    <row r="1225" spans="4:4" s="47" customFormat="1">
      <c r="D1225" s="64"/>
    </row>
    <row r="1226" spans="4:4" s="47" customFormat="1">
      <c r="D1226" s="64"/>
    </row>
    <row r="1227" spans="4:4" s="47" customFormat="1">
      <c r="D1227" s="64"/>
    </row>
    <row r="1228" spans="4:4" s="47" customFormat="1">
      <c r="D1228" s="64"/>
    </row>
    <row r="1229" spans="4:4" s="47" customFormat="1">
      <c r="D1229" s="64"/>
    </row>
    <row r="1230" spans="4:4" s="47" customFormat="1">
      <c r="D1230" s="64"/>
    </row>
    <row r="1231" spans="4:4" s="47" customFormat="1">
      <c r="D1231" s="64"/>
    </row>
    <row r="1232" spans="4:4" s="47" customFormat="1">
      <c r="D1232" s="64"/>
    </row>
    <row r="1233" spans="4:4" s="47" customFormat="1">
      <c r="D1233" s="64"/>
    </row>
    <row r="1234" spans="4:4" s="47" customFormat="1">
      <c r="D1234" s="64"/>
    </row>
    <row r="1235" spans="4:4" s="47" customFormat="1">
      <c r="D1235" s="64"/>
    </row>
    <row r="1236" spans="4:4" s="47" customFormat="1">
      <c r="D1236" s="64"/>
    </row>
    <row r="1237" spans="4:4" s="47" customFormat="1">
      <c r="D1237" s="64"/>
    </row>
    <row r="1238" spans="4:4" s="47" customFormat="1">
      <c r="D1238" s="64"/>
    </row>
    <row r="1239" spans="4:4" s="47" customFormat="1">
      <c r="D1239" s="64"/>
    </row>
    <row r="1240" spans="4:4" s="47" customFormat="1">
      <c r="D1240" s="64"/>
    </row>
    <row r="1241" spans="4:4" s="47" customFormat="1">
      <c r="D1241" s="64"/>
    </row>
    <row r="1242" spans="4:4" s="47" customFormat="1">
      <c r="D1242" s="64"/>
    </row>
    <row r="1243" spans="4:4" s="47" customFormat="1">
      <c r="D1243" s="64"/>
    </row>
    <row r="1244" spans="4:4" s="47" customFormat="1">
      <c r="D1244" s="64"/>
    </row>
    <row r="1245" spans="4:4" s="47" customFormat="1">
      <c r="D1245" s="64"/>
    </row>
    <row r="1246" spans="4:4" s="47" customFormat="1">
      <c r="D1246" s="64"/>
    </row>
    <row r="1247" spans="4:4" s="47" customFormat="1">
      <c r="D1247" s="64"/>
    </row>
    <row r="1248" spans="4:4" s="47" customFormat="1">
      <c r="D1248" s="64"/>
    </row>
    <row r="1249" spans="4:4" s="47" customFormat="1">
      <c r="D1249" s="64"/>
    </row>
    <row r="1250" spans="4:4" s="47" customFormat="1">
      <c r="D1250" s="64"/>
    </row>
    <row r="1251" spans="4:4" s="47" customFormat="1">
      <c r="D1251" s="64"/>
    </row>
    <row r="1252" spans="4:4" s="47" customFormat="1">
      <c r="D1252" s="64"/>
    </row>
    <row r="1253" spans="4:4" s="47" customFormat="1">
      <c r="D1253" s="64"/>
    </row>
    <row r="1254" spans="4:4" s="47" customFormat="1">
      <c r="D1254" s="64"/>
    </row>
    <row r="1255" spans="4:4" s="47" customFormat="1">
      <c r="D1255" s="64"/>
    </row>
    <row r="1256" spans="4:4" s="47" customFormat="1">
      <c r="D1256" s="64"/>
    </row>
    <row r="1257" spans="4:4" s="47" customFormat="1">
      <c r="D1257" s="64"/>
    </row>
    <row r="1258" spans="4:4" s="47" customFormat="1">
      <c r="D1258" s="64"/>
    </row>
    <row r="1259" spans="4:4" s="47" customFormat="1">
      <c r="D1259" s="64"/>
    </row>
    <row r="1260" spans="4:4" s="47" customFormat="1">
      <c r="D1260" s="64"/>
    </row>
    <row r="1261" spans="4:4" s="47" customFormat="1">
      <c r="D1261" s="64"/>
    </row>
    <row r="1262" spans="4:4" s="47" customFormat="1">
      <c r="D1262" s="64"/>
    </row>
    <row r="1263" spans="4:4" s="47" customFormat="1">
      <c r="D1263" s="64"/>
    </row>
    <row r="1264" spans="4:4" s="47" customFormat="1">
      <c r="D1264" s="64"/>
    </row>
    <row r="1265" spans="4:4" s="47" customFormat="1">
      <c r="D1265" s="64"/>
    </row>
    <row r="1266" spans="4:4" s="47" customFormat="1">
      <c r="D1266" s="64"/>
    </row>
    <row r="1267" spans="4:4" s="47" customFormat="1">
      <c r="D1267" s="64"/>
    </row>
    <row r="1268" spans="4:4" s="47" customFormat="1">
      <c r="D1268" s="64"/>
    </row>
    <row r="1269" spans="4:4" s="47" customFormat="1">
      <c r="D1269" s="64"/>
    </row>
    <row r="1270" spans="4:4" s="47" customFormat="1">
      <c r="D1270" s="64"/>
    </row>
    <row r="1271" spans="4:4" s="47" customFormat="1">
      <c r="D1271" s="64"/>
    </row>
    <row r="1272" spans="4:4" s="47" customFormat="1">
      <c r="D1272" s="64"/>
    </row>
    <row r="1273" spans="4:4" s="47" customFormat="1">
      <c r="D1273" s="64"/>
    </row>
    <row r="1274" spans="4:4" s="47" customFormat="1">
      <c r="D1274" s="64"/>
    </row>
    <row r="1275" spans="4:4" s="47" customFormat="1">
      <c r="D1275" s="64"/>
    </row>
    <row r="1276" spans="4:4" s="47" customFormat="1">
      <c r="D1276" s="64"/>
    </row>
    <row r="1277" spans="4:4" s="47" customFormat="1">
      <c r="D1277" s="64"/>
    </row>
    <row r="1278" spans="4:4" s="47" customFormat="1">
      <c r="D1278" s="64"/>
    </row>
    <row r="1279" spans="4:4" s="47" customFormat="1">
      <c r="D1279" s="64"/>
    </row>
    <row r="1280" spans="4:4" s="47" customFormat="1">
      <c r="D1280" s="64"/>
    </row>
    <row r="1281" spans="4:4" s="47" customFormat="1">
      <c r="D1281" s="64"/>
    </row>
    <row r="1282" spans="4:4" s="47" customFormat="1">
      <c r="D1282" s="64"/>
    </row>
    <row r="1283" spans="4:4" s="47" customFormat="1">
      <c r="D1283" s="64"/>
    </row>
    <row r="1284" spans="4:4" s="47" customFormat="1">
      <c r="D1284" s="64"/>
    </row>
    <row r="1285" spans="4:4" s="47" customFormat="1">
      <c r="D1285" s="64"/>
    </row>
    <row r="1286" spans="4:4" s="47" customFormat="1">
      <c r="D1286" s="64"/>
    </row>
    <row r="1287" spans="4:4" s="47" customFormat="1">
      <c r="D1287" s="64"/>
    </row>
    <row r="1288" spans="4:4" s="47" customFormat="1">
      <c r="D1288" s="64"/>
    </row>
    <row r="1289" spans="4:4" s="47" customFormat="1">
      <c r="D1289" s="64"/>
    </row>
    <row r="1290" spans="4:4" s="47" customFormat="1">
      <c r="D1290" s="64"/>
    </row>
    <row r="1291" spans="4:4" s="47" customFormat="1">
      <c r="D1291" s="64"/>
    </row>
    <row r="1292" spans="4:4" s="47" customFormat="1">
      <c r="D1292" s="64"/>
    </row>
    <row r="1293" spans="4:4" s="47" customFormat="1">
      <c r="D1293" s="64"/>
    </row>
    <row r="1294" spans="4:4" s="47" customFormat="1">
      <c r="D1294" s="64"/>
    </row>
    <row r="1295" spans="4:4" s="47" customFormat="1">
      <c r="D1295" s="64"/>
    </row>
    <row r="1296" spans="4:4" s="47" customFormat="1">
      <c r="D1296" s="64"/>
    </row>
    <row r="1297" spans="4:4" s="47" customFormat="1">
      <c r="D1297" s="64"/>
    </row>
    <row r="1298" spans="4:4" s="47" customFormat="1">
      <c r="D1298" s="64"/>
    </row>
    <row r="1299" spans="4:4" s="47" customFormat="1">
      <c r="D1299" s="64"/>
    </row>
    <row r="1300" spans="4:4" s="47" customFormat="1">
      <c r="D1300" s="64"/>
    </row>
    <row r="1301" spans="4:4" s="47" customFormat="1">
      <c r="D1301" s="64"/>
    </row>
    <row r="1302" spans="4:4" s="47" customFormat="1">
      <c r="D1302" s="64"/>
    </row>
    <row r="1303" spans="4:4" s="47" customFormat="1">
      <c r="D1303" s="64"/>
    </row>
    <row r="1304" spans="4:4" s="47" customFormat="1">
      <c r="D1304" s="64"/>
    </row>
    <row r="1305" spans="4:4" s="47" customFormat="1">
      <c r="D1305" s="64"/>
    </row>
    <row r="1306" spans="4:4" s="47" customFormat="1">
      <c r="D1306" s="64"/>
    </row>
    <row r="1307" spans="4:4" s="47" customFormat="1">
      <c r="D1307" s="64"/>
    </row>
    <row r="1308" spans="4:4" s="47" customFormat="1">
      <c r="D1308" s="64"/>
    </row>
    <row r="1309" spans="4:4" s="47" customFormat="1">
      <c r="D1309" s="64"/>
    </row>
    <row r="1310" spans="4:4" s="47" customFormat="1">
      <c r="D1310" s="64"/>
    </row>
    <row r="1311" spans="4:4" s="47" customFormat="1">
      <c r="D1311" s="64"/>
    </row>
    <row r="1312" spans="4:4" s="47" customFormat="1">
      <c r="D1312" s="64"/>
    </row>
    <row r="1313" spans="4:4" s="47" customFormat="1">
      <c r="D1313" s="64"/>
    </row>
    <row r="1314" spans="4:4" s="47" customFormat="1">
      <c r="D1314" s="64"/>
    </row>
    <row r="1315" spans="4:4" s="47" customFormat="1">
      <c r="D1315" s="64"/>
    </row>
    <row r="1316" spans="4:4" s="47" customFormat="1">
      <c r="D1316" s="64"/>
    </row>
    <row r="1317" spans="4:4" s="47" customFormat="1">
      <c r="D1317" s="64"/>
    </row>
    <row r="1318" spans="4:4" s="47" customFormat="1">
      <c r="D1318" s="64"/>
    </row>
    <row r="1319" spans="4:4" s="47" customFormat="1">
      <c r="D1319" s="64"/>
    </row>
    <row r="1320" spans="4:4" s="47" customFormat="1">
      <c r="D1320" s="64"/>
    </row>
    <row r="1321" spans="4:4" s="47" customFormat="1">
      <c r="D1321" s="64"/>
    </row>
    <row r="1322" spans="4:4" s="47" customFormat="1">
      <c r="D1322" s="64"/>
    </row>
    <row r="1323" spans="4:4" s="47" customFormat="1">
      <c r="D1323" s="64"/>
    </row>
    <row r="1324" spans="4:4" s="47" customFormat="1">
      <c r="D1324" s="64"/>
    </row>
    <row r="1325" spans="4:4" s="47" customFormat="1">
      <c r="D1325" s="64"/>
    </row>
    <row r="1326" spans="4:4" s="47" customFormat="1">
      <c r="D1326" s="64"/>
    </row>
    <row r="1327" spans="4:4" s="47" customFormat="1">
      <c r="D1327" s="64"/>
    </row>
    <row r="1328" spans="4:4" s="47" customFormat="1">
      <c r="D1328" s="64"/>
    </row>
    <row r="1329" spans="4:4" s="47" customFormat="1">
      <c r="D1329" s="64"/>
    </row>
    <row r="1330" spans="4:4" s="47" customFormat="1">
      <c r="D1330" s="64"/>
    </row>
    <row r="1331" spans="4:4" s="47" customFormat="1">
      <c r="D1331" s="64"/>
    </row>
    <row r="1332" spans="4:4" s="47" customFormat="1">
      <c r="D1332" s="64"/>
    </row>
    <row r="1333" spans="4:4" s="47" customFormat="1">
      <c r="D1333" s="64"/>
    </row>
    <row r="1334" spans="4:4" s="47" customFormat="1">
      <c r="D1334" s="64"/>
    </row>
    <row r="1335" spans="4:4" s="47" customFormat="1">
      <c r="D1335" s="64"/>
    </row>
    <row r="1336" spans="4:4" s="47" customFormat="1">
      <c r="D1336" s="64"/>
    </row>
    <row r="1337" spans="4:4" s="47" customFormat="1">
      <c r="D1337" s="64"/>
    </row>
    <row r="1338" spans="4:4" s="47" customFormat="1">
      <c r="D1338" s="64"/>
    </row>
    <row r="1339" spans="4:4" s="47" customFormat="1">
      <c r="D1339" s="64"/>
    </row>
    <row r="1340" spans="4:4" s="47" customFormat="1">
      <c r="D1340" s="64"/>
    </row>
    <row r="1341" spans="4:4" s="47" customFormat="1">
      <c r="D1341" s="64"/>
    </row>
    <row r="1342" spans="4:4" s="47" customFormat="1">
      <c r="D1342" s="64"/>
    </row>
    <row r="1343" spans="4:4" s="47" customFormat="1">
      <c r="D1343" s="64"/>
    </row>
    <row r="1344" spans="4:4" s="47" customFormat="1">
      <c r="D1344" s="64"/>
    </row>
    <row r="1345" spans="4:4" s="47" customFormat="1">
      <c r="D1345" s="64"/>
    </row>
    <row r="1346" spans="4:4" s="47" customFormat="1">
      <c r="D1346" s="64"/>
    </row>
    <row r="1347" spans="4:4" s="47" customFormat="1">
      <c r="D1347" s="64"/>
    </row>
    <row r="1348" spans="4:4" s="47" customFormat="1">
      <c r="D1348" s="64"/>
    </row>
    <row r="1349" spans="4:4" s="47" customFormat="1">
      <c r="D1349" s="64"/>
    </row>
    <row r="1350" spans="4:4" s="47" customFormat="1">
      <c r="D1350" s="64"/>
    </row>
    <row r="1351" spans="4:4" s="47" customFormat="1">
      <c r="D1351" s="64"/>
    </row>
    <row r="1352" spans="4:4" s="47" customFormat="1">
      <c r="D1352" s="64"/>
    </row>
    <row r="1353" spans="4:4" s="47" customFormat="1">
      <c r="D1353" s="64"/>
    </row>
    <row r="1354" spans="4:4" s="47" customFormat="1">
      <c r="D1354" s="64"/>
    </row>
    <row r="1355" spans="4:4" s="47" customFormat="1">
      <c r="D1355" s="64"/>
    </row>
    <row r="1356" spans="4:4" s="47" customFormat="1">
      <c r="D1356" s="64"/>
    </row>
    <row r="1357" spans="4:4" s="47" customFormat="1">
      <c r="D1357" s="64"/>
    </row>
    <row r="1358" spans="4:4" s="47" customFormat="1">
      <c r="D1358" s="64"/>
    </row>
    <row r="1359" spans="4:4" s="47" customFormat="1">
      <c r="D1359" s="64"/>
    </row>
    <row r="1360" spans="4:4" s="47" customFormat="1">
      <c r="D1360" s="64"/>
    </row>
    <row r="1361" spans="4:4" s="47" customFormat="1">
      <c r="D1361" s="64"/>
    </row>
    <row r="1362" spans="4:4" s="47" customFormat="1">
      <c r="D1362" s="64"/>
    </row>
    <row r="1363" spans="4:4" s="47" customFormat="1">
      <c r="D1363" s="64"/>
    </row>
    <row r="1364" spans="4:4" s="47" customFormat="1">
      <c r="D1364" s="64"/>
    </row>
    <row r="1365" spans="4:4" s="47" customFormat="1">
      <c r="D1365" s="64"/>
    </row>
    <row r="1366" spans="4:4" s="47" customFormat="1">
      <c r="D1366" s="64"/>
    </row>
    <row r="1367" spans="4:4" s="47" customFormat="1">
      <c r="D1367" s="64"/>
    </row>
    <row r="1368" spans="4:4" s="47" customFormat="1">
      <c r="D1368" s="64"/>
    </row>
    <row r="1369" spans="4:4" s="47" customFormat="1">
      <c r="D1369" s="64"/>
    </row>
    <row r="1370" spans="4:4" s="47" customFormat="1">
      <c r="D1370" s="64"/>
    </row>
    <row r="1371" spans="4:4" s="47" customFormat="1">
      <c r="D1371" s="64"/>
    </row>
    <row r="1372" spans="4:4" s="47" customFormat="1">
      <c r="D1372" s="64"/>
    </row>
    <row r="1373" spans="4:4" s="47" customFormat="1">
      <c r="D1373" s="64"/>
    </row>
    <row r="1374" spans="4:4" s="47" customFormat="1">
      <c r="D1374" s="64"/>
    </row>
    <row r="1375" spans="4:4" s="47" customFormat="1">
      <c r="D1375" s="64"/>
    </row>
    <row r="1376" spans="4:4" s="47" customFormat="1">
      <c r="D1376" s="64"/>
    </row>
    <row r="1377" spans="4:4" s="47" customFormat="1">
      <c r="D1377" s="64"/>
    </row>
    <row r="1378" spans="4:4" s="47" customFormat="1">
      <c r="D1378" s="64"/>
    </row>
    <row r="1379" spans="4:4" s="47" customFormat="1">
      <c r="D1379" s="64"/>
    </row>
    <row r="1380" spans="4:4" s="47" customFormat="1">
      <c r="D1380" s="64"/>
    </row>
    <row r="1381" spans="4:4" s="47" customFormat="1">
      <c r="D1381" s="64"/>
    </row>
    <row r="1382" spans="4:4" s="47" customFormat="1">
      <c r="D1382" s="64"/>
    </row>
    <row r="1383" spans="4:4" s="47" customFormat="1">
      <c r="D1383" s="64"/>
    </row>
    <row r="1384" spans="4:4" s="47" customFormat="1">
      <c r="D1384" s="64"/>
    </row>
    <row r="1385" spans="4:4" s="47" customFormat="1">
      <c r="D1385" s="64"/>
    </row>
    <row r="1386" spans="4:4" s="47" customFormat="1">
      <c r="D1386" s="64"/>
    </row>
    <row r="1387" spans="4:4" s="47" customFormat="1">
      <c r="D1387" s="64"/>
    </row>
    <row r="1388" spans="4:4" s="47" customFormat="1">
      <c r="D1388" s="64"/>
    </row>
    <row r="1389" spans="4:4" s="47" customFormat="1">
      <c r="D1389" s="64"/>
    </row>
    <row r="1390" spans="4:4" s="47" customFormat="1">
      <c r="D1390" s="64"/>
    </row>
    <row r="1391" spans="4:4" s="47" customFormat="1">
      <c r="D1391" s="64"/>
    </row>
    <row r="1392" spans="4:4" s="47" customFormat="1">
      <c r="D1392" s="64"/>
    </row>
    <row r="1393" spans="4:4" s="47" customFormat="1">
      <c r="D1393" s="64"/>
    </row>
    <row r="1394" spans="4:4" s="47" customFormat="1">
      <c r="D1394" s="64"/>
    </row>
    <row r="1395" spans="4:4" s="47" customFormat="1">
      <c r="D1395" s="64"/>
    </row>
    <row r="1396" spans="4:4" s="47" customFormat="1">
      <c r="D1396" s="64"/>
    </row>
    <row r="1397" spans="4:4" s="47" customFormat="1">
      <c r="D1397" s="64"/>
    </row>
    <row r="1398" spans="4:4" s="47" customFormat="1">
      <c r="D1398" s="64"/>
    </row>
    <row r="1399" spans="4:4" s="47" customFormat="1">
      <c r="D1399" s="64"/>
    </row>
    <row r="1400" spans="4:4" s="47" customFormat="1">
      <c r="D1400" s="64"/>
    </row>
    <row r="1401" spans="4:4" s="47" customFormat="1">
      <c r="D1401" s="64"/>
    </row>
    <row r="1402" spans="4:4" s="47" customFormat="1">
      <c r="D1402" s="64"/>
    </row>
    <row r="1403" spans="4:4" s="47" customFormat="1">
      <c r="D1403" s="64"/>
    </row>
    <row r="1404" spans="4:4" s="47" customFormat="1">
      <c r="D1404" s="64"/>
    </row>
    <row r="1405" spans="4:4" s="47" customFormat="1">
      <c r="D1405" s="64"/>
    </row>
    <row r="1406" spans="4:4" s="47" customFormat="1">
      <c r="D1406" s="64"/>
    </row>
    <row r="1407" spans="4:4" s="47" customFormat="1">
      <c r="D1407" s="64"/>
    </row>
    <row r="1408" spans="4:4" s="47" customFormat="1">
      <c r="D1408" s="64"/>
    </row>
    <row r="1409" spans="4:4" s="47" customFormat="1">
      <c r="D1409" s="64"/>
    </row>
    <row r="1410" spans="4:4" s="47" customFormat="1">
      <c r="D1410" s="64"/>
    </row>
    <row r="1411" spans="4:4" s="47" customFormat="1">
      <c r="D1411" s="64"/>
    </row>
    <row r="1412" spans="4:4" s="47" customFormat="1">
      <c r="D1412" s="64"/>
    </row>
    <row r="1413" spans="4:4" s="47" customFormat="1">
      <c r="D1413" s="64"/>
    </row>
    <row r="1414" spans="4:4" s="47" customFormat="1">
      <c r="D1414" s="64"/>
    </row>
    <row r="1415" spans="4:4" s="47" customFormat="1">
      <c r="D1415" s="64"/>
    </row>
    <row r="1416" spans="4:4" s="47" customFormat="1">
      <c r="D1416" s="64"/>
    </row>
    <row r="1417" spans="4:4" s="47" customFormat="1">
      <c r="D1417" s="64"/>
    </row>
    <row r="1418" spans="4:4" s="47" customFormat="1">
      <c r="D1418" s="64"/>
    </row>
    <row r="1419" spans="4:4" s="47" customFormat="1">
      <c r="D1419" s="64"/>
    </row>
    <row r="1420" spans="4:4" s="47" customFormat="1">
      <c r="D1420" s="64"/>
    </row>
    <row r="1421" spans="4:4" s="47" customFormat="1">
      <c r="D1421" s="64"/>
    </row>
    <row r="1422" spans="4:4" s="47" customFormat="1">
      <c r="D1422" s="64"/>
    </row>
    <row r="1423" spans="4:4" s="47" customFormat="1">
      <c r="D1423" s="64"/>
    </row>
    <row r="1424" spans="4:4" s="47" customFormat="1">
      <c r="D1424" s="64"/>
    </row>
    <row r="1425" spans="4:4" s="47" customFormat="1">
      <c r="D1425" s="64"/>
    </row>
    <row r="1426" spans="4:4" s="47" customFormat="1">
      <c r="D1426" s="64"/>
    </row>
    <row r="1427" spans="4:4" s="47" customFormat="1">
      <c r="D1427" s="64"/>
    </row>
    <row r="1428" spans="4:4" s="47" customFormat="1">
      <c r="D1428" s="64"/>
    </row>
    <row r="1429" spans="4:4" s="47" customFormat="1">
      <c r="D1429" s="64"/>
    </row>
    <row r="1430" spans="4:4" s="47" customFormat="1">
      <c r="D1430" s="64"/>
    </row>
    <row r="1431" spans="4:4" s="47" customFormat="1">
      <c r="D1431" s="64"/>
    </row>
    <row r="1432" spans="4:4" s="47" customFormat="1">
      <c r="D1432" s="64"/>
    </row>
    <row r="1433" spans="4:4" s="47" customFormat="1">
      <c r="D1433" s="64"/>
    </row>
    <row r="1434" spans="4:4" s="47" customFormat="1">
      <c r="D1434" s="64"/>
    </row>
    <row r="1435" spans="4:4" s="47" customFormat="1">
      <c r="D1435" s="64"/>
    </row>
    <row r="1436" spans="4:4" s="47" customFormat="1">
      <c r="D1436" s="64"/>
    </row>
    <row r="1437" spans="4:4" s="47" customFormat="1">
      <c r="D1437" s="64"/>
    </row>
    <row r="1438" spans="4:4" s="47" customFormat="1">
      <c r="D1438" s="64"/>
    </row>
    <row r="1439" spans="4:4" s="47" customFormat="1">
      <c r="D1439" s="64"/>
    </row>
    <row r="1440" spans="4:4" s="47" customFormat="1">
      <c r="D1440" s="64"/>
    </row>
    <row r="1441" spans="4:4" s="47" customFormat="1">
      <c r="D1441" s="64"/>
    </row>
    <row r="1442" spans="4:4" s="47" customFormat="1">
      <c r="D1442" s="64"/>
    </row>
    <row r="1443" spans="4:4" s="47" customFormat="1">
      <c r="D1443" s="64"/>
    </row>
    <row r="1444" spans="4:4" s="47" customFormat="1">
      <c r="D1444" s="64"/>
    </row>
    <row r="1445" spans="4:4" s="47" customFormat="1">
      <c r="D1445" s="64"/>
    </row>
    <row r="1446" spans="4:4" s="47" customFormat="1">
      <c r="D1446" s="64"/>
    </row>
    <row r="1447" spans="4:4" s="47" customFormat="1">
      <c r="D1447" s="64"/>
    </row>
    <row r="1448" spans="4:4" s="47" customFormat="1">
      <c r="D1448" s="64"/>
    </row>
    <row r="1449" spans="4:4" s="47" customFormat="1">
      <c r="D1449" s="64"/>
    </row>
    <row r="1450" spans="4:4" s="47" customFormat="1">
      <c r="D1450" s="64"/>
    </row>
    <row r="1451" spans="4:4" s="47" customFormat="1">
      <c r="D1451" s="64"/>
    </row>
    <row r="1452" spans="4:4" s="47" customFormat="1">
      <c r="D1452" s="64"/>
    </row>
    <row r="1453" spans="4:4" s="47" customFormat="1">
      <c r="D1453" s="64"/>
    </row>
    <row r="1454" spans="4:4" s="47" customFormat="1">
      <c r="D1454" s="64"/>
    </row>
    <row r="1455" spans="4:4" s="47" customFormat="1">
      <c r="D1455" s="64"/>
    </row>
    <row r="1456" spans="4:4" s="47" customFormat="1">
      <c r="D1456" s="64"/>
    </row>
    <row r="1457" spans="4:4" s="47" customFormat="1">
      <c r="D1457" s="64"/>
    </row>
    <row r="1458" spans="4:4" s="47" customFormat="1">
      <c r="D1458" s="64"/>
    </row>
    <row r="1459" spans="4:4" s="47" customFormat="1">
      <c r="D1459" s="64"/>
    </row>
    <row r="1460" spans="4:4" s="47" customFormat="1">
      <c r="D1460" s="64"/>
    </row>
    <row r="1461" spans="4:4" s="47" customFormat="1">
      <c r="D1461" s="64"/>
    </row>
    <row r="1462" spans="4:4" s="47" customFormat="1">
      <c r="D1462" s="64"/>
    </row>
    <row r="1463" spans="4:4" s="47" customFormat="1">
      <c r="D1463" s="64"/>
    </row>
    <row r="1464" spans="4:4" s="47" customFormat="1">
      <c r="D1464" s="64"/>
    </row>
    <row r="1465" spans="4:4" s="47" customFormat="1">
      <c r="D1465" s="64"/>
    </row>
    <row r="1466" spans="4:4" s="47" customFormat="1">
      <c r="D1466" s="64"/>
    </row>
    <row r="1467" spans="4:4" s="47" customFormat="1">
      <c r="D1467" s="64"/>
    </row>
    <row r="1468" spans="4:4" s="47" customFormat="1">
      <c r="D1468" s="64"/>
    </row>
    <row r="1469" spans="4:4" s="47" customFormat="1">
      <c r="D1469" s="64"/>
    </row>
    <row r="1470" spans="4:4" s="47" customFormat="1">
      <c r="D1470" s="64"/>
    </row>
    <row r="1471" spans="4:4" s="47" customFormat="1">
      <c r="D1471" s="64"/>
    </row>
    <row r="1472" spans="4:4" s="47" customFormat="1">
      <c r="D1472" s="64"/>
    </row>
    <row r="1473" spans="4:4" s="47" customFormat="1">
      <c r="D1473" s="64"/>
    </row>
    <row r="1474" spans="4:4" s="47" customFormat="1">
      <c r="D1474" s="64"/>
    </row>
    <row r="1475" spans="4:4" s="47" customFormat="1">
      <c r="D1475" s="64"/>
    </row>
    <row r="1476" spans="4:4" s="47" customFormat="1">
      <c r="D1476" s="64"/>
    </row>
    <row r="1477" spans="4:4" s="47" customFormat="1">
      <c r="D1477" s="64"/>
    </row>
    <row r="1478" spans="4:4" s="47" customFormat="1">
      <c r="D1478" s="64"/>
    </row>
    <row r="1479" spans="4:4" s="47" customFormat="1">
      <c r="D1479" s="64"/>
    </row>
    <row r="1480" spans="4:4" s="47" customFormat="1">
      <c r="D1480" s="64"/>
    </row>
    <row r="1481" spans="4:4" s="47" customFormat="1">
      <c r="D1481" s="64"/>
    </row>
    <row r="1482" spans="4:4" s="47" customFormat="1">
      <c r="D1482" s="64"/>
    </row>
    <row r="1483" spans="4:4" s="47" customFormat="1">
      <c r="D1483" s="64"/>
    </row>
    <row r="1484" spans="4:4" s="47" customFormat="1">
      <c r="D1484" s="64"/>
    </row>
    <row r="1485" spans="4:4" s="47" customFormat="1">
      <c r="D1485" s="64"/>
    </row>
    <row r="1486" spans="4:4" s="47" customFormat="1">
      <c r="D1486" s="64"/>
    </row>
    <row r="1487" spans="4:4" s="47" customFormat="1">
      <c r="D1487" s="64"/>
    </row>
    <row r="1488" spans="4:4" s="47" customFormat="1">
      <c r="D1488" s="64"/>
    </row>
    <row r="1489" spans="4:4" s="47" customFormat="1">
      <c r="D1489" s="64"/>
    </row>
    <row r="1490" spans="4:4" s="47" customFormat="1">
      <c r="D1490" s="64"/>
    </row>
    <row r="1491" spans="4:4" s="47" customFormat="1">
      <c r="D1491" s="64"/>
    </row>
    <row r="1492" spans="4:4" s="47" customFormat="1">
      <c r="D1492" s="64"/>
    </row>
    <row r="1493" spans="4:4" s="47" customFormat="1">
      <c r="D1493" s="64"/>
    </row>
    <row r="1494" spans="4:4" s="47" customFormat="1">
      <c r="D1494" s="64"/>
    </row>
    <row r="1495" spans="4:4" s="47" customFormat="1">
      <c r="D1495" s="64"/>
    </row>
    <row r="1496" spans="4:4" s="47" customFormat="1">
      <c r="D1496" s="64"/>
    </row>
    <row r="1497" spans="4:4" s="47" customFormat="1">
      <c r="D1497" s="64"/>
    </row>
    <row r="1498" spans="4:4" s="47" customFormat="1">
      <c r="D1498" s="64"/>
    </row>
    <row r="1499" spans="4:4" s="47" customFormat="1">
      <c r="D1499" s="64"/>
    </row>
    <row r="1500" spans="4:4" s="47" customFormat="1">
      <c r="D1500" s="64"/>
    </row>
    <row r="1501" spans="4:4" s="47" customFormat="1">
      <c r="D1501" s="64"/>
    </row>
    <row r="1502" spans="4:4" s="47" customFormat="1">
      <c r="D1502" s="64"/>
    </row>
    <row r="1503" spans="4:4" s="47" customFormat="1">
      <c r="D1503" s="64"/>
    </row>
    <row r="1504" spans="4:4" s="47" customFormat="1">
      <c r="D1504" s="64"/>
    </row>
    <row r="1505" spans="4:4" s="47" customFormat="1">
      <c r="D1505" s="64"/>
    </row>
    <row r="1506" spans="4:4" s="47" customFormat="1">
      <c r="D1506" s="64"/>
    </row>
    <row r="1507" spans="4:4" s="47" customFormat="1">
      <c r="D1507" s="64"/>
    </row>
    <row r="1508" spans="4:4" s="47" customFormat="1">
      <c r="D1508" s="64"/>
    </row>
    <row r="1509" spans="4:4" s="47" customFormat="1">
      <c r="D1509" s="64"/>
    </row>
    <row r="1510" spans="4:4" s="47" customFormat="1">
      <c r="D1510" s="64"/>
    </row>
    <row r="1511" spans="4:4" s="47" customFormat="1">
      <c r="D1511" s="64"/>
    </row>
    <row r="1512" spans="4:4" s="47" customFormat="1">
      <c r="D1512" s="64"/>
    </row>
    <row r="1513" spans="4:4" s="47" customFormat="1">
      <c r="D1513" s="64"/>
    </row>
    <row r="1514" spans="4:4" s="47" customFormat="1">
      <c r="D1514" s="64"/>
    </row>
    <row r="1515" spans="4:4" s="47" customFormat="1">
      <c r="D1515" s="64"/>
    </row>
    <row r="1516" spans="4:4" s="47" customFormat="1">
      <c r="D1516" s="64"/>
    </row>
    <row r="1517" spans="4:4" s="47" customFormat="1">
      <c r="D1517" s="64"/>
    </row>
    <row r="1518" spans="4:4" s="47" customFormat="1">
      <c r="D1518" s="64"/>
    </row>
    <row r="1519" spans="4:4" s="47" customFormat="1">
      <c r="D1519" s="64"/>
    </row>
    <row r="1520" spans="4:4" s="47" customFormat="1">
      <c r="D1520" s="64"/>
    </row>
    <row r="1521" spans="4:4" s="47" customFormat="1">
      <c r="D1521" s="64"/>
    </row>
    <row r="1522" spans="4:4" s="47" customFormat="1">
      <c r="D1522" s="64"/>
    </row>
    <row r="1523" spans="4:4" s="47" customFormat="1">
      <c r="D1523" s="64"/>
    </row>
    <row r="1524" spans="4:4" s="47" customFormat="1">
      <c r="D1524" s="64"/>
    </row>
    <row r="1525" spans="4:4" s="47" customFormat="1">
      <c r="D1525" s="64"/>
    </row>
    <row r="1526" spans="4:4" s="47" customFormat="1">
      <c r="D1526" s="64"/>
    </row>
    <row r="1527" spans="4:4" s="47" customFormat="1">
      <c r="D1527" s="64"/>
    </row>
    <row r="1528" spans="4:4" s="47" customFormat="1">
      <c r="D1528" s="64"/>
    </row>
    <row r="1529" spans="4:4" s="47" customFormat="1">
      <c r="D1529" s="64"/>
    </row>
    <row r="1530" spans="4:4" s="47" customFormat="1">
      <c r="D1530" s="64"/>
    </row>
    <row r="1531" spans="4:4" s="47" customFormat="1">
      <c r="D1531" s="64"/>
    </row>
    <row r="1532" spans="4:4" s="47" customFormat="1">
      <c r="D1532" s="64"/>
    </row>
    <row r="1533" spans="4:4" s="47" customFormat="1">
      <c r="D1533" s="64"/>
    </row>
    <row r="1534" spans="4:4" s="47" customFormat="1">
      <c r="D1534" s="64"/>
    </row>
    <row r="1535" spans="4:4" s="47" customFormat="1">
      <c r="D1535" s="64"/>
    </row>
    <row r="1536" spans="4:4" s="47" customFormat="1">
      <c r="D1536" s="64"/>
    </row>
    <row r="1537" spans="4:4" s="47" customFormat="1">
      <c r="D1537" s="64"/>
    </row>
    <row r="1538" spans="4:4" s="47" customFormat="1">
      <c r="D1538" s="64"/>
    </row>
    <row r="1539" spans="4:4" s="47" customFormat="1">
      <c r="D1539" s="64"/>
    </row>
    <row r="1540" spans="4:4" s="47" customFormat="1">
      <c r="D1540" s="64"/>
    </row>
    <row r="1541" spans="4:4" s="47" customFormat="1">
      <c r="D1541" s="64"/>
    </row>
    <row r="1542" spans="4:4" s="47" customFormat="1">
      <c r="D1542" s="64"/>
    </row>
    <row r="1543" spans="4:4" s="47" customFormat="1">
      <c r="D1543" s="64"/>
    </row>
    <row r="1544" spans="4:4" s="47" customFormat="1">
      <c r="D1544" s="64"/>
    </row>
    <row r="1545" spans="4:4" s="47" customFormat="1">
      <c r="D1545" s="64"/>
    </row>
    <row r="1546" spans="4:4" s="47" customFormat="1">
      <c r="D1546" s="64"/>
    </row>
    <row r="1547" spans="4:4" s="47" customFormat="1">
      <c r="D1547" s="64"/>
    </row>
    <row r="1548" spans="4:4" s="47" customFormat="1">
      <c r="D1548" s="64"/>
    </row>
    <row r="1549" spans="4:4" s="47" customFormat="1">
      <c r="D1549" s="64"/>
    </row>
    <row r="1550" spans="4:4" s="47" customFormat="1">
      <c r="D1550" s="64"/>
    </row>
    <row r="1551" spans="4:4" s="47" customFormat="1">
      <c r="D1551" s="64"/>
    </row>
    <row r="1552" spans="4:4" s="47" customFormat="1">
      <c r="D1552" s="64"/>
    </row>
    <row r="1553" spans="4:4" s="47" customFormat="1">
      <c r="D1553" s="64"/>
    </row>
    <row r="1554" spans="4:4" s="47" customFormat="1">
      <c r="D1554" s="64"/>
    </row>
    <row r="1555" spans="4:4" s="47" customFormat="1">
      <c r="D1555" s="64"/>
    </row>
    <row r="1556" spans="4:4" s="47" customFormat="1">
      <c r="D1556" s="64"/>
    </row>
    <row r="1557" spans="4:4" s="47" customFormat="1">
      <c r="D1557" s="64"/>
    </row>
    <row r="1558" spans="4:4" s="47" customFormat="1">
      <c r="D1558" s="64"/>
    </row>
    <row r="1559" spans="4:4" s="47" customFormat="1">
      <c r="D1559" s="64"/>
    </row>
    <row r="1560" spans="4:4" s="47" customFormat="1">
      <c r="D1560" s="64"/>
    </row>
    <row r="1561" spans="4:4" s="47" customFormat="1">
      <c r="D1561" s="64"/>
    </row>
    <row r="1562" spans="4:4" s="47" customFormat="1">
      <c r="D1562" s="64"/>
    </row>
    <row r="1563" spans="4:4" s="47" customFormat="1">
      <c r="D1563" s="64"/>
    </row>
    <row r="1564" spans="4:4" s="47" customFormat="1">
      <c r="D1564" s="64"/>
    </row>
    <row r="1565" spans="4:4" s="47" customFormat="1">
      <c r="D1565" s="64"/>
    </row>
    <row r="1566" spans="4:4" s="47" customFormat="1">
      <c r="D1566" s="64"/>
    </row>
    <row r="1567" spans="4:4" s="47" customFormat="1">
      <c r="D1567" s="64"/>
    </row>
    <row r="1568" spans="4:4" s="47" customFormat="1">
      <c r="D1568" s="64"/>
    </row>
    <row r="1569" spans="4:4" s="47" customFormat="1">
      <c r="D1569" s="64"/>
    </row>
    <row r="1570" spans="4:4" s="47" customFormat="1">
      <c r="D1570" s="64"/>
    </row>
    <row r="1571" spans="4:4" s="47" customFormat="1">
      <c r="D1571" s="64"/>
    </row>
    <row r="1572" spans="4:4" s="47" customFormat="1">
      <c r="D1572" s="64"/>
    </row>
    <row r="1573" spans="4:4" s="47" customFormat="1">
      <c r="D1573" s="64"/>
    </row>
    <row r="1574" spans="4:4" s="47" customFormat="1">
      <c r="D1574" s="64"/>
    </row>
    <row r="1575" spans="4:4" s="47" customFormat="1">
      <c r="D1575" s="64"/>
    </row>
    <row r="1576" spans="4:4" s="47" customFormat="1">
      <c r="D1576" s="64"/>
    </row>
    <row r="1577" spans="4:4" s="47" customFormat="1">
      <c r="D1577" s="64"/>
    </row>
    <row r="1578" spans="4:4" s="47" customFormat="1">
      <c r="D1578" s="64"/>
    </row>
    <row r="1579" spans="4:4" s="47" customFormat="1">
      <c r="D1579" s="64"/>
    </row>
    <row r="1580" spans="4:4" s="47" customFormat="1">
      <c r="D1580" s="64"/>
    </row>
    <row r="1581" spans="4:4" s="47" customFormat="1">
      <c r="D1581" s="64"/>
    </row>
    <row r="1582" spans="4:4" s="47" customFormat="1">
      <c r="D1582" s="64"/>
    </row>
    <row r="1583" spans="4:4" s="47" customFormat="1">
      <c r="D1583" s="64"/>
    </row>
    <row r="1584" spans="4:4" s="47" customFormat="1">
      <c r="D1584" s="64"/>
    </row>
    <row r="1585" spans="4:4" s="47" customFormat="1">
      <c r="D1585" s="64"/>
    </row>
    <row r="1586" spans="4:4" s="47" customFormat="1">
      <c r="D1586" s="64"/>
    </row>
    <row r="1587" spans="4:4" s="47" customFormat="1">
      <c r="D1587" s="64"/>
    </row>
    <row r="1588" spans="4:4" s="47" customFormat="1">
      <c r="D1588" s="64"/>
    </row>
    <row r="1589" spans="4:4" s="47" customFormat="1">
      <c r="D1589" s="64"/>
    </row>
    <row r="1590" spans="4:4" s="47" customFormat="1">
      <c r="D1590" s="64"/>
    </row>
    <row r="1591" spans="4:4" s="47" customFormat="1">
      <c r="D1591" s="64"/>
    </row>
    <row r="1592" spans="4:4" s="47" customFormat="1">
      <c r="D1592" s="64"/>
    </row>
    <row r="1593" spans="4:4" s="47" customFormat="1">
      <c r="D1593" s="64"/>
    </row>
    <row r="1594" spans="4:4" s="47" customFormat="1">
      <c r="D1594" s="64"/>
    </row>
    <row r="1595" spans="4:4" s="47" customFormat="1">
      <c r="D1595" s="64"/>
    </row>
    <row r="1596" spans="4:4" s="47" customFormat="1">
      <c r="D1596" s="64"/>
    </row>
    <row r="1597" spans="4:4" s="47" customFormat="1">
      <c r="D1597" s="64"/>
    </row>
    <row r="1598" spans="4:4" s="47" customFormat="1">
      <c r="D1598" s="64"/>
    </row>
    <row r="1599" spans="4:4" s="47" customFormat="1">
      <c r="D1599" s="64"/>
    </row>
    <row r="1600" spans="4:4" s="47" customFormat="1">
      <c r="D1600" s="64"/>
    </row>
    <row r="1601" spans="4:4" s="47" customFormat="1">
      <c r="D1601" s="64"/>
    </row>
    <row r="1602" spans="4:4" s="47" customFormat="1">
      <c r="D1602" s="64"/>
    </row>
    <row r="1603" spans="4:4" s="47" customFormat="1">
      <c r="D1603" s="64"/>
    </row>
    <row r="1604" spans="4:4" s="47" customFormat="1">
      <c r="D1604" s="64"/>
    </row>
    <row r="1605" spans="4:4" s="47" customFormat="1">
      <c r="D1605" s="64"/>
    </row>
    <row r="1606" spans="4:4" s="47" customFormat="1">
      <c r="D1606" s="64"/>
    </row>
    <row r="1607" spans="4:4" s="47" customFormat="1">
      <c r="D1607" s="64"/>
    </row>
    <row r="1608" spans="4:4" s="47" customFormat="1">
      <c r="D1608" s="64"/>
    </row>
    <row r="1609" spans="4:4" s="47" customFormat="1">
      <c r="D1609" s="64"/>
    </row>
    <row r="1610" spans="4:4" s="47" customFormat="1">
      <c r="D1610" s="64"/>
    </row>
    <row r="1611" spans="4:4" s="47" customFormat="1">
      <c r="D1611" s="64"/>
    </row>
    <row r="1612" spans="4:4" s="47" customFormat="1">
      <c r="D1612" s="64"/>
    </row>
    <row r="1613" spans="4:4" s="47" customFormat="1">
      <c r="D1613" s="64"/>
    </row>
    <row r="1614" spans="4:4" s="47" customFormat="1">
      <c r="D1614" s="64"/>
    </row>
    <row r="1615" spans="4:4" s="47" customFormat="1">
      <c r="D1615" s="64"/>
    </row>
    <row r="1616" spans="4:4" s="47" customFormat="1">
      <c r="D1616" s="64"/>
    </row>
    <row r="1617" spans="4:4" s="47" customFormat="1">
      <c r="D1617" s="64"/>
    </row>
    <row r="1618" spans="4:4" s="47" customFormat="1">
      <c r="D1618" s="64"/>
    </row>
    <row r="1619" spans="4:4" s="47" customFormat="1">
      <c r="D1619" s="64"/>
    </row>
    <row r="1620" spans="4:4" s="47" customFormat="1">
      <c r="D1620" s="64"/>
    </row>
    <row r="1621" spans="4:4" s="47" customFormat="1">
      <c r="D1621" s="64"/>
    </row>
    <row r="1622" spans="4:4" s="47" customFormat="1">
      <c r="D1622" s="64"/>
    </row>
    <row r="1623" spans="4:4" s="47" customFormat="1">
      <c r="D1623" s="64"/>
    </row>
    <row r="1624" spans="4:4" s="47" customFormat="1">
      <c r="D1624" s="64"/>
    </row>
    <row r="1625" spans="4:4" s="47" customFormat="1">
      <c r="D1625" s="64"/>
    </row>
    <row r="1626" spans="4:4" s="47" customFormat="1">
      <c r="D1626" s="64"/>
    </row>
    <row r="1627" spans="4:4" s="47" customFormat="1">
      <c r="D1627" s="64"/>
    </row>
    <row r="1628" spans="4:4" s="47" customFormat="1">
      <c r="D1628" s="64"/>
    </row>
    <row r="1629" spans="4:4" s="47" customFormat="1">
      <c r="D1629" s="64"/>
    </row>
    <row r="1630" spans="4:4" s="47" customFormat="1">
      <c r="D1630" s="64"/>
    </row>
    <row r="1631" spans="4:4" s="47" customFormat="1">
      <c r="D1631" s="64"/>
    </row>
    <row r="1632" spans="4:4" s="47" customFormat="1">
      <c r="D1632" s="64"/>
    </row>
    <row r="1633" spans="4:4" s="47" customFormat="1">
      <c r="D1633" s="64"/>
    </row>
    <row r="1634" spans="4:4" s="47" customFormat="1">
      <c r="D1634" s="64"/>
    </row>
    <row r="1635" spans="4:4" s="47" customFormat="1">
      <c r="D1635" s="64"/>
    </row>
    <row r="1636" spans="4:4" s="47" customFormat="1">
      <c r="D1636" s="64"/>
    </row>
    <row r="1637" spans="4:4" s="47" customFormat="1">
      <c r="D1637" s="64"/>
    </row>
    <row r="1638" spans="4:4" s="47" customFormat="1">
      <c r="D1638" s="64"/>
    </row>
    <row r="1639" spans="4:4" s="47" customFormat="1">
      <c r="D1639" s="64"/>
    </row>
    <row r="1640" spans="4:4" s="47" customFormat="1">
      <c r="D1640" s="64"/>
    </row>
    <row r="1641" spans="4:4" s="47" customFormat="1">
      <c r="D1641" s="64"/>
    </row>
    <row r="1642" spans="4:4" s="47" customFormat="1">
      <c r="D1642" s="64"/>
    </row>
    <row r="1643" spans="4:4" s="47" customFormat="1">
      <c r="D1643" s="64"/>
    </row>
    <row r="1644" spans="4:4" s="47" customFormat="1">
      <c r="D1644" s="64"/>
    </row>
    <row r="1645" spans="4:4" s="47" customFormat="1">
      <c r="D1645" s="64"/>
    </row>
    <row r="1646" spans="4:4" s="47" customFormat="1">
      <c r="D1646" s="64"/>
    </row>
    <row r="1647" spans="4:4" s="47" customFormat="1">
      <c r="D1647" s="64"/>
    </row>
    <row r="1648" spans="4:4" s="47" customFormat="1">
      <c r="D1648" s="64"/>
    </row>
    <row r="1649" spans="4:4" s="47" customFormat="1">
      <c r="D1649" s="64"/>
    </row>
    <row r="1650" spans="4:4" s="47" customFormat="1">
      <c r="D1650" s="64"/>
    </row>
    <row r="1651" spans="4:4" s="47" customFormat="1">
      <c r="D1651" s="64"/>
    </row>
    <row r="1652" spans="4:4" s="47" customFormat="1">
      <c r="D1652" s="64"/>
    </row>
    <row r="1653" spans="4:4" s="47" customFormat="1">
      <c r="D1653" s="64"/>
    </row>
    <row r="1654" spans="4:4" s="47" customFormat="1">
      <c r="D1654" s="64"/>
    </row>
    <row r="1655" spans="4:4" s="47" customFormat="1">
      <c r="D1655" s="64"/>
    </row>
    <row r="1656" spans="4:4" s="47" customFormat="1">
      <c r="D1656" s="64"/>
    </row>
    <row r="1657" spans="4:4" s="47" customFormat="1">
      <c r="D1657" s="64"/>
    </row>
    <row r="1658" spans="4:4" s="47" customFormat="1">
      <c r="D1658" s="64"/>
    </row>
    <row r="1659" spans="4:4" s="47" customFormat="1">
      <c r="D1659" s="64"/>
    </row>
    <row r="1660" spans="4:4" s="47" customFormat="1">
      <c r="D1660" s="64"/>
    </row>
    <row r="1661" spans="4:4" s="47" customFormat="1">
      <c r="D1661" s="64"/>
    </row>
    <row r="1662" spans="4:4" s="47" customFormat="1">
      <c r="D1662" s="64"/>
    </row>
    <row r="1663" spans="4:4" s="47" customFormat="1">
      <c r="D1663" s="64"/>
    </row>
    <row r="1664" spans="4:4" s="47" customFormat="1">
      <c r="D1664" s="64"/>
    </row>
    <row r="1665" spans="4:4" s="47" customFormat="1">
      <c r="D1665" s="64"/>
    </row>
    <row r="1666" spans="4:4" s="47" customFormat="1">
      <c r="D1666" s="64"/>
    </row>
    <row r="1667" spans="4:4" s="47" customFormat="1">
      <c r="D1667" s="64"/>
    </row>
    <row r="1668" spans="4:4" s="47" customFormat="1">
      <c r="D1668" s="64"/>
    </row>
    <row r="1669" spans="4:4" s="47" customFormat="1">
      <c r="D1669" s="64"/>
    </row>
    <row r="1670" spans="4:4" s="47" customFormat="1">
      <c r="D1670" s="64"/>
    </row>
    <row r="1671" spans="4:4" s="47" customFormat="1">
      <c r="D1671" s="64"/>
    </row>
    <row r="1672" spans="4:4" s="47" customFormat="1">
      <c r="D1672" s="64"/>
    </row>
    <row r="1673" spans="4:4" s="47" customFormat="1">
      <c r="D1673" s="64"/>
    </row>
    <row r="1674" spans="4:4" s="47" customFormat="1">
      <c r="D1674" s="64"/>
    </row>
    <row r="1675" spans="4:4" s="47" customFormat="1">
      <c r="D1675" s="64"/>
    </row>
    <row r="1676" spans="4:4" s="47" customFormat="1">
      <c r="D1676" s="64"/>
    </row>
    <row r="1677" spans="4:4" s="47" customFormat="1">
      <c r="D1677" s="64"/>
    </row>
    <row r="1678" spans="4:4" s="47" customFormat="1">
      <c r="D1678" s="64"/>
    </row>
    <row r="1679" spans="4:4" s="47" customFormat="1">
      <c r="D1679" s="64"/>
    </row>
    <row r="1680" spans="4:4" s="47" customFormat="1">
      <c r="D1680" s="64"/>
    </row>
    <row r="1681" spans="4:4" s="47" customFormat="1">
      <c r="D1681" s="64"/>
    </row>
    <row r="1682" spans="4:4" s="47" customFormat="1">
      <c r="D1682" s="64"/>
    </row>
    <row r="1683" spans="4:4" s="47" customFormat="1">
      <c r="D1683" s="64"/>
    </row>
    <row r="1684" spans="4:4" s="47" customFormat="1">
      <c r="D1684" s="64"/>
    </row>
    <row r="1685" spans="4:4" s="47" customFormat="1">
      <c r="D1685" s="64"/>
    </row>
    <row r="1686" spans="4:4" s="47" customFormat="1">
      <c r="D1686" s="64"/>
    </row>
    <row r="1687" spans="4:4" s="47" customFormat="1">
      <c r="D1687" s="64"/>
    </row>
    <row r="1688" spans="4:4" s="47" customFormat="1">
      <c r="D1688" s="64"/>
    </row>
    <row r="1689" spans="4:4" s="47" customFormat="1">
      <c r="D1689" s="64"/>
    </row>
    <row r="1690" spans="4:4" s="47" customFormat="1">
      <c r="D1690" s="64"/>
    </row>
    <row r="1691" spans="4:4" s="47" customFormat="1">
      <c r="D1691" s="64"/>
    </row>
    <row r="1692" spans="4:4" s="47" customFormat="1">
      <c r="D1692" s="64"/>
    </row>
    <row r="1693" spans="4:4" s="47" customFormat="1">
      <c r="D1693" s="64"/>
    </row>
    <row r="1694" spans="4:4" s="47" customFormat="1">
      <c r="D1694" s="64"/>
    </row>
    <row r="1695" spans="4:4" s="47" customFormat="1">
      <c r="D1695" s="64"/>
    </row>
    <row r="1696" spans="4:4" s="47" customFormat="1">
      <c r="D1696" s="64"/>
    </row>
    <row r="1697" spans="4:4" s="47" customFormat="1">
      <c r="D1697" s="64"/>
    </row>
    <row r="1698" spans="4:4" s="47" customFormat="1">
      <c r="D1698" s="64"/>
    </row>
    <row r="1699" spans="4:4" s="47" customFormat="1">
      <c r="D1699" s="64"/>
    </row>
    <row r="1700" spans="4:4" s="47" customFormat="1">
      <c r="D1700" s="64"/>
    </row>
    <row r="1701" spans="4:4" s="47" customFormat="1">
      <c r="D1701" s="64"/>
    </row>
    <row r="1702" spans="4:4" s="47" customFormat="1">
      <c r="D1702" s="64"/>
    </row>
    <row r="1703" spans="4:4" s="47" customFormat="1">
      <c r="D1703" s="64"/>
    </row>
    <row r="1704" spans="4:4" s="47" customFormat="1">
      <c r="D1704" s="64"/>
    </row>
    <row r="1705" spans="4:4" s="47" customFormat="1">
      <c r="D1705" s="64"/>
    </row>
    <row r="1706" spans="4:4" s="47" customFormat="1">
      <c r="D1706" s="64"/>
    </row>
    <row r="1707" spans="4:4" s="47" customFormat="1">
      <c r="D1707" s="64"/>
    </row>
    <row r="1708" spans="4:4" s="47" customFormat="1">
      <c r="D1708" s="64"/>
    </row>
    <row r="1709" spans="4:4" s="47" customFormat="1">
      <c r="D1709" s="64"/>
    </row>
    <row r="1710" spans="4:4" s="47" customFormat="1">
      <c r="D1710" s="64"/>
    </row>
    <row r="1711" spans="4:4" s="47" customFormat="1">
      <c r="D1711" s="64"/>
    </row>
    <row r="1712" spans="4:4" s="47" customFormat="1">
      <c r="D1712" s="64"/>
    </row>
    <row r="1713" spans="4:4" s="47" customFormat="1">
      <c r="D1713" s="64"/>
    </row>
    <row r="1714" spans="4:4" s="47" customFormat="1">
      <c r="D1714" s="64"/>
    </row>
    <row r="1715" spans="4:4" s="47" customFormat="1">
      <c r="D1715" s="64"/>
    </row>
    <row r="1716" spans="4:4" s="47" customFormat="1">
      <c r="D1716" s="64"/>
    </row>
    <row r="1717" spans="4:4" s="47" customFormat="1">
      <c r="D1717" s="64"/>
    </row>
    <row r="1718" spans="4:4" s="47" customFormat="1">
      <c r="D1718" s="64"/>
    </row>
    <row r="1719" spans="4:4" s="47" customFormat="1">
      <c r="D1719" s="64"/>
    </row>
    <row r="1720" spans="4:4" s="47" customFormat="1">
      <c r="D1720" s="64"/>
    </row>
    <row r="1721" spans="4:4" s="47" customFormat="1">
      <c r="D1721" s="64"/>
    </row>
    <row r="1722" spans="4:4" s="47" customFormat="1">
      <c r="D1722" s="64"/>
    </row>
    <row r="1723" spans="4:4" s="47" customFormat="1">
      <c r="D1723" s="64"/>
    </row>
    <row r="1724" spans="4:4" s="47" customFormat="1">
      <c r="D1724" s="64"/>
    </row>
    <row r="1725" spans="4:4" s="47" customFormat="1">
      <c r="D1725" s="64"/>
    </row>
    <row r="1726" spans="4:4" s="47" customFormat="1">
      <c r="D1726" s="64"/>
    </row>
    <row r="1727" spans="4:4" s="47" customFormat="1">
      <c r="D1727" s="64"/>
    </row>
    <row r="1728" spans="4:4" s="47" customFormat="1">
      <c r="D1728" s="64"/>
    </row>
    <row r="1729" spans="4:4" s="47" customFormat="1">
      <c r="D1729" s="64"/>
    </row>
    <row r="1730" spans="4:4" s="47" customFormat="1">
      <c r="D1730" s="64"/>
    </row>
    <row r="1731" spans="4:4" s="47" customFormat="1">
      <c r="D1731" s="64"/>
    </row>
    <row r="1732" spans="4:4" s="47" customFormat="1">
      <c r="D1732" s="64"/>
    </row>
    <row r="1733" spans="4:4" s="47" customFormat="1">
      <c r="D1733" s="64"/>
    </row>
    <row r="1734" spans="4:4" s="47" customFormat="1">
      <c r="D1734" s="64"/>
    </row>
    <row r="1735" spans="4:4" s="47" customFormat="1">
      <c r="D1735" s="64"/>
    </row>
    <row r="1736" spans="4:4" s="47" customFormat="1">
      <c r="D1736" s="64"/>
    </row>
    <row r="1737" spans="4:4" s="47" customFormat="1">
      <c r="D1737" s="64"/>
    </row>
    <row r="1738" spans="4:4" s="47" customFormat="1">
      <c r="D1738" s="64"/>
    </row>
    <row r="1739" spans="4:4" s="47" customFormat="1">
      <c r="D1739" s="64"/>
    </row>
    <row r="1740" spans="4:4" s="47" customFormat="1">
      <c r="D1740" s="64"/>
    </row>
    <row r="1741" spans="4:4" s="47" customFormat="1">
      <c r="D1741" s="64"/>
    </row>
    <row r="1742" spans="4:4" s="47" customFormat="1">
      <c r="D1742" s="64"/>
    </row>
    <row r="1743" spans="4:4" s="47" customFormat="1">
      <c r="D1743" s="64"/>
    </row>
    <row r="1744" spans="4:4" s="47" customFormat="1">
      <c r="D1744" s="64"/>
    </row>
    <row r="1745" spans="4:4" s="47" customFormat="1">
      <c r="D1745" s="64"/>
    </row>
    <row r="1746" spans="4:4" s="47" customFormat="1">
      <c r="D1746" s="64"/>
    </row>
    <row r="1747" spans="4:4" s="47" customFormat="1">
      <c r="D1747" s="64"/>
    </row>
    <row r="1748" spans="4:4" s="47" customFormat="1">
      <c r="D1748" s="64"/>
    </row>
    <row r="1749" spans="4:4" s="47" customFormat="1">
      <c r="D1749" s="64"/>
    </row>
    <row r="1750" spans="4:4" s="47" customFormat="1">
      <c r="D1750" s="64"/>
    </row>
    <row r="1751" spans="4:4" s="47" customFormat="1">
      <c r="D1751" s="64"/>
    </row>
    <row r="1752" spans="4:4" s="47" customFormat="1">
      <c r="D1752" s="64"/>
    </row>
    <row r="1753" spans="4:4" s="47" customFormat="1">
      <c r="D1753" s="64"/>
    </row>
    <row r="1754" spans="4:4" s="47" customFormat="1">
      <c r="D1754" s="64"/>
    </row>
    <row r="1755" spans="4:4" s="47" customFormat="1">
      <c r="D1755" s="64"/>
    </row>
    <row r="1756" spans="4:4" s="47" customFormat="1">
      <c r="D1756" s="64"/>
    </row>
    <row r="1757" spans="4:4" s="47" customFormat="1">
      <c r="D1757" s="64"/>
    </row>
    <row r="1758" spans="4:4" s="47" customFormat="1">
      <c r="D1758" s="64"/>
    </row>
    <row r="1759" spans="4:4" s="47" customFormat="1">
      <c r="D1759" s="64"/>
    </row>
    <row r="1760" spans="4:4" s="47" customFormat="1">
      <c r="D1760" s="64"/>
    </row>
    <row r="1761" spans="4:4" s="47" customFormat="1">
      <c r="D1761" s="64"/>
    </row>
    <row r="1762" spans="4:4" s="47" customFormat="1">
      <c r="D1762" s="64"/>
    </row>
    <row r="1763" spans="4:4" s="47" customFormat="1">
      <c r="D1763" s="64"/>
    </row>
    <row r="1764" spans="4:4" s="47" customFormat="1">
      <c r="D1764" s="64"/>
    </row>
    <row r="1765" spans="4:4" s="47" customFormat="1">
      <c r="D1765" s="64"/>
    </row>
    <row r="1766" spans="4:4" s="47" customFormat="1">
      <c r="D1766" s="64"/>
    </row>
    <row r="1767" spans="4:4" s="47" customFormat="1">
      <c r="D1767" s="64"/>
    </row>
    <row r="1768" spans="4:4" s="47" customFormat="1">
      <c r="D1768" s="64"/>
    </row>
    <row r="1769" spans="4:4" s="47" customFormat="1">
      <c r="D1769" s="64"/>
    </row>
    <row r="1770" spans="4:4" s="47" customFormat="1">
      <c r="D1770" s="64"/>
    </row>
    <row r="1771" spans="4:4" s="47" customFormat="1">
      <c r="D1771" s="64"/>
    </row>
    <row r="1772" spans="4:4" s="47" customFormat="1">
      <c r="D1772" s="64"/>
    </row>
    <row r="1773" spans="4:4" s="47" customFormat="1">
      <c r="D1773" s="64"/>
    </row>
    <row r="1774" spans="4:4" s="47" customFormat="1">
      <c r="D1774" s="64"/>
    </row>
    <row r="1775" spans="4:4" s="47" customFormat="1">
      <c r="D1775" s="64"/>
    </row>
    <row r="1776" spans="4:4" s="47" customFormat="1">
      <c r="D1776" s="64"/>
    </row>
    <row r="1777" spans="4:4" s="47" customFormat="1">
      <c r="D1777" s="64"/>
    </row>
    <row r="1778" spans="4:4" s="47" customFormat="1">
      <c r="D1778" s="64"/>
    </row>
    <row r="1779" spans="4:4" s="47" customFormat="1">
      <c r="D1779" s="64"/>
    </row>
    <row r="1780" spans="4:4" s="47" customFormat="1">
      <c r="D1780" s="64"/>
    </row>
    <row r="1781" spans="4:4" s="47" customFormat="1">
      <c r="D1781" s="64"/>
    </row>
    <row r="1782" spans="4:4" s="47" customFormat="1">
      <c r="D1782" s="64"/>
    </row>
    <row r="1783" spans="4:4" s="47" customFormat="1">
      <c r="D1783" s="64"/>
    </row>
    <row r="1784" spans="4:4" s="47" customFormat="1">
      <c r="D1784" s="64"/>
    </row>
    <row r="1785" spans="4:4" s="47" customFormat="1">
      <c r="D1785" s="64"/>
    </row>
    <row r="1786" spans="4:4" s="47" customFormat="1">
      <c r="D1786" s="64"/>
    </row>
    <row r="1787" spans="4:4" s="47" customFormat="1">
      <c r="D1787" s="64"/>
    </row>
    <row r="1788" spans="4:4" s="47" customFormat="1">
      <c r="D1788" s="64"/>
    </row>
    <row r="1789" spans="4:4" s="47" customFormat="1">
      <c r="D1789" s="64"/>
    </row>
    <row r="1790" spans="4:4" s="47" customFormat="1">
      <c r="D1790" s="64"/>
    </row>
    <row r="1791" spans="4:4" s="47" customFormat="1">
      <c r="D1791" s="64"/>
    </row>
    <row r="1792" spans="4:4" s="47" customFormat="1">
      <c r="D1792" s="64"/>
    </row>
    <row r="1793" spans="4:4" s="47" customFormat="1">
      <c r="D1793" s="64"/>
    </row>
    <row r="1794" spans="4:4" s="47" customFormat="1">
      <c r="D1794" s="64"/>
    </row>
    <row r="1795" spans="4:4" s="47" customFormat="1">
      <c r="D1795" s="64"/>
    </row>
    <row r="1796" spans="4:4" s="47" customFormat="1">
      <c r="D1796" s="64"/>
    </row>
    <row r="1797" spans="4:4" s="47" customFormat="1">
      <c r="D1797" s="64"/>
    </row>
    <row r="1798" spans="4:4" s="47" customFormat="1">
      <c r="D1798" s="64"/>
    </row>
    <row r="1799" spans="4:4" s="47" customFormat="1">
      <c r="D1799" s="64"/>
    </row>
    <row r="1800" spans="4:4" s="47" customFormat="1">
      <c r="D1800" s="64"/>
    </row>
    <row r="1801" spans="4:4" s="47" customFormat="1">
      <c r="D1801" s="64"/>
    </row>
    <row r="1802" spans="4:4" s="47" customFormat="1">
      <c r="D1802" s="64"/>
    </row>
    <row r="1803" spans="4:4" s="47" customFormat="1">
      <c r="D1803" s="64"/>
    </row>
    <row r="1804" spans="4:4" s="47" customFormat="1">
      <c r="D1804" s="64"/>
    </row>
    <row r="1805" spans="4:4" s="47" customFormat="1">
      <c r="D1805" s="64"/>
    </row>
    <row r="1806" spans="4:4" s="47" customFormat="1">
      <c r="D1806" s="64"/>
    </row>
    <row r="1807" spans="4:4" s="47" customFormat="1">
      <c r="D1807" s="64"/>
    </row>
    <row r="1808" spans="4:4" s="47" customFormat="1">
      <c r="D1808" s="64"/>
    </row>
    <row r="1809" spans="4:4" s="47" customFormat="1">
      <c r="D1809" s="64"/>
    </row>
    <row r="1810" spans="4:4" s="47" customFormat="1">
      <c r="D1810" s="64"/>
    </row>
    <row r="1811" spans="4:4" s="47" customFormat="1">
      <c r="D1811" s="64"/>
    </row>
    <row r="1812" spans="4:4" s="47" customFormat="1">
      <c r="D1812" s="64"/>
    </row>
    <row r="1813" spans="4:4" s="47" customFormat="1">
      <c r="D1813" s="64"/>
    </row>
    <row r="1814" spans="4:4" s="47" customFormat="1">
      <c r="D1814" s="64"/>
    </row>
    <row r="1815" spans="4:4" s="47" customFormat="1">
      <c r="D1815" s="64"/>
    </row>
    <row r="1816" spans="4:4" s="47" customFormat="1">
      <c r="D1816" s="64"/>
    </row>
    <row r="1817" spans="4:4" s="47" customFormat="1">
      <c r="D1817" s="64"/>
    </row>
    <row r="1818" spans="4:4" s="47" customFormat="1">
      <c r="D1818" s="64"/>
    </row>
    <row r="1819" spans="4:4" s="47" customFormat="1">
      <c r="D1819" s="64"/>
    </row>
    <row r="1820" spans="4:4" s="47" customFormat="1">
      <c r="D1820" s="64"/>
    </row>
    <row r="1821" spans="4:4" s="47" customFormat="1">
      <c r="D1821" s="64"/>
    </row>
    <row r="1822" spans="4:4" s="47" customFormat="1">
      <c r="D1822" s="64"/>
    </row>
    <row r="1823" spans="4:4" s="47" customFormat="1">
      <c r="D1823" s="64"/>
    </row>
    <row r="1824" spans="4:4" s="47" customFormat="1">
      <c r="D1824" s="64"/>
    </row>
    <row r="1825" spans="4:4" s="47" customFormat="1">
      <c r="D1825" s="64"/>
    </row>
    <row r="1826" spans="4:4" s="47" customFormat="1">
      <c r="D1826" s="64"/>
    </row>
    <row r="1827" spans="4:4" s="47" customFormat="1">
      <c r="D1827" s="64"/>
    </row>
    <row r="1828" spans="4:4" s="47" customFormat="1">
      <c r="D1828" s="64"/>
    </row>
    <row r="1829" spans="4:4" s="47" customFormat="1">
      <c r="D1829" s="64"/>
    </row>
    <row r="1830" spans="4:4" s="47" customFormat="1">
      <c r="D1830" s="64"/>
    </row>
    <row r="1831" spans="4:4" s="47" customFormat="1">
      <c r="D1831" s="64"/>
    </row>
    <row r="1832" spans="4:4" s="47" customFormat="1">
      <c r="D1832" s="64"/>
    </row>
    <row r="1833" spans="4:4" s="47" customFormat="1">
      <c r="D1833" s="64"/>
    </row>
    <row r="1834" spans="4:4" s="47" customFormat="1">
      <c r="D1834" s="64"/>
    </row>
    <row r="1835" spans="4:4" s="47" customFormat="1">
      <c r="D1835" s="64"/>
    </row>
    <row r="1836" spans="4:4" s="47" customFormat="1">
      <c r="D1836" s="64"/>
    </row>
    <row r="1837" spans="4:4" s="47" customFormat="1">
      <c r="D1837" s="64"/>
    </row>
    <row r="1838" spans="4:4" s="47" customFormat="1">
      <c r="D1838" s="64"/>
    </row>
    <row r="1839" spans="4:4" s="47" customFormat="1">
      <c r="D1839" s="64"/>
    </row>
    <row r="1840" spans="4:4" s="47" customFormat="1">
      <c r="D1840" s="64"/>
    </row>
    <row r="1841" spans="4:4" s="47" customFormat="1">
      <c r="D1841" s="64"/>
    </row>
    <row r="1842" spans="4:4" s="47" customFormat="1">
      <c r="D1842" s="64"/>
    </row>
    <row r="1843" spans="4:4" s="47" customFormat="1">
      <c r="D1843" s="64"/>
    </row>
    <row r="1844" spans="4:4" s="47" customFormat="1">
      <c r="D1844" s="64"/>
    </row>
    <row r="1845" spans="4:4" s="47" customFormat="1">
      <c r="D1845" s="64"/>
    </row>
    <row r="1846" spans="4:4" s="47" customFormat="1">
      <c r="D1846" s="64"/>
    </row>
    <row r="1847" spans="4:4" s="47" customFormat="1">
      <c r="D1847" s="64"/>
    </row>
    <row r="1848" spans="4:4" s="47" customFormat="1">
      <c r="D1848" s="64"/>
    </row>
    <row r="1849" spans="4:4" s="47" customFormat="1">
      <c r="D1849" s="64"/>
    </row>
    <row r="1850" spans="4:4" s="47" customFormat="1">
      <c r="D1850" s="64"/>
    </row>
    <row r="1851" spans="4:4" s="47" customFormat="1">
      <c r="D1851" s="64"/>
    </row>
    <row r="1852" spans="4:4" s="47" customFormat="1">
      <c r="D1852" s="64"/>
    </row>
    <row r="1853" spans="4:4" s="47" customFormat="1">
      <c r="D1853" s="64"/>
    </row>
    <row r="1854" spans="4:4" s="47" customFormat="1">
      <c r="D1854" s="64"/>
    </row>
    <row r="1855" spans="4:4" s="47" customFormat="1">
      <c r="D1855" s="64"/>
    </row>
    <row r="1856" spans="4:4" s="47" customFormat="1">
      <c r="D1856" s="64"/>
    </row>
    <row r="1857" spans="4:4" s="47" customFormat="1">
      <c r="D1857" s="64"/>
    </row>
    <row r="1858" spans="4:4" s="47" customFormat="1">
      <c r="D1858" s="64"/>
    </row>
    <row r="1859" spans="4:4" s="47" customFormat="1">
      <c r="D1859" s="64"/>
    </row>
    <row r="1860" spans="4:4" s="47" customFormat="1">
      <c r="D1860" s="64"/>
    </row>
    <row r="1861" spans="4:4" s="47" customFormat="1">
      <c r="D1861" s="64"/>
    </row>
    <row r="1862" spans="4:4" s="47" customFormat="1">
      <c r="D1862" s="64"/>
    </row>
    <row r="1863" spans="4:4" s="47" customFormat="1">
      <c r="D1863" s="64"/>
    </row>
    <row r="1864" spans="4:4" s="47" customFormat="1">
      <c r="D1864" s="64"/>
    </row>
    <row r="1865" spans="4:4" s="47" customFormat="1">
      <c r="D1865" s="64"/>
    </row>
    <row r="1866" spans="4:4" s="47" customFormat="1">
      <c r="D1866" s="64"/>
    </row>
    <row r="1867" spans="4:4" s="47" customFormat="1">
      <c r="D1867" s="64"/>
    </row>
    <row r="1868" spans="4:4" s="47" customFormat="1">
      <c r="D1868" s="64"/>
    </row>
    <row r="1869" spans="4:4" s="47" customFormat="1">
      <c r="D1869" s="64"/>
    </row>
    <row r="1870" spans="4:4" s="47" customFormat="1">
      <c r="D1870" s="64"/>
    </row>
    <row r="1871" spans="4:4" s="47" customFormat="1">
      <c r="D1871" s="64"/>
    </row>
    <row r="1872" spans="4:4" s="47" customFormat="1">
      <c r="D1872" s="64"/>
    </row>
    <row r="1873" spans="4:4" s="47" customFormat="1">
      <c r="D1873" s="64"/>
    </row>
    <row r="1874" spans="4:4" s="47" customFormat="1">
      <c r="D1874" s="64"/>
    </row>
    <row r="1875" spans="4:4" s="47" customFormat="1">
      <c r="D1875" s="64"/>
    </row>
    <row r="1876" spans="4:4" s="47" customFormat="1">
      <c r="D1876" s="64"/>
    </row>
    <row r="1877" spans="4:4" s="47" customFormat="1">
      <c r="D1877" s="64"/>
    </row>
    <row r="1878" spans="4:4" s="47" customFormat="1">
      <c r="D1878" s="64"/>
    </row>
    <row r="1879" spans="4:4" s="47" customFormat="1">
      <c r="D1879" s="64"/>
    </row>
    <row r="1880" spans="4:4" s="47" customFormat="1">
      <c r="D1880" s="64"/>
    </row>
    <row r="1881" spans="4:4" s="47" customFormat="1">
      <c r="D1881" s="64"/>
    </row>
    <row r="1882" spans="4:4" s="47" customFormat="1">
      <c r="D1882" s="64"/>
    </row>
    <row r="1883" spans="4:4" s="47" customFormat="1">
      <c r="D1883" s="64"/>
    </row>
    <row r="1884" spans="4:4" s="47" customFormat="1">
      <c r="D1884" s="64"/>
    </row>
    <row r="1885" spans="4:4" s="47" customFormat="1">
      <c r="D1885" s="64"/>
    </row>
    <row r="1886" spans="4:4" s="47" customFormat="1">
      <c r="D1886" s="64"/>
    </row>
    <row r="1887" spans="4:4" s="47" customFormat="1">
      <c r="D1887" s="64"/>
    </row>
    <row r="1888" spans="4:4" s="47" customFormat="1">
      <c r="D1888" s="64"/>
    </row>
    <row r="1889" spans="4:4" s="47" customFormat="1">
      <c r="D1889" s="64"/>
    </row>
    <row r="1890" spans="4:4" s="47" customFormat="1">
      <c r="D1890" s="64"/>
    </row>
    <row r="1891" spans="4:4" s="47" customFormat="1">
      <c r="D1891" s="64"/>
    </row>
    <row r="1892" spans="4:4" s="47" customFormat="1">
      <c r="D1892" s="64"/>
    </row>
    <row r="1893" spans="4:4" s="47" customFormat="1">
      <c r="D1893" s="64"/>
    </row>
    <row r="1894" spans="4:4" s="47" customFormat="1">
      <c r="D1894" s="64"/>
    </row>
    <row r="1895" spans="4:4" s="47" customFormat="1">
      <c r="D1895" s="64"/>
    </row>
    <row r="1896" spans="4:4" s="47" customFormat="1">
      <c r="D1896" s="64"/>
    </row>
    <row r="1897" spans="4:4" s="47" customFormat="1">
      <c r="D1897" s="64"/>
    </row>
    <row r="1898" spans="4:4" s="47" customFormat="1">
      <c r="D1898" s="64"/>
    </row>
    <row r="1899" spans="4:4" s="47" customFormat="1">
      <c r="D1899" s="64"/>
    </row>
    <row r="1900" spans="4:4" s="47" customFormat="1">
      <c r="D1900" s="64"/>
    </row>
    <row r="1901" spans="4:4" s="47" customFormat="1">
      <c r="D1901" s="64"/>
    </row>
    <row r="1902" spans="4:4" s="47" customFormat="1">
      <c r="D1902" s="64"/>
    </row>
    <row r="1903" spans="4:4" s="47" customFormat="1">
      <c r="D1903" s="64"/>
    </row>
    <row r="1904" spans="4:4" s="47" customFormat="1">
      <c r="D1904" s="64"/>
    </row>
    <row r="1905" spans="4:4" s="47" customFormat="1">
      <c r="D1905" s="64"/>
    </row>
    <row r="1906" spans="4:4" s="47" customFormat="1">
      <c r="D1906" s="64"/>
    </row>
    <row r="1907" spans="4:4" s="47" customFormat="1">
      <c r="D1907" s="64"/>
    </row>
    <row r="1908" spans="4:4" s="47" customFormat="1">
      <c r="D1908" s="64"/>
    </row>
    <row r="1909" spans="4:4" s="47" customFormat="1">
      <c r="D1909" s="64"/>
    </row>
    <row r="1910" spans="4:4" s="47" customFormat="1">
      <c r="D1910" s="64"/>
    </row>
    <row r="1911" spans="4:4" s="47" customFormat="1">
      <c r="D1911" s="64"/>
    </row>
    <row r="1912" spans="4:4" s="47" customFormat="1">
      <c r="D1912" s="64"/>
    </row>
    <row r="1913" spans="4:4" s="47" customFormat="1">
      <c r="D1913" s="64"/>
    </row>
    <row r="1914" spans="4:4" s="47" customFormat="1">
      <c r="D1914" s="64"/>
    </row>
    <row r="1915" spans="4:4" s="47" customFormat="1">
      <c r="D1915" s="64"/>
    </row>
    <row r="1916" spans="4:4" s="47" customFormat="1">
      <c r="D1916" s="64"/>
    </row>
    <row r="1917" spans="4:4" s="47" customFormat="1">
      <c r="D1917" s="64"/>
    </row>
    <row r="1918" spans="4:4" s="47" customFormat="1">
      <c r="D1918" s="64"/>
    </row>
    <row r="1919" spans="4:4" s="47" customFormat="1">
      <c r="D1919" s="64"/>
    </row>
    <row r="1920" spans="4:4" s="47" customFormat="1">
      <c r="D1920" s="64"/>
    </row>
    <row r="1921" spans="4:4" s="47" customFormat="1">
      <c r="D1921" s="64"/>
    </row>
    <row r="1922" spans="4:4" s="47" customFormat="1">
      <c r="D1922" s="64"/>
    </row>
    <row r="1923" spans="4:4" s="47" customFormat="1">
      <c r="D1923" s="64"/>
    </row>
    <row r="1924" spans="4:4" s="47" customFormat="1">
      <c r="D1924" s="64"/>
    </row>
    <row r="1925" spans="4:4" s="47" customFormat="1">
      <c r="D1925" s="64"/>
    </row>
    <row r="1926" spans="4:4" s="47" customFormat="1">
      <c r="D1926" s="64"/>
    </row>
    <row r="1927" spans="4:4" s="47" customFormat="1">
      <c r="D1927" s="64"/>
    </row>
    <row r="1928" spans="4:4" s="47" customFormat="1">
      <c r="D1928" s="64"/>
    </row>
    <row r="1929" spans="4:4" s="47" customFormat="1">
      <c r="D1929" s="64"/>
    </row>
    <row r="1930" spans="4:4" s="47" customFormat="1">
      <c r="D1930" s="64"/>
    </row>
    <row r="1931" spans="4:4" s="47" customFormat="1">
      <c r="D1931" s="64"/>
    </row>
    <row r="1932" spans="4:4" s="47" customFormat="1">
      <c r="D1932" s="64"/>
    </row>
    <row r="1933" spans="4:4" s="47" customFormat="1">
      <c r="D1933" s="64"/>
    </row>
    <row r="1934" spans="4:4" s="47" customFormat="1">
      <c r="D1934" s="64"/>
    </row>
    <row r="1935" spans="4:4" s="47" customFormat="1">
      <c r="D1935" s="64"/>
    </row>
    <row r="1936" spans="4:4" s="47" customFormat="1">
      <c r="D1936" s="64"/>
    </row>
    <row r="1937" spans="4:4" s="47" customFormat="1">
      <c r="D1937" s="64"/>
    </row>
    <row r="1938" spans="4:4" s="47" customFormat="1">
      <c r="D1938" s="64"/>
    </row>
    <row r="1939" spans="4:4" s="47" customFormat="1">
      <c r="D1939" s="64"/>
    </row>
    <row r="1940" spans="4:4" s="47" customFormat="1">
      <c r="D1940" s="64"/>
    </row>
    <row r="1941" spans="4:4" s="47" customFormat="1">
      <c r="D1941" s="64"/>
    </row>
    <row r="1942" spans="4:4" s="47" customFormat="1">
      <c r="D1942" s="64"/>
    </row>
    <row r="1943" spans="4:4" s="47" customFormat="1">
      <c r="D1943" s="64"/>
    </row>
    <row r="1944" spans="4:4" s="47" customFormat="1">
      <c r="D1944" s="64"/>
    </row>
    <row r="1945" spans="4:4" s="47" customFormat="1">
      <c r="D1945" s="64"/>
    </row>
    <row r="1946" spans="4:4" s="47" customFormat="1">
      <c r="D1946" s="64"/>
    </row>
    <row r="1947" spans="4:4" s="47" customFormat="1">
      <c r="D1947" s="64"/>
    </row>
    <row r="1948" spans="4:4" s="47" customFormat="1">
      <c r="D1948" s="64"/>
    </row>
    <row r="1949" spans="4:4" s="47" customFormat="1">
      <c r="D1949" s="64"/>
    </row>
    <row r="1950" spans="4:4" s="47" customFormat="1">
      <c r="D1950" s="64"/>
    </row>
    <row r="1951" spans="4:4" s="47" customFormat="1">
      <c r="D1951" s="64"/>
    </row>
    <row r="1952" spans="4:4" s="47" customFormat="1">
      <c r="D1952" s="64"/>
    </row>
    <row r="1953" spans="4:4" s="47" customFormat="1">
      <c r="D1953" s="64"/>
    </row>
    <row r="1954" spans="4:4" s="47" customFormat="1">
      <c r="D1954" s="64"/>
    </row>
    <row r="1955" spans="4:4" s="47" customFormat="1">
      <c r="D1955" s="64"/>
    </row>
    <row r="1956" spans="4:4" s="47" customFormat="1">
      <c r="D1956" s="64"/>
    </row>
    <row r="1957" spans="4:4" s="47" customFormat="1">
      <c r="D1957" s="64"/>
    </row>
    <row r="1958" spans="4:4" s="47" customFormat="1">
      <c r="D1958" s="64"/>
    </row>
    <row r="1959" spans="4:4" s="47" customFormat="1">
      <c r="D1959" s="64"/>
    </row>
    <row r="1960" spans="4:4" s="47" customFormat="1">
      <c r="D1960" s="64"/>
    </row>
    <row r="1961" spans="4:4" s="47" customFormat="1">
      <c r="D1961" s="64"/>
    </row>
    <row r="1962" spans="4:4" s="47" customFormat="1">
      <c r="D1962" s="64"/>
    </row>
    <row r="1963" spans="4:4" s="47" customFormat="1">
      <c r="D1963" s="64"/>
    </row>
    <row r="1964" spans="4:4" s="47" customFormat="1">
      <c r="D1964" s="64"/>
    </row>
    <row r="1965" spans="4:4" s="47" customFormat="1">
      <c r="D1965" s="64"/>
    </row>
    <row r="1966" spans="4:4" s="47" customFormat="1">
      <c r="D1966" s="64"/>
    </row>
    <row r="1967" spans="4:4" s="47" customFormat="1">
      <c r="D1967" s="64"/>
    </row>
    <row r="1968" spans="4:4" s="47" customFormat="1">
      <c r="D1968" s="64"/>
    </row>
    <row r="1969" spans="4:4" s="47" customFormat="1">
      <c r="D1969" s="64"/>
    </row>
    <row r="1970" spans="4:4" s="47" customFormat="1">
      <c r="D1970" s="64"/>
    </row>
    <row r="1971" spans="4:4" s="47" customFormat="1">
      <c r="D1971" s="64"/>
    </row>
    <row r="1972" spans="4:4" s="47" customFormat="1">
      <c r="D1972" s="64"/>
    </row>
    <row r="1973" spans="4:4" s="47" customFormat="1">
      <c r="D1973" s="64"/>
    </row>
    <row r="1974" spans="4:4" s="47" customFormat="1">
      <c r="D1974" s="64"/>
    </row>
    <row r="1975" spans="4:4" s="47" customFormat="1">
      <c r="D1975" s="64"/>
    </row>
    <row r="1976" spans="4:4" s="47" customFormat="1">
      <c r="D1976" s="64"/>
    </row>
    <row r="1977" spans="4:4" s="47" customFormat="1">
      <c r="D1977" s="64"/>
    </row>
    <row r="1978" spans="4:4" s="47" customFormat="1">
      <c r="D1978" s="64"/>
    </row>
    <row r="1979" spans="4:4" s="47" customFormat="1">
      <c r="D1979" s="64"/>
    </row>
    <row r="1980" spans="4:4" s="47" customFormat="1">
      <c r="D1980" s="64"/>
    </row>
    <row r="1981" spans="4:4" s="47" customFormat="1">
      <c r="D1981" s="64"/>
    </row>
    <row r="1982" spans="4:4" s="47" customFormat="1">
      <c r="D1982" s="64"/>
    </row>
    <row r="1983" spans="4:4" s="47" customFormat="1">
      <c r="D1983" s="64"/>
    </row>
    <row r="1984" spans="4:4" s="47" customFormat="1">
      <c r="D1984" s="64"/>
    </row>
    <row r="1985" spans="4:4" s="47" customFormat="1">
      <c r="D1985" s="64"/>
    </row>
    <row r="1986" spans="4:4" s="47" customFormat="1">
      <c r="D1986" s="64"/>
    </row>
    <row r="1987" spans="4:4" s="47" customFormat="1">
      <c r="D1987" s="64"/>
    </row>
    <row r="1988" spans="4:4" s="47" customFormat="1">
      <c r="D1988" s="64"/>
    </row>
    <row r="1989" spans="4:4" s="47" customFormat="1">
      <c r="D1989" s="64"/>
    </row>
    <row r="1990" spans="4:4" s="47" customFormat="1">
      <c r="D1990" s="64"/>
    </row>
    <row r="1991" spans="4:4" s="47" customFormat="1">
      <c r="D1991" s="64"/>
    </row>
    <row r="1992" spans="4:4" s="47" customFormat="1">
      <c r="D1992" s="64"/>
    </row>
    <row r="1993" spans="4:4" s="47" customFormat="1">
      <c r="D1993" s="64"/>
    </row>
    <row r="1994" spans="4:4" s="47" customFormat="1">
      <c r="D1994" s="64"/>
    </row>
    <row r="1995" spans="4:4" s="47" customFormat="1">
      <c r="D1995" s="64"/>
    </row>
    <row r="1996" spans="4:4" s="47" customFormat="1">
      <c r="D1996" s="64"/>
    </row>
    <row r="1997" spans="4:4" s="47" customFormat="1">
      <c r="D1997" s="64"/>
    </row>
    <row r="1998" spans="4:4" s="47" customFormat="1">
      <c r="D1998" s="64"/>
    </row>
    <row r="1999" spans="4:4" s="47" customFormat="1">
      <c r="D1999" s="64"/>
    </row>
    <row r="2000" spans="4:4" s="47" customFormat="1">
      <c r="D2000" s="64"/>
    </row>
    <row r="2001" spans="4:4" s="47" customFormat="1">
      <c r="D2001" s="64"/>
    </row>
    <row r="2002" spans="4:4" s="47" customFormat="1">
      <c r="D2002" s="64"/>
    </row>
    <row r="2003" spans="4:4" s="47" customFormat="1">
      <c r="D2003" s="64"/>
    </row>
    <row r="2004" spans="4:4" s="47" customFormat="1">
      <c r="D2004" s="64"/>
    </row>
    <row r="2005" spans="4:4" s="47" customFormat="1">
      <c r="D2005" s="64"/>
    </row>
    <row r="2006" spans="4:4" s="47" customFormat="1">
      <c r="D2006" s="64"/>
    </row>
    <row r="2007" spans="4:4" s="47" customFormat="1">
      <c r="D2007" s="64"/>
    </row>
    <row r="2008" spans="4:4" s="47" customFormat="1">
      <c r="D2008" s="64"/>
    </row>
    <row r="2009" spans="4:4" s="47" customFormat="1">
      <c r="D2009" s="64"/>
    </row>
    <row r="2010" spans="4:4" s="47" customFormat="1">
      <c r="D2010" s="64"/>
    </row>
    <row r="2011" spans="4:4" s="47" customFormat="1">
      <c r="D2011" s="64"/>
    </row>
    <row r="2012" spans="4:4" s="47" customFormat="1">
      <c r="D2012" s="64"/>
    </row>
    <row r="2013" spans="4:4" s="47" customFormat="1">
      <c r="D2013" s="64"/>
    </row>
    <row r="2014" spans="4:4" s="47" customFormat="1">
      <c r="D2014" s="64"/>
    </row>
    <row r="2015" spans="4:4" s="47" customFormat="1">
      <c r="D2015" s="64"/>
    </row>
    <row r="2016" spans="4:4" s="47" customFormat="1">
      <c r="D2016" s="64"/>
    </row>
    <row r="2017" spans="4:4" s="47" customFormat="1">
      <c r="D2017" s="64"/>
    </row>
    <row r="2018" spans="4:4" s="47" customFormat="1">
      <c r="D2018" s="64"/>
    </row>
    <row r="2019" spans="4:4" s="47" customFormat="1">
      <c r="D2019" s="64"/>
    </row>
    <row r="2020" spans="4:4" s="47" customFormat="1">
      <c r="D2020" s="64"/>
    </row>
    <row r="2021" spans="4:4" s="47" customFormat="1">
      <c r="D2021" s="64"/>
    </row>
    <row r="2022" spans="4:4" s="47" customFormat="1">
      <c r="D2022" s="64"/>
    </row>
    <row r="2023" spans="4:4" s="47" customFormat="1">
      <c r="D2023" s="64"/>
    </row>
    <row r="2024" spans="4:4" s="47" customFormat="1">
      <c r="D2024" s="64"/>
    </row>
    <row r="2025" spans="4:4" s="47" customFormat="1">
      <c r="D2025" s="64"/>
    </row>
    <row r="2026" spans="4:4" s="47" customFormat="1">
      <c r="D2026" s="64"/>
    </row>
    <row r="2027" spans="4:4" s="47" customFormat="1">
      <c r="D2027" s="64"/>
    </row>
    <row r="2028" spans="4:4" s="47" customFormat="1">
      <c r="D2028" s="64"/>
    </row>
    <row r="2029" spans="4:4" s="47" customFormat="1">
      <c r="D2029" s="65"/>
    </row>
    <row r="2030" spans="4:4" s="47" customFormat="1"/>
    <row r="2031" spans="4:4" s="47" customFormat="1"/>
    <row r="2032" spans="4:4" s="47" customFormat="1"/>
    <row r="2033" s="47" customFormat="1"/>
    <row r="2034" s="47" customFormat="1"/>
    <row r="2035" s="47" customFormat="1"/>
    <row r="2036" s="47" customFormat="1"/>
    <row r="2037" s="47" customFormat="1"/>
    <row r="2038" s="47" customFormat="1"/>
    <row r="2039" s="47" customFormat="1"/>
    <row r="2040" s="47" customFormat="1"/>
    <row r="2041" s="47" customFormat="1"/>
    <row r="2042" s="47" customFormat="1"/>
    <row r="2043" s="47" customFormat="1"/>
    <row r="2044" s="47" customFormat="1"/>
    <row r="2045" s="47" customFormat="1"/>
    <row r="2046" s="47" customFormat="1"/>
    <row r="2047" s="47" customFormat="1"/>
    <row r="2048" s="47" customFormat="1"/>
    <row r="2049" s="47" customFormat="1"/>
    <row r="2050" s="47" customFormat="1"/>
    <row r="2051" s="47" customFormat="1"/>
    <row r="2052" s="47" customFormat="1"/>
    <row r="2053" s="47" customFormat="1"/>
    <row r="2054" s="47" customFormat="1"/>
    <row r="2055" s="47" customFormat="1"/>
    <row r="2056" s="47" customFormat="1"/>
    <row r="2057" s="47" customFormat="1"/>
    <row r="2058" s="47" customFormat="1"/>
    <row r="2059" s="47" customFormat="1"/>
    <row r="2060" s="47" customFormat="1"/>
    <row r="2061" s="47" customFormat="1"/>
    <row r="2062" s="47" customFormat="1"/>
    <row r="2063" s="47" customFormat="1"/>
    <row r="2064" s="47" customFormat="1"/>
    <row r="2065" s="47" customFormat="1"/>
    <row r="2066" s="47" customFormat="1"/>
    <row r="2067" s="47" customFormat="1"/>
    <row r="2068" s="47" customFormat="1"/>
    <row r="2069" s="47" customFormat="1"/>
    <row r="2070" s="47" customFormat="1"/>
    <row r="2071" s="47" customFormat="1"/>
    <row r="2072" s="47" customFormat="1"/>
    <row r="2073" s="47" customFormat="1"/>
    <row r="2074" s="47" customFormat="1"/>
    <row r="2075" s="47" customFormat="1"/>
    <row r="2076" s="47" customFormat="1"/>
    <row r="2077" s="47" customFormat="1"/>
    <row r="2078" s="47" customFormat="1"/>
    <row r="2079" s="47" customFormat="1"/>
    <row r="2080" s="47" customFormat="1"/>
    <row r="2081" s="47" customFormat="1"/>
    <row r="2082" s="47" customFormat="1"/>
    <row r="2083" s="47" customFormat="1"/>
    <row r="2084" s="47" customFormat="1"/>
    <row r="2085" s="47" customFormat="1"/>
    <row r="2086" s="47" customFormat="1"/>
    <row r="2087" s="47" customFormat="1"/>
    <row r="2088" s="47" customFormat="1"/>
    <row r="2089" s="47" customFormat="1"/>
    <row r="2090" s="47" customFormat="1"/>
    <row r="2091" s="47" customFormat="1"/>
    <row r="2092" s="47" customFormat="1"/>
    <row r="2093" s="47" customFormat="1"/>
    <row r="2094" s="47" customFormat="1"/>
    <row r="2095" s="47" customFormat="1"/>
    <row r="2096" s="47" customFormat="1"/>
    <row r="2097" s="47" customFormat="1"/>
    <row r="2098" s="47" customFormat="1"/>
    <row r="2099" s="47" customFormat="1"/>
    <row r="2100" s="47" customFormat="1"/>
    <row r="2101" s="47" customFormat="1"/>
    <row r="2102" s="47" customFormat="1"/>
    <row r="2103" s="47" customFormat="1"/>
    <row r="2104" s="47" customFormat="1"/>
    <row r="2105" s="47" customFormat="1"/>
    <row r="2106" s="47" customFormat="1"/>
    <row r="2107" s="47" customFormat="1"/>
    <row r="2108" s="47" customFormat="1"/>
    <row r="2109" s="47" customFormat="1"/>
    <row r="2110" s="47" customFormat="1"/>
    <row r="2111" s="47" customFormat="1"/>
    <row r="2112" s="47" customFormat="1"/>
    <row r="2113" s="47" customFormat="1"/>
    <row r="2114" s="47" customFormat="1"/>
    <row r="2115" s="47" customFormat="1"/>
    <row r="2116" s="47" customFormat="1"/>
    <row r="2117" s="47" customFormat="1"/>
    <row r="2118" s="47" customFormat="1"/>
    <row r="2119" s="47" customFormat="1"/>
    <row r="2120" s="47" customFormat="1"/>
    <row r="2121" s="47" customFormat="1"/>
    <row r="2122" s="47" customFormat="1"/>
    <row r="2123" s="47" customFormat="1"/>
    <row r="2124" s="47" customFormat="1"/>
    <row r="2125" s="47" customFormat="1"/>
    <row r="2126" s="47" customFormat="1"/>
    <row r="2127" s="47" customFormat="1"/>
    <row r="2128" s="47" customFormat="1"/>
    <row r="2129" s="47" customFormat="1"/>
    <row r="2130" s="47" customFormat="1"/>
    <row r="2131" s="47" customFormat="1"/>
    <row r="2132" s="47" customFormat="1"/>
    <row r="2133" s="47" customFormat="1"/>
    <row r="2134" s="47" customFormat="1"/>
    <row r="2135" s="47" customFormat="1"/>
    <row r="2136" s="47" customFormat="1"/>
    <row r="2137" s="47" customFormat="1"/>
    <row r="2138" s="47" customFormat="1"/>
    <row r="2139" s="47" customFormat="1"/>
    <row r="2140" s="47" customFormat="1"/>
    <row r="2141" s="47" customFormat="1"/>
    <row r="2142" s="47" customFormat="1"/>
    <row r="2143" s="47" customFormat="1"/>
    <row r="2144" s="47" customFormat="1"/>
    <row r="2145" s="47" customFormat="1"/>
    <row r="2146" s="47" customFormat="1"/>
    <row r="2147" s="47" customFormat="1"/>
    <row r="2148" s="47" customFormat="1"/>
    <row r="2149" s="47" customFormat="1"/>
    <row r="2150" s="47" customFormat="1"/>
    <row r="2151" s="47" customFormat="1"/>
    <row r="2152" s="47" customFormat="1"/>
    <row r="2153" s="47" customFormat="1"/>
    <row r="2154" s="47" customFormat="1"/>
    <row r="2155" s="47" customFormat="1"/>
    <row r="2156" s="47" customFormat="1"/>
    <row r="2157" s="47" customFormat="1"/>
    <row r="2158" s="47" customFormat="1"/>
    <row r="2159" s="47" customFormat="1"/>
    <row r="2160" s="47" customFormat="1"/>
    <row r="2161" s="47" customFormat="1"/>
    <row r="2162" s="47" customFormat="1"/>
    <row r="2163" s="47" customFormat="1"/>
    <row r="2164" s="47" customFormat="1"/>
    <row r="2165" s="47" customFormat="1"/>
    <row r="2166" s="47" customFormat="1"/>
    <row r="2167" s="47" customFormat="1"/>
    <row r="2168" s="47" customFormat="1"/>
    <row r="2169" s="47" customFormat="1"/>
    <row r="2170" s="47" customFormat="1"/>
    <row r="2171" s="47" customFormat="1"/>
    <row r="2172" s="47" customFormat="1"/>
    <row r="2173" s="47" customFormat="1"/>
    <row r="2174" s="47" customFormat="1"/>
    <row r="2175" s="47" customFormat="1"/>
    <row r="2176" s="47" customFormat="1"/>
    <row r="2177" s="47" customFormat="1"/>
    <row r="2178" s="47" customFormat="1"/>
    <row r="2179" s="47" customFormat="1"/>
    <row r="2180" s="47" customFormat="1"/>
    <row r="2181" s="47" customFormat="1"/>
    <row r="2182" s="47" customFormat="1"/>
    <row r="2183" s="47" customFormat="1"/>
    <row r="2184" s="47" customFormat="1"/>
    <row r="2185" s="47" customFormat="1"/>
    <row r="2186" s="47" customFormat="1"/>
    <row r="2187" s="47" customFormat="1"/>
    <row r="2188" s="47" customFormat="1"/>
    <row r="2189" s="47" customFormat="1"/>
    <row r="2190" s="47" customFormat="1"/>
    <row r="2191" s="47" customFormat="1"/>
    <row r="2192" s="47" customFormat="1"/>
    <row r="2193" s="47" customFormat="1"/>
    <row r="2194" s="47" customFormat="1"/>
    <row r="2195" s="47" customFormat="1"/>
    <row r="2196" s="47" customFormat="1"/>
    <row r="2197" s="47" customFormat="1"/>
    <row r="2198" s="47" customFormat="1"/>
    <row r="2199" s="47" customFormat="1"/>
    <row r="2200" s="47" customFormat="1"/>
    <row r="2201" s="47" customFormat="1"/>
    <row r="2202" s="47" customFormat="1"/>
    <row r="2203" s="47" customFormat="1"/>
    <row r="2204" s="47" customFormat="1"/>
    <row r="2205" s="47" customFormat="1"/>
    <row r="2206" s="47" customFormat="1"/>
    <row r="2207" s="47" customFormat="1"/>
    <row r="2208" s="47" customFormat="1"/>
    <row r="2209" s="47" customFormat="1"/>
    <row r="2210" s="47" customFormat="1"/>
    <row r="2211" s="47" customFormat="1"/>
    <row r="2212" s="47" customFormat="1"/>
    <row r="2213" s="47" customFormat="1"/>
    <row r="2214" s="47" customFormat="1"/>
    <row r="2215" s="47" customFormat="1"/>
    <row r="2216" s="47" customFormat="1"/>
    <row r="2217" s="47" customFormat="1"/>
    <row r="2218" s="47" customFormat="1"/>
    <row r="2219" s="47" customFormat="1"/>
    <row r="2220" s="47" customFormat="1"/>
    <row r="2221" s="47" customFormat="1"/>
    <row r="2222" s="47" customFormat="1"/>
    <row r="2223" s="47" customFormat="1"/>
    <row r="2224" s="47" customFormat="1"/>
    <row r="2225" s="47" customFormat="1"/>
    <row r="2226" s="47" customFormat="1"/>
    <row r="2227" s="47" customFormat="1"/>
    <row r="2228" s="47" customFormat="1"/>
    <row r="2229" s="47" customFormat="1"/>
    <row r="2230" s="47" customFormat="1"/>
    <row r="2231" s="47" customFormat="1"/>
    <row r="2232" s="47" customFormat="1"/>
    <row r="2233" s="47" customFormat="1"/>
    <row r="2234" s="47" customFormat="1"/>
    <row r="2235" s="47" customFormat="1"/>
    <row r="2236" s="47" customFormat="1"/>
    <row r="2237" s="47" customFormat="1"/>
    <row r="2238" s="47" customFormat="1"/>
    <row r="2239" s="47" customFormat="1"/>
    <row r="2240" s="47" customFormat="1"/>
    <row r="2241" s="47" customFormat="1"/>
    <row r="2242" s="47" customFormat="1"/>
    <row r="2243" s="47" customFormat="1"/>
    <row r="2244" s="47" customFormat="1"/>
    <row r="2245" s="47" customFormat="1"/>
    <row r="2246" s="47" customFormat="1"/>
    <row r="2247" s="47" customFormat="1"/>
    <row r="2248" s="47" customFormat="1"/>
    <row r="2249" s="47" customFormat="1"/>
    <row r="2250" s="47" customFormat="1"/>
    <row r="2251" s="47" customFormat="1"/>
    <row r="2252" s="47" customFormat="1"/>
    <row r="2253" s="47" customFormat="1"/>
    <row r="2254" s="47" customFormat="1"/>
    <row r="2255" s="47" customFormat="1"/>
    <row r="2256" s="47" customFormat="1"/>
    <row r="2257" s="47" customFormat="1"/>
    <row r="2258" s="47" customFormat="1"/>
    <row r="2259" s="47" customFormat="1"/>
    <row r="2260" s="47" customFormat="1"/>
    <row r="2261" s="47" customFormat="1"/>
    <row r="2262" s="47" customFormat="1"/>
    <row r="2263" s="47" customFormat="1"/>
    <row r="2264" s="47" customFormat="1"/>
    <row r="2265" s="47" customFormat="1"/>
    <row r="2266" s="47" customFormat="1"/>
    <row r="2267" s="47" customFormat="1"/>
    <row r="2268" s="47" customFormat="1"/>
    <row r="2269" s="47" customFormat="1"/>
    <row r="2270" s="47" customFormat="1"/>
    <row r="2271" s="47" customFormat="1"/>
    <row r="2272" s="47" customFormat="1"/>
    <row r="2273" s="47" customFormat="1"/>
    <row r="2274" s="47" customFormat="1"/>
    <row r="2275" s="47" customFormat="1"/>
    <row r="2276" s="47" customFormat="1"/>
    <row r="2277" s="47" customFormat="1"/>
    <row r="2278" s="47" customFormat="1"/>
    <row r="2279" s="47" customFormat="1"/>
    <row r="2280" s="47" customFormat="1"/>
    <row r="2281" s="47" customFormat="1"/>
    <row r="2282" s="47" customFormat="1"/>
    <row r="2283" s="47" customFormat="1"/>
    <row r="2284" s="47" customFormat="1"/>
    <row r="2285" s="47" customFormat="1"/>
    <row r="2286" s="47" customFormat="1"/>
    <row r="2287" s="47" customFormat="1"/>
    <row r="2288" s="47" customFormat="1"/>
    <row r="2289" s="47" customFormat="1"/>
    <row r="2290" s="47" customFormat="1"/>
    <row r="2291" s="47" customFormat="1"/>
    <row r="2292" s="47" customFormat="1"/>
    <row r="2293" s="47" customFormat="1"/>
    <row r="2294" s="47" customFormat="1"/>
    <row r="2295" s="47" customFormat="1"/>
    <row r="2296" s="47" customFormat="1"/>
    <row r="2297" s="47" customFormat="1"/>
    <row r="2298" s="47" customFormat="1"/>
    <row r="2299" s="47" customFormat="1"/>
    <row r="2300" s="47" customFormat="1"/>
    <row r="2301" s="47" customFormat="1"/>
    <row r="2302" s="47" customFormat="1"/>
    <row r="2303" s="47" customFormat="1"/>
    <row r="2304" s="47" customFormat="1"/>
    <row r="2305" s="47" customFormat="1"/>
    <row r="2306" s="47" customFormat="1"/>
    <row r="2307" s="47" customFormat="1"/>
    <row r="2308" s="47" customFormat="1"/>
    <row r="2309" s="47" customFormat="1"/>
    <row r="2310" s="47" customFormat="1"/>
    <row r="2311" s="47" customFormat="1"/>
    <row r="2312" s="47" customFormat="1"/>
    <row r="2313" s="47" customFormat="1"/>
    <row r="2314" s="47" customFormat="1"/>
    <row r="2315" s="47" customFormat="1"/>
    <row r="2316" s="47" customFormat="1"/>
    <row r="2317" s="47" customFormat="1"/>
    <row r="2318" s="47" customFormat="1"/>
    <row r="2319" s="47" customFormat="1"/>
    <row r="2320" s="47" customFormat="1"/>
    <row r="2321" s="47" customFormat="1"/>
    <row r="2322" s="47" customFormat="1"/>
    <row r="2323" s="47" customFormat="1"/>
    <row r="2324" s="47" customFormat="1"/>
    <row r="2325" s="47" customFormat="1"/>
    <row r="2326" s="47" customFormat="1"/>
    <row r="2327" s="47" customFormat="1"/>
    <row r="2328" s="47" customFormat="1"/>
    <row r="2329" s="47" customFormat="1"/>
    <row r="2330" s="47" customFormat="1"/>
    <row r="2331" s="47" customFormat="1"/>
    <row r="2332" s="47" customFormat="1"/>
    <row r="2333" s="47" customFormat="1"/>
    <row r="2334" s="47" customFormat="1"/>
    <row r="2335" s="47" customFormat="1"/>
    <row r="2336" s="47" customFormat="1"/>
    <row r="2337" s="47" customFormat="1"/>
    <row r="2338" s="47" customFormat="1"/>
    <row r="2339" s="47" customFormat="1"/>
    <row r="2340" s="47" customFormat="1"/>
    <row r="2341" s="47" customFormat="1"/>
    <row r="2342" s="47" customFormat="1"/>
    <row r="2343" s="47" customFormat="1"/>
    <row r="2344" s="47" customFormat="1"/>
    <row r="2345" s="47" customFormat="1"/>
    <row r="2346" s="47" customFormat="1"/>
    <row r="2347" s="47" customFormat="1"/>
    <row r="2348" s="47" customFormat="1"/>
    <row r="2349" s="47" customFormat="1"/>
    <row r="2350" s="47" customFormat="1"/>
    <row r="2351" s="47" customFormat="1"/>
    <row r="2352" s="47" customFormat="1"/>
    <row r="2353" s="47" customFormat="1"/>
    <row r="2354" s="47" customFormat="1"/>
    <row r="2355" s="47" customFormat="1"/>
    <row r="2356" s="47" customFormat="1"/>
    <row r="2357" s="47" customFormat="1"/>
    <row r="2358" s="47" customFormat="1"/>
    <row r="2359" s="47" customFormat="1"/>
    <row r="2360" s="47" customFormat="1"/>
    <row r="2361" s="47" customFormat="1"/>
    <row r="2362" s="47" customFormat="1"/>
    <row r="2363" s="47" customFormat="1"/>
    <row r="2364" s="47" customFormat="1"/>
    <row r="2365" s="47" customFormat="1"/>
    <row r="2366" s="47" customFormat="1"/>
    <row r="2367" s="47" customFormat="1"/>
    <row r="2368" s="47" customFormat="1"/>
    <row r="2369" s="47" customFormat="1"/>
    <row r="2370" s="47" customFormat="1"/>
    <row r="2371" s="47" customFormat="1"/>
    <row r="2372" s="47" customFormat="1"/>
    <row r="2373" s="47" customFormat="1"/>
    <row r="2374" s="47" customFormat="1"/>
    <row r="2375" s="47" customFormat="1"/>
    <row r="2376" s="47" customFormat="1"/>
    <row r="2377" s="47" customFormat="1"/>
    <row r="2378" s="47" customFormat="1"/>
    <row r="2379" s="47" customFormat="1"/>
    <row r="2380" s="47" customFormat="1"/>
    <row r="2381" s="47" customFormat="1"/>
    <row r="2382" s="47" customFormat="1"/>
    <row r="2383" s="47" customFormat="1"/>
    <row r="2384" s="47" customFormat="1"/>
    <row r="2385" s="47" customFormat="1"/>
    <row r="2386" s="47" customFormat="1"/>
    <row r="2387" s="47" customFormat="1"/>
    <row r="2388" s="47" customFormat="1"/>
    <row r="2389" s="47" customFormat="1"/>
    <row r="2390" s="47" customFormat="1"/>
    <row r="2391" s="47" customFormat="1"/>
    <row r="2392" s="47" customFormat="1"/>
    <row r="2393" s="47" customFormat="1"/>
    <row r="2394" s="47" customFormat="1"/>
    <row r="2395" s="47" customFormat="1"/>
    <row r="2396" s="47" customFormat="1"/>
    <row r="2397" s="47" customFormat="1"/>
    <row r="2398" s="47" customFormat="1"/>
    <row r="2399" s="47" customFormat="1"/>
    <row r="2400" s="47" customFormat="1"/>
    <row r="2401" s="47" customFormat="1"/>
    <row r="2402" s="47" customFormat="1"/>
    <row r="2403" s="47" customFormat="1"/>
    <row r="2404" s="47" customFormat="1"/>
    <row r="2405" s="47" customFormat="1"/>
    <row r="2406" s="47" customFormat="1"/>
    <row r="2407" s="47" customFormat="1"/>
    <row r="2408" s="47" customFormat="1"/>
    <row r="2409" s="47" customFormat="1"/>
    <row r="2410" s="47" customFormat="1"/>
    <row r="2411" s="47" customFormat="1"/>
    <row r="2412" s="47" customFormat="1"/>
    <row r="2413" s="47" customFormat="1"/>
    <row r="2414" s="47" customFormat="1"/>
    <row r="2415" s="47" customFormat="1"/>
    <row r="2416" s="47" customFormat="1"/>
    <row r="2417" s="47" customFormat="1"/>
    <row r="2418" s="47" customFormat="1"/>
    <row r="2419" s="47" customFormat="1"/>
    <row r="2420" s="47" customFormat="1"/>
    <row r="2421" s="47" customFormat="1"/>
    <row r="2422" s="47" customFormat="1"/>
    <row r="2423" s="47" customFormat="1"/>
    <row r="2424" s="47" customFormat="1"/>
    <row r="2425" s="47" customFormat="1"/>
    <row r="2426" s="47" customFormat="1"/>
    <row r="2427" s="47" customFormat="1"/>
    <row r="2428" s="47" customFormat="1"/>
    <row r="2429" s="47" customFormat="1"/>
    <row r="2430" s="47" customFormat="1"/>
    <row r="2431" s="47" customFormat="1"/>
    <row r="2432" s="47" customFormat="1"/>
    <row r="2433" s="47" customFormat="1"/>
    <row r="2434" s="47" customFormat="1"/>
    <row r="2435" s="47" customFormat="1"/>
    <row r="2436" s="47" customFormat="1"/>
    <row r="2437" s="47" customFormat="1"/>
    <row r="2438" s="47" customFormat="1"/>
    <row r="2439" s="47" customFormat="1"/>
    <row r="2440" s="47" customFormat="1"/>
    <row r="2441" s="47" customFormat="1"/>
    <row r="2442" s="47" customFormat="1"/>
    <row r="2443" s="47" customFormat="1"/>
    <row r="2444" s="47" customFormat="1"/>
    <row r="2445" s="47" customFormat="1"/>
    <row r="2446" s="47" customFormat="1"/>
    <row r="2447" s="47" customFormat="1"/>
    <row r="2448" s="47" customFormat="1"/>
    <row r="2449" s="47" customFormat="1"/>
    <row r="2450" s="47" customFormat="1"/>
    <row r="2451" s="47" customFormat="1"/>
    <row r="2452" s="47" customFormat="1"/>
    <row r="2453" s="47" customFormat="1"/>
    <row r="2454" s="47" customFormat="1"/>
    <row r="2455" s="47" customFormat="1"/>
    <row r="2456" s="47" customFormat="1"/>
    <row r="2457" s="47" customFormat="1"/>
    <row r="2458" s="47" customFormat="1"/>
    <row r="2459" s="47" customFormat="1"/>
    <row r="2460" s="47" customFormat="1"/>
    <row r="2461" s="47" customFormat="1"/>
    <row r="2462" s="47" customFormat="1"/>
    <row r="2463" s="47" customFormat="1"/>
    <row r="2464" s="47" customFormat="1"/>
    <row r="2465" s="47" customFormat="1"/>
    <row r="2466" s="47" customFormat="1"/>
    <row r="2467" s="47" customFormat="1"/>
    <row r="2468" s="47" customFormat="1"/>
    <row r="2469" s="47" customFormat="1"/>
    <row r="2470" s="47" customFormat="1"/>
    <row r="2471" s="47" customFormat="1"/>
    <row r="2472" s="47" customFormat="1"/>
    <row r="2473" s="47" customFormat="1"/>
    <row r="2474" s="47" customFormat="1"/>
    <row r="2475" s="47" customFormat="1"/>
    <row r="2476" s="47" customFormat="1"/>
    <row r="2477" s="47" customFormat="1"/>
    <row r="2478" s="47" customFormat="1"/>
    <row r="2479" s="47" customFormat="1"/>
    <row r="2480" s="47" customFormat="1"/>
    <row r="2481" s="47" customFormat="1"/>
    <row r="2482" s="47" customFormat="1"/>
    <row r="2483" s="47" customFormat="1"/>
    <row r="2484" s="47" customFormat="1"/>
    <row r="2485" s="47" customFormat="1"/>
    <row r="2486" s="47" customFormat="1"/>
    <row r="2487" s="47" customFormat="1"/>
    <row r="2488" s="47" customFormat="1"/>
    <row r="2489" s="47" customFormat="1"/>
    <row r="2490" s="47" customFormat="1"/>
    <row r="2491" s="47" customFormat="1"/>
    <row r="2492" s="47" customFormat="1"/>
    <row r="2493" s="47" customFormat="1"/>
    <row r="2494" s="47" customFormat="1"/>
    <row r="2495" s="47" customFormat="1"/>
    <row r="2496" s="47" customFormat="1"/>
    <row r="2497" s="47" customFormat="1"/>
    <row r="2498" s="47" customFormat="1"/>
    <row r="2499" s="47" customFormat="1"/>
    <row r="2500" s="47" customFormat="1"/>
    <row r="2501" s="47" customFormat="1"/>
    <row r="2502" s="47" customFormat="1"/>
    <row r="2503" s="47" customFormat="1"/>
    <row r="2504" s="47" customFormat="1"/>
    <row r="2505" s="47" customFormat="1"/>
    <row r="2506" s="47" customFormat="1"/>
    <row r="2507" s="47" customFormat="1"/>
    <row r="2508" s="47" customFormat="1"/>
    <row r="2509" s="47" customFormat="1"/>
    <row r="2510" s="47" customFormat="1"/>
    <row r="2511" s="47" customFormat="1"/>
    <row r="2512" s="47" customFormat="1"/>
    <row r="2513" s="47" customFormat="1"/>
    <row r="2514" s="47" customFormat="1"/>
    <row r="2515" s="47" customFormat="1"/>
    <row r="2516" s="47" customFormat="1"/>
    <row r="2517" s="47" customFormat="1"/>
    <row r="2518" s="47" customFormat="1"/>
    <row r="2519" s="47" customFormat="1"/>
    <row r="2520" s="47" customFormat="1"/>
    <row r="2521" s="47" customFormat="1"/>
    <row r="2522" s="47" customFormat="1"/>
    <row r="2523" s="47" customFormat="1"/>
    <row r="2524" s="47" customFormat="1"/>
    <row r="2525" s="47" customFormat="1"/>
    <row r="2526" s="47" customFormat="1"/>
    <row r="2527" s="47" customFormat="1"/>
    <row r="2528" s="47" customFormat="1"/>
    <row r="2529" s="47" customFormat="1"/>
    <row r="2530" s="47" customFormat="1"/>
    <row r="2531" s="47" customFormat="1"/>
    <row r="2532" s="47" customFormat="1"/>
    <row r="2533" s="47" customFormat="1"/>
    <row r="2534" s="47" customFormat="1"/>
    <row r="2535" s="47" customFormat="1"/>
    <row r="2536" s="47" customFormat="1"/>
    <row r="2537" s="47" customFormat="1"/>
    <row r="2538" s="47" customFormat="1"/>
    <row r="2539" s="47" customFormat="1"/>
    <row r="2540" s="47" customFormat="1"/>
    <row r="2541" s="47" customFormat="1"/>
    <row r="2542" s="47" customFormat="1"/>
    <row r="2543" s="47" customFormat="1"/>
    <row r="2544" s="47" customFormat="1"/>
    <row r="2545" s="47" customFormat="1"/>
    <row r="2546" s="47" customFormat="1"/>
    <row r="2547" s="47" customFormat="1"/>
    <row r="2548" s="47" customFormat="1"/>
    <row r="2549" s="47" customFormat="1"/>
    <row r="2550" s="47" customFormat="1"/>
    <row r="2551" s="47" customFormat="1"/>
    <row r="2552" s="47" customFormat="1"/>
    <row r="2553" s="47" customFormat="1"/>
    <row r="2554" s="47" customFormat="1"/>
    <row r="2555" s="47" customFormat="1"/>
    <row r="2556" s="47" customFormat="1"/>
    <row r="2557" s="47" customFormat="1"/>
    <row r="2558" s="47" customFormat="1"/>
    <row r="2559" s="47" customFormat="1"/>
    <row r="2560" s="47" customFormat="1"/>
    <row r="2561" s="47" customFormat="1"/>
    <row r="2562" s="47" customFormat="1"/>
    <row r="2563" s="47" customFormat="1"/>
    <row r="2564" s="47" customFormat="1"/>
    <row r="2565" s="47" customFormat="1"/>
    <row r="2566" s="47" customFormat="1"/>
    <row r="2567" s="47" customFormat="1"/>
    <row r="2568" s="47" customFormat="1"/>
    <row r="2569" s="47" customFormat="1"/>
    <row r="2570" s="47" customFormat="1"/>
    <row r="2571" s="47" customFormat="1"/>
    <row r="2572" s="47" customFormat="1"/>
    <row r="2573" s="47" customFormat="1"/>
    <row r="2574" s="47" customFormat="1"/>
    <row r="2575" s="47" customFormat="1"/>
    <row r="2576" s="47" customFormat="1"/>
    <row r="2577" s="47" customFormat="1"/>
    <row r="2578" s="47" customFormat="1"/>
    <row r="2579" s="47" customFormat="1"/>
    <row r="2580" s="47" customFormat="1"/>
    <row r="2581" s="47" customFormat="1"/>
    <row r="2582" s="47" customFormat="1"/>
    <row r="2583" s="47" customFormat="1"/>
    <row r="2584" s="47" customFormat="1"/>
    <row r="2585" s="47" customFormat="1"/>
    <row r="2586" s="47" customFormat="1"/>
    <row r="2587" s="47" customFormat="1"/>
    <row r="2588" s="47" customFormat="1"/>
    <row r="2589" s="47" customFormat="1"/>
    <row r="2590" s="47" customFormat="1"/>
    <row r="2591" s="47" customFormat="1"/>
    <row r="2592" s="47" customFormat="1"/>
    <row r="2593" s="47" customFormat="1"/>
    <row r="2594" s="47" customFormat="1"/>
    <row r="2595" s="47" customFormat="1"/>
    <row r="2596" s="47" customFormat="1"/>
    <row r="2597" s="47" customFormat="1"/>
    <row r="2598" s="47" customFormat="1"/>
    <row r="2599" s="47" customFormat="1"/>
    <row r="2600" s="47" customFormat="1"/>
    <row r="2601" s="47" customFormat="1"/>
    <row r="2602" s="47" customFormat="1"/>
    <row r="2603" s="47" customFormat="1"/>
    <row r="2604" s="47" customFormat="1"/>
    <row r="2605" s="47" customFormat="1"/>
    <row r="2606" s="47" customFormat="1"/>
    <row r="2607" s="47" customFormat="1"/>
    <row r="2608" s="47" customFormat="1"/>
    <row r="2609" s="47" customFormat="1"/>
    <row r="2610" s="47" customFormat="1"/>
    <row r="2611" s="47" customFormat="1"/>
    <row r="2612" s="47" customFormat="1"/>
    <row r="2613" s="47" customFormat="1"/>
    <row r="2614" s="47" customFormat="1"/>
    <row r="2615" s="47" customFormat="1"/>
    <row r="2616" s="47" customFormat="1"/>
    <row r="2617" s="47" customFormat="1"/>
    <row r="2618" s="47" customFormat="1"/>
    <row r="2619" s="47" customFormat="1"/>
    <row r="2620" s="47" customFormat="1"/>
    <row r="2621" s="47" customFormat="1"/>
    <row r="2622" s="47" customFormat="1"/>
    <row r="2623" s="47" customFormat="1"/>
    <row r="2624" s="47" customFormat="1"/>
    <row r="2625" s="47" customFormat="1"/>
    <row r="2626" s="47" customFormat="1"/>
    <row r="2627" s="47" customFormat="1"/>
    <row r="2628" s="47" customFormat="1"/>
    <row r="2629" s="47" customFormat="1"/>
    <row r="2630" s="47" customFormat="1"/>
    <row r="2631" s="47" customFormat="1"/>
    <row r="2632" s="47" customFormat="1"/>
    <row r="2633" s="47" customFormat="1"/>
    <row r="2634" s="47" customFormat="1"/>
    <row r="2635" s="47" customFormat="1"/>
    <row r="2636" s="47" customFormat="1"/>
    <row r="2637" s="47" customFormat="1"/>
    <row r="2638" s="47" customFormat="1"/>
    <row r="2639" s="47" customFormat="1"/>
    <row r="2640" s="47" customFormat="1"/>
    <row r="2641" s="47" customFormat="1"/>
    <row r="2642" s="47" customFormat="1"/>
    <row r="2643" s="47" customFormat="1"/>
    <row r="2644" s="47" customFormat="1"/>
    <row r="2645" s="47" customFormat="1"/>
    <row r="2646" s="47" customFormat="1"/>
    <row r="2647" s="47" customFormat="1"/>
    <row r="2648" s="47" customFormat="1"/>
    <row r="2649" s="47" customFormat="1"/>
    <row r="2650" s="47" customFormat="1"/>
    <row r="2651" s="47" customFormat="1"/>
    <row r="2652" s="47" customFormat="1"/>
    <row r="2653" s="47" customFormat="1"/>
    <row r="2654" s="47" customFormat="1"/>
    <row r="2655" s="47" customFormat="1"/>
    <row r="2656" s="47" customFormat="1"/>
    <row r="2657" s="47" customFormat="1"/>
    <row r="2658" s="47" customFormat="1"/>
    <row r="2659" s="47" customFormat="1"/>
    <row r="2660" s="47" customFormat="1"/>
    <row r="2661" s="47" customFormat="1"/>
    <row r="2662" s="47" customFormat="1"/>
    <row r="2663" s="47" customFormat="1"/>
    <row r="2664" s="47" customFormat="1"/>
    <row r="2665" s="47" customFormat="1"/>
    <row r="2666" s="47" customFormat="1"/>
    <row r="2667" s="47" customFormat="1"/>
    <row r="2668" s="47" customFormat="1"/>
    <row r="2669" s="47" customFormat="1"/>
    <row r="2670" s="47" customFormat="1"/>
    <row r="2671" s="47" customFormat="1"/>
    <row r="2672" s="47" customFormat="1"/>
    <row r="2673" s="47" customFormat="1"/>
    <row r="2674" s="47" customFormat="1"/>
    <row r="2675" s="47" customFormat="1"/>
    <row r="2676" s="47" customFormat="1"/>
    <row r="2677" s="47" customFormat="1"/>
    <row r="2678" s="47" customFormat="1"/>
    <row r="2679" s="47" customFormat="1"/>
    <row r="2680" s="47" customFormat="1"/>
    <row r="2681" s="47" customFormat="1"/>
    <row r="2682" s="47" customFormat="1"/>
    <row r="2683" s="47" customFormat="1"/>
    <row r="2684" s="47" customFormat="1"/>
    <row r="2685" s="47" customFormat="1"/>
    <row r="2686" s="47" customFormat="1"/>
    <row r="2687" s="47" customFormat="1"/>
    <row r="2688" s="47" customFormat="1"/>
    <row r="2689" s="47" customFormat="1"/>
    <row r="2690" s="47" customFormat="1"/>
    <row r="2691" s="47" customFormat="1"/>
    <row r="2692" s="47" customFormat="1"/>
    <row r="2693" s="47" customFormat="1"/>
    <row r="2694" s="47" customFormat="1"/>
    <row r="2695" s="47" customFormat="1"/>
    <row r="2696" s="47" customFormat="1"/>
    <row r="2697" s="47" customFormat="1"/>
    <row r="2698" s="47" customFormat="1"/>
    <row r="2699" s="47" customFormat="1"/>
    <row r="2700" s="47" customFormat="1"/>
    <row r="2701" s="47" customFormat="1"/>
    <row r="2702" s="47" customFormat="1"/>
    <row r="2703" s="47" customFormat="1"/>
    <row r="2704" s="47" customFormat="1"/>
    <row r="2705" s="47" customFormat="1"/>
    <row r="2706" s="47" customFormat="1"/>
    <row r="2707" s="47" customFormat="1"/>
    <row r="2708" s="47" customFormat="1"/>
    <row r="2709" s="47" customFormat="1"/>
    <row r="2710" s="47" customFormat="1"/>
    <row r="2711" s="47" customFormat="1"/>
    <row r="2712" s="47" customFormat="1"/>
    <row r="2713" s="47" customFormat="1"/>
    <row r="2714" s="47" customFormat="1"/>
    <row r="2715" s="47" customFormat="1"/>
    <row r="2716" s="47" customFormat="1"/>
    <row r="2717" s="47" customFormat="1"/>
    <row r="2718" s="47" customFormat="1"/>
    <row r="2719" s="47" customFormat="1"/>
    <row r="2720" s="47" customFormat="1"/>
    <row r="2721" s="47" customFormat="1"/>
    <row r="2722" s="47" customFormat="1"/>
    <row r="2723" s="47" customFormat="1"/>
    <row r="2724" s="47" customFormat="1"/>
    <row r="2725" s="47" customFormat="1"/>
    <row r="2726" s="47" customFormat="1"/>
    <row r="2727" s="47" customFormat="1"/>
    <row r="2728" s="47" customFormat="1"/>
    <row r="2729" s="47" customFormat="1"/>
    <row r="2730" s="47" customFormat="1"/>
    <row r="2731" s="47" customFormat="1"/>
    <row r="2732" s="47" customFormat="1"/>
    <row r="2733" s="47" customFormat="1"/>
    <row r="2734" s="47" customFormat="1"/>
    <row r="2735" s="47" customFormat="1"/>
    <row r="2736" s="47" customFormat="1"/>
    <row r="2737" s="47" customFormat="1"/>
    <row r="2738" s="47" customFormat="1"/>
    <row r="2739" s="47" customFormat="1"/>
    <row r="2740" s="47" customFormat="1"/>
    <row r="2741" s="47" customFormat="1"/>
    <row r="2742" s="47" customFormat="1"/>
    <row r="2743" s="47" customFormat="1"/>
    <row r="2744" s="47" customFormat="1"/>
    <row r="2745" s="47" customFormat="1"/>
    <row r="2746" s="47" customFormat="1"/>
    <row r="2747" s="47" customFormat="1"/>
    <row r="2748" s="47" customFormat="1"/>
    <row r="2749" s="47" customFormat="1"/>
    <row r="2750" s="47" customFormat="1"/>
    <row r="2751" s="47" customFormat="1"/>
    <row r="2752" s="47" customFormat="1"/>
    <row r="2753" s="47" customFormat="1"/>
    <row r="2754" s="47" customFormat="1"/>
    <row r="2755" s="47" customFormat="1"/>
    <row r="2756" s="47" customFormat="1"/>
    <row r="2757" s="47" customFormat="1"/>
    <row r="2758" s="47" customFormat="1"/>
    <row r="2759" s="47" customFormat="1"/>
    <row r="2760" s="47" customFormat="1"/>
    <row r="2761" s="47" customFormat="1"/>
    <row r="2762" s="47" customFormat="1"/>
    <row r="2763" s="47" customFormat="1"/>
    <row r="2764" s="47" customFormat="1"/>
    <row r="2765" s="47" customFormat="1"/>
    <row r="2766" s="47" customFormat="1"/>
    <row r="2767" s="47" customFormat="1"/>
    <row r="2768" s="47" customFormat="1"/>
    <row r="2769" s="47" customFormat="1"/>
    <row r="2770" s="47" customFormat="1"/>
    <row r="2771" s="47" customFormat="1"/>
    <row r="2772" s="47" customFormat="1"/>
    <row r="2773" s="47" customFormat="1"/>
    <row r="2774" s="47" customFormat="1"/>
    <row r="2775" s="47" customFormat="1"/>
    <row r="2776" s="47" customFormat="1"/>
    <row r="2777" s="47" customFormat="1"/>
    <row r="2778" s="47" customFormat="1"/>
    <row r="2779" s="47" customFormat="1"/>
    <row r="2780" s="47" customFormat="1"/>
    <row r="2781" s="47" customFormat="1"/>
    <row r="2782" s="47" customFormat="1"/>
    <row r="2783" s="47" customFormat="1"/>
    <row r="2784" s="47" customFormat="1"/>
    <row r="2785" s="47" customFormat="1"/>
    <row r="2786" s="47" customFormat="1"/>
    <row r="2787" s="47" customFormat="1"/>
    <row r="2788" s="47" customFormat="1"/>
    <row r="2789" s="47" customFormat="1"/>
    <row r="2790" s="47" customFormat="1"/>
    <row r="2791" s="47" customFormat="1"/>
    <row r="2792" s="47" customFormat="1"/>
    <row r="2793" s="47" customFormat="1"/>
    <row r="2794" s="47" customFormat="1"/>
    <row r="2795" s="47" customFormat="1"/>
    <row r="2796" s="47" customFormat="1"/>
    <row r="2797" s="47" customFormat="1"/>
    <row r="2798" s="47" customFormat="1"/>
    <row r="2799" s="47" customFormat="1"/>
    <row r="2800" s="47" customFormat="1"/>
    <row r="2801" s="47" customFormat="1"/>
    <row r="2802" s="47" customFormat="1"/>
    <row r="2803" s="47" customFormat="1"/>
    <row r="2804" s="47" customFormat="1"/>
    <row r="2805" s="47" customFormat="1"/>
    <row r="2806" s="47" customFormat="1"/>
    <row r="2807" s="47" customFormat="1"/>
    <row r="2808" s="47" customFormat="1"/>
    <row r="2809" s="47" customFormat="1"/>
    <row r="2810" s="47" customFormat="1"/>
    <row r="2811" s="47" customFormat="1"/>
    <row r="2812" s="47" customFormat="1"/>
    <row r="2813" s="47" customFormat="1"/>
    <row r="2814" s="47" customFormat="1"/>
    <row r="2815" s="47" customFormat="1"/>
    <row r="2816" s="47" customFormat="1"/>
    <row r="2817" s="47" customFormat="1"/>
    <row r="2818" s="47" customFormat="1"/>
    <row r="2819" s="47" customFormat="1"/>
    <row r="2820" s="47" customFormat="1"/>
    <row r="2821" s="47" customFormat="1"/>
    <row r="2822" s="47" customFormat="1"/>
    <row r="2823" s="47" customFormat="1"/>
    <row r="2824" s="47" customFormat="1"/>
    <row r="2825" s="47" customFormat="1"/>
    <row r="2826" s="47" customFormat="1"/>
    <row r="2827" s="47" customFormat="1"/>
    <row r="2828" s="47" customFormat="1"/>
    <row r="2829" s="47" customFormat="1"/>
    <row r="2830" s="47" customFormat="1"/>
    <row r="2831" s="47" customFormat="1"/>
    <row r="2832" s="47" customFormat="1"/>
    <row r="2833" s="47" customFormat="1"/>
    <row r="2834" s="47" customFormat="1"/>
    <row r="2835" s="47" customFormat="1"/>
    <row r="2836" s="47" customFormat="1"/>
    <row r="2837" s="47" customFormat="1"/>
    <row r="2838" s="47" customFormat="1"/>
    <row r="2839" s="47" customFormat="1"/>
    <row r="2840" s="47" customFormat="1"/>
    <row r="2841" s="47" customFormat="1"/>
    <row r="2842" s="47" customFormat="1"/>
    <row r="2843" s="47" customFormat="1"/>
    <row r="2844" s="47" customFormat="1"/>
    <row r="2845" s="47" customFormat="1"/>
    <row r="2846" s="47" customFormat="1"/>
    <row r="2847" s="47" customFormat="1"/>
    <row r="2848" s="47" customFormat="1"/>
    <row r="2849" s="47" customFormat="1"/>
    <row r="2850" s="47" customFormat="1"/>
    <row r="2851" s="47" customFormat="1"/>
    <row r="2852" s="47" customFormat="1"/>
    <row r="2853" s="47" customFormat="1"/>
    <row r="2854" s="47" customFormat="1"/>
    <row r="2855" s="47" customFormat="1"/>
    <row r="2856" s="47" customFormat="1"/>
    <row r="2857" s="47" customFormat="1"/>
    <row r="2858" s="47" customFormat="1"/>
    <row r="2859" s="47" customFormat="1"/>
    <row r="2860" s="47" customFormat="1"/>
    <row r="2861" s="47" customFormat="1"/>
    <row r="2862" s="47" customFormat="1"/>
    <row r="2863" s="47" customFormat="1"/>
    <row r="2864" s="47" customFormat="1"/>
    <row r="2865" s="47" customFormat="1"/>
    <row r="2866" s="47" customFormat="1"/>
    <row r="2867" s="47" customFormat="1"/>
    <row r="2868" s="47" customFormat="1"/>
    <row r="2869" s="47" customFormat="1"/>
    <row r="2870" s="47" customFormat="1"/>
    <row r="2871" s="47" customFormat="1"/>
    <row r="2872" s="47" customFormat="1"/>
    <row r="2873" s="47" customFormat="1"/>
    <row r="2874" s="47" customFormat="1"/>
    <row r="2875" s="47" customFormat="1"/>
    <row r="2876" s="47" customFormat="1"/>
    <row r="2877" s="47" customFormat="1"/>
    <row r="2878" s="47" customFormat="1"/>
    <row r="2879" s="47" customFormat="1"/>
    <row r="2880" s="47" customFormat="1"/>
    <row r="2881" s="47" customFormat="1"/>
    <row r="2882" s="47" customFormat="1"/>
    <row r="2883" s="47" customFormat="1"/>
    <row r="2884" s="47" customFormat="1"/>
    <row r="2885" s="47" customFormat="1"/>
    <row r="2886" s="47" customFormat="1"/>
    <row r="2887" s="47" customFormat="1"/>
    <row r="2888" s="47" customFormat="1"/>
    <row r="2889" s="47" customFormat="1"/>
    <row r="2890" s="47" customFormat="1"/>
    <row r="2891" s="47" customFormat="1"/>
    <row r="2892" s="47" customFormat="1"/>
    <row r="2893" s="47" customFormat="1"/>
    <row r="2894" s="47" customFormat="1"/>
    <row r="2895" s="47" customFormat="1"/>
    <row r="2896" s="47" customFormat="1"/>
    <row r="2897" s="47" customFormat="1"/>
    <row r="2898" s="47" customFormat="1"/>
    <row r="2899" s="47" customFormat="1"/>
    <row r="2900" s="47" customFormat="1"/>
    <row r="2901" s="47" customFormat="1"/>
    <row r="2902" s="47" customFormat="1"/>
    <row r="2903" s="47" customFormat="1"/>
    <row r="2904" s="47" customFormat="1"/>
    <row r="2905" s="47" customFormat="1"/>
    <row r="2906" s="47" customFormat="1"/>
    <row r="2907" s="47" customFormat="1"/>
    <row r="2908" s="47" customFormat="1"/>
    <row r="2909" s="47" customFormat="1"/>
    <row r="2910" s="47" customFormat="1"/>
    <row r="2911" s="47" customFormat="1"/>
    <row r="2912" s="47" customFormat="1"/>
    <row r="2913" s="47" customFormat="1"/>
    <row r="2914" s="47" customFormat="1"/>
    <row r="2915" s="47" customFormat="1"/>
    <row r="2916" s="47" customFormat="1"/>
    <row r="2917" s="47" customFormat="1"/>
    <row r="2918" s="47" customFormat="1"/>
    <row r="2919" s="47" customFormat="1"/>
    <row r="2920" s="47" customFormat="1"/>
    <row r="2921" s="47" customFormat="1"/>
    <row r="2922" s="47" customFormat="1"/>
    <row r="2923" s="47" customFormat="1"/>
    <row r="2924" s="47" customFormat="1"/>
    <row r="2925" s="47" customFormat="1"/>
    <row r="2926" s="47" customFormat="1"/>
    <row r="2927" s="47" customFormat="1"/>
    <row r="2928" s="47" customFormat="1"/>
    <row r="2929" s="47" customFormat="1"/>
    <row r="2930" s="47" customFormat="1"/>
    <row r="2931" s="47" customFormat="1"/>
    <row r="2932" s="47" customFormat="1"/>
    <row r="2933" s="47" customFormat="1"/>
    <row r="2934" s="47" customFormat="1"/>
    <row r="2935" s="47" customFormat="1"/>
    <row r="2936" s="47" customFormat="1"/>
    <row r="2937" s="47" customFormat="1"/>
    <row r="2938" s="47" customFormat="1"/>
    <row r="2939" s="47" customFormat="1"/>
    <row r="2940" s="47" customFormat="1"/>
    <row r="2941" s="47" customFormat="1"/>
    <row r="2942" s="47" customFormat="1"/>
    <row r="2943" s="47" customFormat="1"/>
    <row r="2944" s="47" customFormat="1"/>
    <row r="2945" s="47" customFormat="1"/>
    <row r="2946" s="47" customFormat="1"/>
    <row r="2947" s="47" customFormat="1"/>
    <row r="2948" s="47" customFormat="1"/>
    <row r="2949" s="47" customFormat="1"/>
    <row r="2950" s="47" customFormat="1"/>
    <row r="2951" s="47" customFormat="1"/>
    <row r="2952" s="47" customFormat="1"/>
    <row r="2953" s="47" customFormat="1"/>
    <row r="2954" s="47" customFormat="1"/>
    <row r="2955" s="47" customFormat="1"/>
    <row r="2956" s="47" customFormat="1"/>
    <row r="2957" s="47" customFormat="1"/>
    <row r="2958" s="47" customFormat="1"/>
    <row r="2959" s="47" customFormat="1"/>
    <row r="2960" s="47" customFormat="1"/>
    <row r="2961" s="47" customFormat="1"/>
    <row r="2962" s="47" customFormat="1"/>
    <row r="2963" s="47" customFormat="1"/>
    <row r="2964" s="47" customFormat="1"/>
    <row r="2965" s="47" customFormat="1"/>
    <row r="2966" s="47" customFormat="1"/>
    <row r="2967" s="47" customFormat="1"/>
    <row r="2968" s="47" customFormat="1"/>
    <row r="2969" s="47" customFormat="1"/>
    <row r="2970" s="47" customFormat="1"/>
    <row r="2971" s="47" customFormat="1"/>
    <row r="2972" s="47" customFormat="1"/>
    <row r="2973" s="47" customFormat="1"/>
    <row r="2974" s="47" customFormat="1"/>
    <row r="2975" s="47" customFormat="1"/>
    <row r="2976" s="47" customFormat="1"/>
    <row r="2977" s="47" customFormat="1"/>
    <row r="2978" s="47" customFormat="1"/>
    <row r="2979" s="47" customFormat="1"/>
    <row r="2980" s="47" customFormat="1"/>
    <row r="2981" s="47" customFormat="1"/>
    <row r="2982" s="47" customFormat="1"/>
    <row r="2983" s="47" customFormat="1"/>
    <row r="2984" s="47" customFormat="1"/>
    <row r="2985" s="47" customFormat="1"/>
    <row r="2986" s="47" customFormat="1"/>
    <row r="2987" s="47" customFormat="1"/>
    <row r="2988" s="47" customFormat="1"/>
    <row r="2989" s="47" customFormat="1"/>
    <row r="2990" s="47" customFormat="1"/>
    <row r="2991" s="47" customFormat="1"/>
    <row r="2992" s="47" customFormat="1"/>
    <row r="2993" s="47" customFormat="1"/>
    <row r="2994" s="47" customFormat="1"/>
    <row r="2995" s="47" customFormat="1"/>
    <row r="2996" s="47" customFormat="1"/>
    <row r="2997" s="47" customFormat="1"/>
    <row r="2998" s="47" customFormat="1"/>
    <row r="2999" s="47" customFormat="1"/>
    <row r="3000" s="47" customFormat="1"/>
    <row r="3001" s="47" customFormat="1"/>
    <row r="3002" s="47" customFormat="1"/>
    <row r="3003" s="47" customFormat="1"/>
    <row r="3004" s="47" customFormat="1"/>
    <row r="3005" s="47" customFormat="1"/>
    <row r="3006" s="47" customFormat="1"/>
    <row r="3007" s="47" customFormat="1"/>
    <row r="3008" s="47" customFormat="1"/>
    <row r="3009" s="47" customFormat="1"/>
    <row r="3010" s="47" customFormat="1"/>
    <row r="3011" s="47" customFormat="1"/>
    <row r="3012" s="47" customFormat="1"/>
    <row r="3013" s="47" customFormat="1"/>
    <row r="3014" s="47" customFormat="1"/>
    <row r="3015" s="47" customFormat="1"/>
    <row r="3016" s="47" customFormat="1"/>
    <row r="3017" s="47" customFormat="1"/>
    <row r="3018" s="47" customFormat="1"/>
    <row r="3019" s="47" customFormat="1"/>
    <row r="3020" s="47" customFormat="1"/>
    <row r="3021" s="47" customFormat="1"/>
    <row r="3022" s="47" customFormat="1"/>
    <row r="3023" s="47" customFormat="1"/>
    <row r="3024" s="47" customFormat="1"/>
    <row r="3025" s="47" customFormat="1"/>
    <row r="3026" s="47" customFormat="1"/>
    <row r="3027" s="47" customFormat="1"/>
    <row r="3028" s="47" customFormat="1"/>
    <row r="3029" s="47" customFormat="1"/>
    <row r="3030" s="47" customFormat="1"/>
    <row r="3031" s="47" customFormat="1"/>
    <row r="3032" s="47" customFormat="1"/>
    <row r="3033" s="47" customFormat="1"/>
    <row r="3034" s="47" customFormat="1"/>
    <row r="3035" s="47" customFormat="1"/>
    <row r="3036" s="47" customFormat="1"/>
    <row r="3037" s="47" customFormat="1"/>
    <row r="3038" s="47" customFormat="1"/>
    <row r="3039" s="47" customFormat="1"/>
    <row r="3040" s="47" customFormat="1"/>
    <row r="3041" s="47" customFormat="1"/>
    <row r="3042" s="47" customFormat="1"/>
    <row r="3043" s="47" customFormat="1"/>
    <row r="3044" s="47" customFormat="1"/>
    <row r="3045" s="47" customFormat="1"/>
    <row r="3046" s="47" customFormat="1"/>
    <row r="3047" s="47" customFormat="1"/>
    <row r="3048" s="47" customFormat="1"/>
    <row r="3049" s="47" customFormat="1"/>
    <row r="3050" s="47" customFormat="1"/>
    <row r="3051" s="47" customFormat="1"/>
    <row r="3052" s="47" customFormat="1"/>
    <row r="3053" s="47" customFormat="1"/>
    <row r="3054" s="47" customFormat="1"/>
    <row r="3055" s="47" customFormat="1"/>
    <row r="3056" s="47" customFormat="1"/>
    <row r="3057" s="47" customFormat="1"/>
    <row r="3058" s="47" customFormat="1"/>
    <row r="3059" s="47" customFormat="1"/>
    <row r="3060" s="47" customFormat="1"/>
    <row r="3061" s="47" customFormat="1"/>
    <row r="3062" s="47" customFormat="1"/>
    <row r="3063" s="47" customFormat="1"/>
    <row r="3064" s="47" customFormat="1"/>
    <row r="3065" s="47" customFormat="1"/>
    <row r="3066" s="47" customFormat="1"/>
    <row r="3067" s="47" customFormat="1"/>
    <row r="3068" s="47" customFormat="1"/>
    <row r="3069" s="47" customFormat="1"/>
    <row r="3070" s="47" customFormat="1"/>
    <row r="3071" s="47" customFormat="1"/>
    <row r="3072" s="47" customFormat="1"/>
    <row r="3073" s="47" customFormat="1"/>
    <row r="3074" s="47" customFormat="1"/>
    <row r="3075" s="47" customFormat="1"/>
    <row r="3076" s="47" customFormat="1"/>
    <row r="3077" s="47" customFormat="1"/>
    <row r="3078" s="47" customFormat="1"/>
    <row r="3079" s="47" customFormat="1"/>
    <row r="3080" s="47" customFormat="1"/>
    <row r="3081" s="47" customFormat="1"/>
    <row r="3082" s="47" customFormat="1"/>
    <row r="3083" s="47" customFormat="1"/>
    <row r="3084" s="47" customFormat="1"/>
    <row r="3085" s="47" customFormat="1"/>
    <row r="3086" s="47" customFormat="1"/>
    <row r="3087" s="47" customFormat="1"/>
    <row r="3088" s="47" customFormat="1"/>
    <row r="3089" s="47" customFormat="1"/>
    <row r="3090" s="47" customFormat="1"/>
    <row r="3091" s="47" customFormat="1"/>
    <row r="3092" s="47" customFormat="1"/>
    <row r="3093" s="47" customFormat="1"/>
    <row r="3094" s="47" customFormat="1"/>
    <row r="3095" s="47" customFormat="1"/>
    <row r="3096" s="47" customFormat="1"/>
    <row r="3097" s="47" customFormat="1"/>
    <row r="3098" s="47" customFormat="1"/>
    <row r="3099" s="47" customFormat="1"/>
    <row r="3100" s="47" customFormat="1"/>
    <row r="3101" s="47" customFormat="1"/>
    <row r="3102" s="47" customFormat="1"/>
    <row r="3103" s="47" customFormat="1"/>
    <row r="3104" s="47" customFormat="1"/>
    <row r="3105" s="47" customFormat="1"/>
    <row r="3106" s="47" customFormat="1"/>
    <row r="3107" s="47" customFormat="1"/>
    <row r="3108" s="47" customFormat="1"/>
    <row r="3109" s="47" customFormat="1"/>
    <row r="3110" s="47" customFormat="1"/>
    <row r="3111" s="47" customFormat="1"/>
    <row r="3112" s="47" customFormat="1"/>
    <row r="3113" s="47" customFormat="1"/>
    <row r="3114" s="47" customFormat="1"/>
    <row r="3115" s="47" customFormat="1"/>
    <row r="3116" s="47" customFormat="1"/>
    <row r="3117" s="47" customFormat="1"/>
    <row r="3118" s="47" customFormat="1"/>
    <row r="3119" s="47" customFormat="1"/>
    <row r="3120" s="47" customFormat="1"/>
    <row r="3121" s="47" customFormat="1"/>
    <row r="3122" s="47" customFormat="1"/>
    <row r="3123" s="47" customFormat="1"/>
    <row r="3124" s="47" customFormat="1"/>
    <row r="3125" s="47" customFormat="1"/>
    <row r="3126" s="47" customFormat="1"/>
    <row r="3127" s="47" customFormat="1"/>
    <row r="3128" s="47" customFormat="1"/>
    <row r="3129" s="47" customFormat="1"/>
    <row r="3130" s="47" customFormat="1"/>
    <row r="3131" s="47" customFormat="1"/>
    <row r="3132" s="47" customFormat="1"/>
    <row r="3133" s="47" customFormat="1"/>
    <row r="3134" s="47" customFormat="1"/>
    <row r="3135" s="47" customFormat="1"/>
    <row r="3136" s="47" customFormat="1"/>
    <row r="3137" s="47" customFormat="1"/>
    <row r="3138" s="47" customFormat="1"/>
    <row r="3139" s="47" customFormat="1"/>
    <row r="3140" s="47" customFormat="1"/>
    <row r="3141" s="47" customFormat="1"/>
    <row r="3142" s="47" customFormat="1"/>
    <row r="3143" s="47" customFormat="1"/>
    <row r="3144" s="47" customFormat="1"/>
    <row r="3145" s="47" customFormat="1"/>
    <row r="3146" s="47" customFormat="1"/>
    <row r="3147" s="47" customFormat="1"/>
    <row r="3148" s="47" customFormat="1"/>
    <row r="3149" s="47" customFormat="1"/>
    <row r="3150" s="47" customFormat="1"/>
    <row r="3151" s="47" customFormat="1"/>
    <row r="3152" s="47" customFormat="1"/>
    <row r="3153" s="47" customFormat="1"/>
    <row r="3154" s="47" customFormat="1"/>
    <row r="3155" s="47" customFormat="1"/>
    <row r="3156" s="47" customFormat="1"/>
    <row r="3157" s="47" customFormat="1"/>
    <row r="3158" s="47" customFormat="1"/>
    <row r="3159" s="47" customFormat="1"/>
    <row r="3160" s="47" customFormat="1"/>
    <row r="3161" s="47" customFormat="1"/>
    <row r="3162" s="47" customFormat="1"/>
    <row r="3163" s="47" customFormat="1"/>
    <row r="3164" s="47" customFormat="1"/>
    <row r="3165" s="47" customFormat="1"/>
    <row r="3166" s="47" customFormat="1"/>
    <row r="3167" s="47" customFormat="1"/>
    <row r="3168" s="47" customFormat="1"/>
    <row r="3169" s="47" customFormat="1"/>
    <row r="3170" s="47" customFormat="1"/>
    <row r="3171" s="47" customFormat="1"/>
    <row r="3172" s="47" customFormat="1"/>
    <row r="3173" s="47" customFormat="1"/>
    <row r="3174" s="47" customFormat="1"/>
    <row r="3175" s="47" customFormat="1"/>
    <row r="3176" s="47" customFormat="1"/>
    <row r="3177" s="47" customFormat="1"/>
    <row r="3178" s="47" customFormat="1"/>
    <row r="3179" s="47" customFormat="1"/>
    <row r="3180" s="47" customFormat="1"/>
    <row r="3181" s="47" customFormat="1"/>
    <row r="3182" s="47" customFormat="1"/>
    <row r="3183" s="47" customFormat="1"/>
    <row r="3184" s="47" customFormat="1"/>
    <row r="3185" s="47" customFormat="1"/>
    <row r="3186" s="47" customFormat="1"/>
    <row r="3187" s="47" customFormat="1"/>
    <row r="3188" s="47" customFormat="1"/>
    <row r="3189" s="47" customFormat="1"/>
    <row r="3190" s="47" customFormat="1"/>
    <row r="3191" s="47" customFormat="1"/>
    <row r="3192" s="47" customFormat="1"/>
    <row r="3193" s="47" customFormat="1"/>
    <row r="3194" s="47" customFormat="1"/>
    <row r="3195" s="47" customFormat="1"/>
    <row r="3196" s="47" customFormat="1"/>
    <row r="3197" s="47" customFormat="1"/>
    <row r="3198" s="47" customFormat="1"/>
    <row r="3199" s="47" customFormat="1"/>
    <row r="3200" s="47" customFormat="1"/>
    <row r="3201" s="47" customFormat="1"/>
    <row r="3202" s="47" customFormat="1"/>
    <row r="3203" s="47" customFormat="1"/>
    <row r="3204" s="47" customFormat="1"/>
    <row r="3205" s="47" customFormat="1"/>
    <row r="3206" s="47" customFormat="1"/>
    <row r="3207" s="47" customFormat="1"/>
    <row r="3208" s="47" customFormat="1"/>
    <row r="3209" s="47" customFormat="1"/>
    <row r="3210" s="47" customFormat="1"/>
    <row r="3211" s="47" customFormat="1"/>
    <row r="3212" s="47" customFormat="1"/>
    <row r="3213" s="47" customFormat="1"/>
    <row r="3214" s="47" customFormat="1"/>
    <row r="3215" s="47" customFormat="1"/>
    <row r="3216" s="47" customFormat="1"/>
    <row r="3217" s="47" customFormat="1"/>
    <row r="3218" s="47" customFormat="1"/>
    <row r="3219" s="47" customFormat="1"/>
    <row r="3220" s="47" customFormat="1"/>
    <row r="3221" s="47" customFormat="1"/>
    <row r="3222" s="47" customFormat="1"/>
    <row r="3223" s="47" customFormat="1"/>
    <row r="3224" s="47" customFormat="1"/>
    <row r="3225" s="47" customFormat="1"/>
    <row r="3226" s="47" customFormat="1"/>
    <row r="3227" s="47" customFormat="1"/>
    <row r="3228" s="47" customFormat="1"/>
    <row r="3229" s="47" customFormat="1"/>
    <row r="3230" s="47" customFormat="1"/>
    <row r="3231" s="47" customFormat="1"/>
    <row r="3232" s="47" customFormat="1"/>
    <row r="3233" s="47" customFormat="1"/>
    <row r="3234" s="47" customFormat="1"/>
    <row r="3235" s="47" customFormat="1"/>
    <row r="3236" s="47" customFormat="1"/>
    <row r="3237" s="47" customFormat="1"/>
    <row r="3238" s="47" customFormat="1"/>
    <row r="3239" s="47" customFormat="1"/>
    <row r="3240" s="47" customFormat="1"/>
    <row r="3241" s="47" customFormat="1"/>
    <row r="3242" s="47" customFormat="1"/>
    <row r="3243" s="47" customFormat="1"/>
    <row r="3244" s="47" customFormat="1"/>
    <row r="3245" s="47" customFormat="1"/>
    <row r="3246" s="47" customFormat="1"/>
    <row r="3247" s="47" customFormat="1"/>
    <row r="3248" s="47" customFormat="1"/>
    <row r="3249" s="47" customFormat="1"/>
    <row r="3250" s="47" customFormat="1"/>
    <row r="3251" s="47" customFormat="1"/>
    <row r="3252" s="47" customFormat="1"/>
    <row r="3253" s="47" customFormat="1"/>
    <row r="3254" s="47" customFormat="1"/>
    <row r="3255" s="47" customFormat="1"/>
    <row r="3256" s="47" customFormat="1"/>
    <row r="3257" s="47" customFormat="1"/>
    <row r="3258" s="47" customFormat="1"/>
    <row r="3259" s="47" customFormat="1"/>
    <row r="3260" s="47" customFormat="1"/>
    <row r="3261" s="47" customFormat="1"/>
    <row r="3262" s="47" customFormat="1"/>
    <row r="3263" s="47" customFormat="1"/>
    <row r="3264" s="47" customFormat="1"/>
    <row r="3265" s="47" customFormat="1"/>
    <row r="3266" s="47" customFormat="1"/>
    <row r="3267" s="47" customFormat="1"/>
    <row r="3268" s="47" customFormat="1"/>
    <row r="3269" s="47" customFormat="1"/>
    <row r="3270" s="47" customFormat="1"/>
    <row r="3271" s="47" customFormat="1"/>
    <row r="3272" s="47" customFormat="1"/>
    <row r="3273" s="47" customFormat="1"/>
    <row r="3274" s="47" customFormat="1"/>
    <row r="3275" s="47" customFormat="1"/>
    <row r="3276" s="47" customFormat="1"/>
    <row r="3277" s="47" customFormat="1"/>
    <row r="3278" s="47" customFormat="1"/>
    <row r="3279" s="47" customFormat="1"/>
    <row r="3280" s="47" customFormat="1"/>
    <row r="3281" s="47" customFormat="1"/>
    <row r="3282" s="47" customFormat="1"/>
    <row r="3283" s="47" customFormat="1"/>
    <row r="3284" s="47" customFormat="1"/>
    <row r="3285" s="47" customFormat="1"/>
    <row r="3286" s="47" customFormat="1"/>
    <row r="3287" s="47" customFormat="1"/>
    <row r="3288" s="47" customFormat="1"/>
    <row r="3289" s="47" customFormat="1"/>
    <row r="3290" s="47" customFormat="1"/>
    <row r="3291" s="47" customFormat="1"/>
    <row r="3292" s="47" customFormat="1"/>
    <row r="3293" s="47" customFormat="1"/>
    <row r="3294" s="47" customFormat="1"/>
    <row r="3295" s="47" customFormat="1"/>
    <row r="3296" s="47" customFormat="1"/>
    <row r="3297" s="47" customFormat="1"/>
    <row r="3298" s="47" customFormat="1"/>
    <row r="3299" s="47" customFormat="1"/>
    <row r="3300" s="47" customFormat="1"/>
    <row r="3301" s="47" customFormat="1"/>
    <row r="3302" s="47" customFormat="1"/>
    <row r="3303" s="47" customFormat="1"/>
    <row r="3304" s="47" customFormat="1"/>
    <row r="3305" s="47" customFormat="1"/>
    <row r="3306" s="47" customFormat="1"/>
    <row r="3307" s="47" customFormat="1"/>
    <row r="3308" s="47" customFormat="1"/>
    <row r="3309" s="47" customFormat="1"/>
    <row r="3310" s="47" customFormat="1"/>
    <row r="3311" s="47" customFormat="1"/>
    <row r="3312" s="47" customFormat="1"/>
    <row r="3313" s="47" customFormat="1"/>
    <row r="3314" s="47" customFormat="1"/>
    <row r="3315" s="47" customFormat="1"/>
    <row r="3316" s="47" customFormat="1"/>
    <row r="3317" s="47" customFormat="1"/>
    <row r="3318" s="47" customFormat="1"/>
    <row r="3319" s="47" customFormat="1"/>
    <row r="3320" s="47" customFormat="1"/>
    <row r="3321" s="47" customFormat="1"/>
    <row r="3322" s="47" customFormat="1"/>
    <row r="3323" s="47" customFormat="1"/>
    <row r="3324" s="47" customFormat="1"/>
    <row r="3325" s="47" customFormat="1"/>
    <row r="3326" s="47" customFormat="1"/>
    <row r="3327" s="47" customFormat="1"/>
    <row r="3328" s="47" customFormat="1"/>
    <row r="3329" s="47" customFormat="1"/>
    <row r="3330" s="47" customFormat="1"/>
    <row r="3331" s="47" customFormat="1"/>
    <row r="3332" s="47" customFormat="1"/>
    <row r="3333" s="47" customFormat="1"/>
    <row r="3334" s="47" customFormat="1"/>
    <row r="3335" s="47" customFormat="1"/>
    <row r="3336" s="47" customFormat="1"/>
    <row r="3337" s="47" customFormat="1"/>
    <row r="3338" s="47" customFormat="1"/>
    <row r="3339" s="47" customFormat="1"/>
    <row r="3340" s="47" customFormat="1"/>
    <row r="3341" s="47" customFormat="1"/>
    <row r="3342" s="47" customFormat="1"/>
    <row r="3343" s="47" customFormat="1"/>
    <row r="3344" s="47" customFormat="1"/>
    <row r="3345" s="47" customFormat="1"/>
    <row r="3346" s="47" customFormat="1"/>
    <row r="3347" s="47" customFormat="1"/>
    <row r="3348" s="47" customFormat="1"/>
    <row r="3349" s="47" customFormat="1"/>
    <row r="3350" s="47" customFormat="1"/>
    <row r="3351" s="47" customFormat="1"/>
    <row r="3352" s="47" customFormat="1"/>
    <row r="3353" s="47" customFormat="1"/>
    <row r="3354" s="47" customFormat="1"/>
    <row r="3355" s="47" customFormat="1"/>
    <row r="3356" s="47" customFormat="1"/>
    <row r="3357" s="47" customFormat="1"/>
    <row r="3358" s="47" customFormat="1"/>
    <row r="3359" s="47" customFormat="1"/>
    <row r="3360" s="47" customFormat="1"/>
    <row r="3361" s="47" customFormat="1"/>
    <row r="3362" s="47" customFormat="1"/>
    <row r="3363" s="47" customFormat="1"/>
    <row r="3364" s="47" customFormat="1"/>
    <row r="3365" s="47" customFormat="1"/>
    <row r="3366" s="47" customFormat="1"/>
    <row r="3367" s="47" customFormat="1"/>
    <row r="3368" s="47" customFormat="1"/>
    <row r="3369" s="47" customFormat="1"/>
    <row r="3370" s="47" customFormat="1"/>
    <row r="3371" s="47" customFormat="1"/>
    <row r="3372" s="47" customFormat="1"/>
    <row r="3373" s="47" customFormat="1"/>
    <row r="3374" s="47" customFormat="1"/>
    <row r="3375" s="47" customFormat="1"/>
    <row r="3376" s="47" customFormat="1"/>
    <row r="3377" s="47" customFormat="1"/>
    <row r="3378" s="47" customFormat="1"/>
    <row r="3379" s="47" customFormat="1"/>
    <row r="3380" s="47" customFormat="1"/>
    <row r="3381" s="47" customFormat="1"/>
    <row r="3382" s="47" customFormat="1"/>
    <row r="3383" s="47" customFormat="1"/>
    <row r="3384" s="47" customFormat="1"/>
    <row r="3385" s="47" customFormat="1"/>
    <row r="3386" s="47" customFormat="1"/>
    <row r="3387" s="47" customFormat="1"/>
    <row r="3388" s="47" customFormat="1"/>
    <row r="3389" s="47" customFormat="1"/>
    <row r="3390" s="47" customFormat="1"/>
    <row r="3391" s="47" customFormat="1"/>
    <row r="3392" s="47" customFormat="1"/>
    <row r="3393" s="47" customFormat="1"/>
    <row r="3394" s="47" customFormat="1"/>
    <row r="3395" s="47" customFormat="1"/>
    <row r="3396" s="47" customFormat="1"/>
    <row r="3397" s="47" customFormat="1"/>
    <row r="3398" s="47" customFormat="1"/>
    <row r="3399" s="47" customFormat="1"/>
    <row r="3400" s="47" customFormat="1"/>
    <row r="3401" s="47" customFormat="1"/>
    <row r="3402" s="47" customFormat="1"/>
    <row r="3403" s="47" customFormat="1"/>
    <row r="3404" s="47" customFormat="1"/>
    <row r="3405" s="47" customFormat="1"/>
    <row r="3406" s="47" customFormat="1"/>
    <row r="3407" s="47" customFormat="1"/>
    <row r="3408" s="47" customFormat="1"/>
    <row r="3409" s="47" customFormat="1"/>
    <row r="3410" s="47" customFormat="1"/>
    <row r="3411" s="47" customFormat="1"/>
    <row r="3412" s="47" customFormat="1"/>
    <row r="3413" s="47" customFormat="1"/>
    <row r="3414" s="47" customFormat="1"/>
    <row r="3415" s="47" customFormat="1"/>
    <row r="3416" s="47" customFormat="1"/>
    <row r="3417" s="47" customFormat="1"/>
    <row r="3418" s="47" customFormat="1"/>
    <row r="3419" s="47" customFormat="1"/>
    <row r="3420" s="47" customFormat="1"/>
    <row r="3421" s="47" customFormat="1"/>
    <row r="3422" s="47" customFormat="1"/>
    <row r="3423" s="47" customFormat="1"/>
    <row r="3424" s="47" customFormat="1"/>
    <row r="3425" s="47" customFormat="1"/>
    <row r="3426" s="47" customFormat="1"/>
    <row r="3427" s="47" customFormat="1"/>
    <row r="3428" s="47" customFormat="1"/>
    <row r="3429" s="47" customFormat="1"/>
    <row r="3430" s="47" customFormat="1"/>
    <row r="3431" s="47" customFormat="1"/>
    <row r="3432" s="47" customFormat="1"/>
    <row r="3433" s="47" customFormat="1"/>
    <row r="3434" s="47" customFormat="1"/>
    <row r="3435" s="47" customFormat="1"/>
    <row r="3436" s="47" customFormat="1"/>
    <row r="3437" s="47" customFormat="1"/>
    <row r="3438" s="47" customFormat="1"/>
    <row r="3439" s="47" customFormat="1"/>
    <row r="3440" s="47" customFormat="1"/>
    <row r="3441" s="47" customFormat="1"/>
    <row r="3442" s="47" customFormat="1"/>
    <row r="3443" s="47" customFormat="1"/>
    <row r="3444" s="47" customFormat="1"/>
    <row r="3445" s="47" customFormat="1"/>
    <row r="3446" s="47" customFormat="1"/>
    <row r="3447" s="47" customFormat="1"/>
    <row r="3448" s="47" customFormat="1"/>
    <row r="3449" s="47" customFormat="1"/>
    <row r="3450" s="47" customFormat="1"/>
    <row r="3451" s="47" customFormat="1"/>
    <row r="3452" s="47" customFormat="1"/>
    <row r="3453" s="47" customFormat="1"/>
    <row r="3454" s="47" customFormat="1"/>
    <row r="3455" s="47" customFormat="1"/>
    <row r="3456" s="47" customFormat="1"/>
    <row r="3457" s="47" customFormat="1"/>
    <row r="3458" s="47" customFormat="1"/>
    <row r="3459" s="47" customFormat="1"/>
    <row r="3460" s="47" customFormat="1"/>
    <row r="3461" s="47" customFormat="1"/>
    <row r="3462" s="47" customFormat="1"/>
    <row r="3463" s="47" customFormat="1"/>
    <row r="3464" s="47" customFormat="1"/>
    <row r="3465" s="47" customFormat="1"/>
    <row r="3466" s="47" customFormat="1"/>
    <row r="3467" s="47" customFormat="1"/>
    <row r="3468" s="47" customFormat="1"/>
    <row r="3469" s="47" customFormat="1"/>
    <row r="3470" s="47" customFormat="1"/>
    <row r="3471" s="47" customFormat="1"/>
    <row r="3472" s="47" customFormat="1"/>
    <row r="3473" s="47" customFormat="1"/>
    <row r="3474" s="47" customFormat="1"/>
    <row r="3475" s="47" customFormat="1"/>
    <row r="3476" s="47" customFormat="1"/>
    <row r="3477" s="47" customFormat="1"/>
    <row r="3478" s="47" customFormat="1"/>
    <row r="3479" s="47" customFormat="1"/>
    <row r="3480" s="47" customFormat="1"/>
    <row r="3481" s="47" customFormat="1"/>
    <row r="3482" s="47" customFormat="1"/>
    <row r="3483" s="47" customFormat="1"/>
    <row r="3484" s="47" customFormat="1"/>
    <row r="3485" s="47" customFormat="1"/>
    <row r="3486" s="47" customFormat="1"/>
    <row r="3487" s="47" customFormat="1"/>
    <row r="3488" s="47" customFormat="1"/>
    <row r="3489" s="47" customFormat="1"/>
    <row r="3490" s="47" customFormat="1"/>
    <row r="3491" s="47" customFormat="1"/>
    <row r="3492" s="47" customFormat="1"/>
    <row r="3493" s="47" customFormat="1"/>
    <row r="3494" s="47" customFormat="1"/>
    <row r="3495" s="47" customFormat="1"/>
    <row r="3496" s="47" customFormat="1"/>
    <row r="3497" s="47" customFormat="1"/>
    <row r="3498" s="47" customFormat="1"/>
    <row r="3499" s="47" customFormat="1"/>
    <row r="3500" s="47" customFormat="1"/>
    <row r="3501" s="47" customFormat="1"/>
    <row r="3502" s="47" customFormat="1"/>
    <row r="3503" s="47" customFormat="1"/>
    <row r="3504" s="47" customFormat="1"/>
    <row r="3505" s="47" customFormat="1"/>
    <row r="3506" s="47" customFormat="1"/>
    <row r="3507" s="47" customFormat="1"/>
    <row r="3508" s="47" customFormat="1"/>
    <row r="3509" s="47" customFormat="1"/>
    <row r="3510" s="47" customFormat="1"/>
    <row r="3511" s="47" customFormat="1"/>
    <row r="3512" s="47" customFormat="1"/>
    <row r="3513" s="47" customFormat="1"/>
    <row r="3514" s="47" customFormat="1"/>
    <row r="3515" s="47" customFormat="1"/>
    <row r="3516" s="47" customFormat="1"/>
    <row r="3517" s="47" customFormat="1"/>
    <row r="3518" s="47" customFormat="1"/>
    <row r="3519" s="47" customFormat="1"/>
    <row r="3520" s="47" customFormat="1"/>
    <row r="3521" s="47" customFormat="1"/>
    <row r="3522" s="47" customFormat="1"/>
    <row r="3523" s="47" customFormat="1"/>
    <row r="3524" s="47" customFormat="1"/>
    <row r="3525" s="47" customFormat="1"/>
    <row r="3526" s="47" customFormat="1"/>
    <row r="3527" s="47" customFormat="1"/>
    <row r="3528" s="47" customFormat="1"/>
    <row r="3529" s="47" customFormat="1"/>
    <row r="3530" s="47" customFormat="1"/>
    <row r="3531" s="47" customFormat="1"/>
    <row r="3532" s="47" customFormat="1"/>
    <row r="3533" s="47" customFormat="1"/>
    <row r="3534" s="47" customFormat="1"/>
    <row r="3535" s="47" customFormat="1"/>
    <row r="3536" s="47" customFormat="1"/>
    <row r="3537" s="47" customFormat="1"/>
    <row r="3538" s="47" customFormat="1"/>
    <row r="3539" s="47" customFormat="1"/>
    <row r="3540" s="47" customFormat="1"/>
    <row r="3541" s="47" customFormat="1"/>
    <row r="3542" s="47" customFormat="1"/>
    <row r="3543" s="47" customFormat="1"/>
    <row r="3544" s="47" customFormat="1"/>
    <row r="3545" s="47" customFormat="1"/>
    <row r="3546" s="47" customFormat="1"/>
    <row r="3547" s="47" customFormat="1"/>
    <row r="3548" s="47" customFormat="1"/>
    <row r="3549" s="47" customFormat="1"/>
    <row r="3550" s="47" customFormat="1"/>
    <row r="3551" s="47" customFormat="1"/>
    <row r="3552" s="47" customFormat="1"/>
    <row r="3553" s="47" customFormat="1"/>
    <row r="3554" s="47" customFormat="1"/>
    <row r="3555" s="47" customFormat="1"/>
    <row r="3556" s="47" customFormat="1"/>
    <row r="3557" s="47" customFormat="1"/>
    <row r="3558" s="47" customFormat="1"/>
    <row r="3559" s="47" customFormat="1"/>
    <row r="3560" s="47" customFormat="1"/>
    <row r="3561" s="47" customFormat="1"/>
    <row r="3562" s="47" customFormat="1"/>
    <row r="3563" s="47" customFormat="1"/>
    <row r="3564" s="47" customFormat="1"/>
    <row r="3565" s="47" customFormat="1"/>
    <row r="3566" s="47" customFormat="1"/>
    <row r="3567" s="47" customFormat="1"/>
    <row r="3568" s="47" customFormat="1"/>
    <row r="3569" s="47" customFormat="1"/>
    <row r="3570" s="47" customFormat="1"/>
    <row r="3571" s="47" customFormat="1"/>
    <row r="3572" s="47" customFormat="1"/>
    <row r="3573" s="47" customFormat="1"/>
    <row r="3574" s="47" customFormat="1"/>
    <row r="3575" s="47" customFormat="1"/>
    <row r="3576" s="47" customFormat="1"/>
    <row r="3577" s="47" customFormat="1"/>
    <row r="3578" s="47" customFormat="1"/>
    <row r="3579" s="47" customFormat="1"/>
    <row r="3580" s="47" customFormat="1"/>
    <row r="3581" s="47" customFormat="1"/>
    <row r="3582" s="47" customFormat="1"/>
    <row r="3583" s="47" customFormat="1"/>
    <row r="3584" s="47" customFormat="1"/>
    <row r="3585" s="47" customFormat="1"/>
    <row r="3586" s="47" customFormat="1"/>
    <row r="3587" s="47" customFormat="1"/>
    <row r="3588" s="47" customFormat="1"/>
    <row r="3589" s="47" customFormat="1"/>
    <row r="3590" s="47" customFormat="1"/>
    <row r="3591" s="47" customFormat="1"/>
    <row r="3592" s="47" customFormat="1"/>
    <row r="3593" s="47" customFormat="1"/>
    <row r="3594" s="47" customFormat="1"/>
    <row r="3595" s="47" customFormat="1"/>
    <row r="3596" s="47" customFormat="1"/>
    <row r="3597" s="47" customFormat="1"/>
    <row r="3598" s="47" customFormat="1"/>
    <row r="3599" s="47" customFormat="1"/>
    <row r="3600" s="47" customFormat="1"/>
    <row r="3601" s="47" customFormat="1"/>
    <row r="3602" s="47" customFormat="1"/>
    <row r="3603" s="47" customFormat="1"/>
    <row r="3604" s="47" customFormat="1"/>
    <row r="3605" s="47" customFormat="1"/>
    <row r="3606" s="47" customFormat="1"/>
    <row r="3607" s="47" customFormat="1"/>
    <row r="3608" s="47" customFormat="1"/>
    <row r="3609" s="47" customFormat="1"/>
    <row r="3610" s="47" customFormat="1"/>
    <row r="3611" s="47" customFormat="1"/>
    <row r="3612" s="47" customFormat="1"/>
    <row r="3613" s="47" customFormat="1"/>
    <row r="3614" s="47" customFormat="1"/>
    <row r="3615" s="47" customFormat="1"/>
    <row r="3616" s="47" customFormat="1"/>
    <row r="3617" s="47" customFormat="1"/>
    <row r="3618" s="47" customFormat="1"/>
    <row r="3619" s="47" customFormat="1"/>
    <row r="3620" s="47" customFormat="1"/>
    <row r="3621" s="47" customFormat="1"/>
    <row r="3622" s="47" customFormat="1"/>
    <row r="3623" s="47" customFormat="1"/>
    <row r="3624" s="47" customFormat="1"/>
    <row r="3625" s="47" customFormat="1"/>
    <row r="3626" s="47" customFormat="1"/>
    <row r="3627" s="47" customFormat="1"/>
    <row r="3628" s="47" customFormat="1"/>
    <row r="3629" s="47" customFormat="1"/>
    <row r="3630" s="47" customFormat="1"/>
    <row r="3631" s="47" customFormat="1"/>
    <row r="3632" s="47" customFormat="1"/>
    <row r="3633" s="47" customFormat="1"/>
    <row r="3634" s="47" customFormat="1"/>
    <row r="3635" s="47" customFormat="1"/>
    <row r="3636" s="47" customFormat="1"/>
    <row r="3637" s="47" customFormat="1"/>
    <row r="3638" s="47" customFormat="1"/>
    <row r="3639" s="47" customFormat="1"/>
    <row r="3640" s="47" customFormat="1"/>
    <row r="3641" s="47" customFormat="1"/>
    <row r="3642" s="47" customFormat="1"/>
    <row r="3643" s="47" customFormat="1"/>
    <row r="3644" s="47" customFormat="1"/>
    <row r="3645" s="47" customFormat="1"/>
    <row r="3646" s="47" customFormat="1"/>
    <row r="3647" s="47" customFormat="1"/>
    <row r="3648" s="47" customFormat="1"/>
    <row r="3649" s="47" customFormat="1"/>
    <row r="3650" s="47" customFormat="1"/>
    <row r="3651" s="47" customFormat="1"/>
    <row r="3652" s="47" customFormat="1"/>
    <row r="3653" s="47" customFormat="1"/>
    <row r="3654" s="47" customFormat="1"/>
    <row r="3655" s="47" customFormat="1"/>
    <row r="3656" s="47" customFormat="1"/>
    <row r="3657" s="47" customFormat="1"/>
    <row r="3658" s="47" customFormat="1"/>
    <row r="3659" s="47" customFormat="1"/>
    <row r="3660" s="47" customFormat="1"/>
    <row r="3661" s="47" customFormat="1"/>
    <row r="3662" s="47" customFormat="1"/>
    <row r="3663" s="47" customFormat="1"/>
    <row r="3664" s="47" customFormat="1"/>
    <row r="3665" s="47" customFormat="1"/>
    <row r="3666" s="47" customFormat="1"/>
    <row r="3667" s="47" customFormat="1"/>
    <row r="3668" s="47" customFormat="1"/>
    <row r="3669" s="47" customFormat="1"/>
    <row r="3670" s="47" customFormat="1"/>
    <row r="3671" s="47" customFormat="1"/>
    <row r="3672" s="47" customFormat="1"/>
    <row r="3673" s="47" customFormat="1"/>
    <row r="3674" s="47" customFormat="1"/>
    <row r="3675" s="47" customFormat="1"/>
    <row r="3676" s="47" customFormat="1"/>
    <row r="3677" s="47" customFormat="1"/>
    <row r="3678" s="47" customFormat="1"/>
    <row r="3679" s="47" customFormat="1"/>
    <row r="3680" s="47" customFormat="1"/>
    <row r="3681" s="47" customFormat="1"/>
    <row r="3682" s="47" customFormat="1"/>
    <row r="3683" s="47" customFormat="1"/>
    <row r="3684" s="47" customFormat="1"/>
    <row r="3685" s="47" customFormat="1"/>
    <row r="3686" s="47" customFormat="1"/>
    <row r="3687" s="47" customFormat="1"/>
    <row r="3688" s="47" customFormat="1"/>
    <row r="3689" s="47" customFormat="1"/>
    <row r="3690" s="47" customFormat="1"/>
    <row r="3691" s="47" customFormat="1"/>
    <row r="3692" s="47" customFormat="1"/>
    <row r="3693" s="47" customFormat="1"/>
    <row r="3694" s="47" customFormat="1"/>
    <row r="3695" s="47" customFormat="1"/>
    <row r="3696" s="47" customFormat="1"/>
    <row r="3697" s="47" customFormat="1"/>
    <row r="3698" s="47" customFormat="1"/>
    <row r="3699" s="47" customFormat="1"/>
    <row r="3700" s="47" customFormat="1"/>
    <row r="3701" s="47" customFormat="1"/>
    <row r="3702" s="47" customFormat="1"/>
    <row r="3703" s="47" customFormat="1"/>
    <row r="3704" s="47" customFormat="1"/>
    <row r="3705" s="47" customFormat="1"/>
    <row r="3706" s="47" customFormat="1"/>
    <row r="3707" s="47" customFormat="1"/>
    <row r="3708" s="47" customFormat="1"/>
    <row r="3709" s="47" customFormat="1"/>
    <row r="3710" s="47" customFormat="1"/>
    <row r="3711" s="47" customFormat="1"/>
    <row r="3712" s="47" customFormat="1"/>
    <row r="3713" s="47" customFormat="1"/>
    <row r="3714" s="47" customFormat="1"/>
    <row r="3715" s="47" customFormat="1"/>
    <row r="3716" s="47" customFormat="1"/>
    <row r="3717" s="47" customFormat="1"/>
    <row r="3718" s="47" customFormat="1"/>
    <row r="3719" s="47" customFormat="1"/>
    <row r="3720" s="47" customFormat="1"/>
    <row r="3721" s="47" customFormat="1"/>
    <row r="3722" s="47" customFormat="1"/>
    <row r="3723" s="47" customFormat="1"/>
    <row r="3724" s="47" customFormat="1"/>
    <row r="3725" s="47" customFormat="1"/>
    <row r="3726" s="47" customFormat="1"/>
    <row r="3727" s="47" customFormat="1"/>
    <row r="3728" s="47" customFormat="1"/>
    <row r="3729" s="47" customFormat="1"/>
    <row r="3730" s="47" customFormat="1"/>
    <row r="3731" s="47" customFormat="1"/>
    <row r="3732" s="47" customFormat="1"/>
    <row r="3733" s="47" customFormat="1"/>
    <row r="3734" s="47" customFormat="1"/>
    <row r="3735" s="47" customFormat="1"/>
    <row r="3736" s="47" customFormat="1"/>
    <row r="3737" s="47" customFormat="1"/>
    <row r="3738" s="47" customFormat="1"/>
    <row r="3739" s="47" customFormat="1"/>
    <row r="3740" s="47" customFormat="1"/>
    <row r="3741" s="47" customFormat="1"/>
    <row r="3742" s="47" customFormat="1"/>
    <row r="3743" s="47" customFormat="1"/>
    <row r="3744" s="47" customFormat="1"/>
    <row r="3745" s="47" customFormat="1"/>
    <row r="3746" s="47" customFormat="1"/>
    <row r="3747" s="47" customFormat="1"/>
    <row r="3748" s="47" customFormat="1"/>
    <row r="3749" s="47" customFormat="1"/>
    <row r="3750" s="47" customFormat="1"/>
    <row r="3751" s="47" customFormat="1"/>
    <row r="3752" s="47" customFormat="1"/>
    <row r="3753" s="47" customFormat="1"/>
    <row r="3754" s="47" customFormat="1"/>
    <row r="3755" s="47" customFormat="1"/>
    <row r="3756" s="47" customFormat="1"/>
    <row r="3757" s="47" customFormat="1"/>
    <row r="3758" s="47" customFormat="1"/>
    <row r="3759" s="47" customFormat="1"/>
    <row r="3760" s="47" customFormat="1"/>
    <row r="3761" s="47" customFormat="1"/>
    <row r="3762" s="47" customFormat="1"/>
    <row r="3763" s="47" customFormat="1"/>
    <row r="3764" s="47" customFormat="1"/>
    <row r="3765" s="47" customFormat="1"/>
    <row r="3766" s="47" customFormat="1"/>
    <row r="3767" s="47" customFormat="1"/>
    <row r="3768" s="47" customFormat="1"/>
    <row r="3769" s="47" customFormat="1"/>
    <row r="3770" s="47" customFormat="1"/>
    <row r="3771" s="47" customFormat="1"/>
    <row r="3772" s="47" customFormat="1"/>
    <row r="3773" s="47" customFormat="1"/>
    <row r="3774" s="47" customFormat="1"/>
    <row r="3775" s="47" customFormat="1"/>
    <row r="3776" s="47" customFormat="1"/>
    <row r="3777" s="47" customFormat="1"/>
    <row r="3778" s="47" customFormat="1"/>
    <row r="3779" s="47" customFormat="1"/>
    <row r="3780" s="47" customFormat="1"/>
    <row r="3781" s="47" customFormat="1"/>
    <row r="3782" s="47" customFormat="1"/>
    <row r="3783" s="47" customFormat="1"/>
    <row r="3784" s="47" customFormat="1"/>
    <row r="3785" s="47" customFormat="1"/>
    <row r="3786" s="47" customFormat="1"/>
    <row r="3787" s="47" customFormat="1"/>
    <row r="3788" s="47" customFormat="1"/>
    <row r="3789" s="47" customFormat="1"/>
    <row r="3790" s="47" customFormat="1"/>
    <row r="3791" s="47" customFormat="1"/>
    <row r="3792" s="47" customFormat="1"/>
    <row r="3793" s="47" customFormat="1"/>
    <row r="3794" s="47" customFormat="1"/>
    <row r="3795" s="47" customFormat="1"/>
    <row r="3796" s="47" customFormat="1"/>
    <row r="3797" s="47" customFormat="1"/>
    <row r="3798" s="47" customFormat="1"/>
    <row r="3799" s="47" customFormat="1"/>
    <row r="3800" s="47" customFormat="1"/>
    <row r="3801" s="47" customFormat="1"/>
    <row r="3802" s="47" customFormat="1"/>
    <row r="3803" s="47" customFormat="1"/>
    <row r="3804" s="47" customFormat="1"/>
    <row r="3805" s="47" customFormat="1"/>
    <row r="3806" s="47" customFormat="1"/>
    <row r="3807" s="47" customFormat="1"/>
    <row r="3808" s="47" customFormat="1"/>
    <row r="3809" s="47" customFormat="1"/>
    <row r="3810" s="47" customFormat="1"/>
    <row r="3811" s="47" customFormat="1"/>
    <row r="3812" s="47" customFormat="1"/>
    <row r="3813" s="47" customFormat="1"/>
    <row r="3814" s="47" customFormat="1"/>
    <row r="3815" s="47" customFormat="1"/>
    <row r="3816" s="47" customFormat="1"/>
    <row r="3817" s="47" customFormat="1"/>
    <row r="3818" s="47" customFormat="1"/>
    <row r="3819" s="47" customFormat="1"/>
    <row r="3820" s="47" customFormat="1"/>
    <row r="3821" s="47" customFormat="1"/>
    <row r="3822" s="47" customFormat="1"/>
    <row r="3823" s="47" customFormat="1"/>
    <row r="3824" s="47" customFormat="1"/>
    <row r="3825" s="47" customFormat="1"/>
    <row r="3826" s="47" customFormat="1"/>
    <row r="3827" s="47" customFormat="1"/>
    <row r="3828" s="47" customFormat="1"/>
    <row r="3829" s="47" customFormat="1"/>
    <row r="3830" s="47" customFormat="1"/>
    <row r="3831" s="47" customFormat="1"/>
    <row r="3832" s="47" customFormat="1"/>
    <row r="3833" s="47" customFormat="1"/>
    <row r="3834" s="47" customFormat="1"/>
    <row r="3835" s="47" customFormat="1"/>
    <row r="3836" s="47" customFormat="1"/>
    <row r="3837" s="47" customFormat="1"/>
    <row r="3838" s="47" customFormat="1"/>
    <row r="3839" s="47" customFormat="1"/>
    <row r="3840" s="47" customFormat="1"/>
    <row r="3841" s="47" customFormat="1"/>
    <row r="3842" s="47" customFormat="1"/>
    <row r="3843" s="47" customFormat="1"/>
    <row r="3844" s="47" customFormat="1"/>
    <row r="3845" s="47" customFormat="1"/>
    <row r="3846" s="47" customFormat="1"/>
    <row r="3847" s="47" customFormat="1"/>
    <row r="3848" s="47" customFormat="1"/>
    <row r="3849" s="47" customFormat="1"/>
    <row r="3850" s="47" customFormat="1"/>
    <row r="3851" s="47" customFormat="1"/>
    <row r="3852" s="47" customFormat="1"/>
    <row r="3853" s="47" customFormat="1"/>
    <row r="3854" s="47" customFormat="1"/>
    <row r="3855" s="47" customFormat="1"/>
    <row r="3856" s="47" customFormat="1"/>
    <row r="3857" s="47" customFormat="1"/>
    <row r="3858" s="47" customFormat="1"/>
    <row r="3859" s="47" customFormat="1"/>
    <row r="3860" s="47" customFormat="1"/>
    <row r="3861" s="47" customFormat="1"/>
    <row r="3862" s="47" customFormat="1"/>
    <row r="3863" s="47" customFormat="1"/>
    <row r="3864" s="47" customFormat="1"/>
    <row r="3865" s="47" customFormat="1"/>
    <row r="3866" s="47" customFormat="1"/>
    <row r="3867" s="47" customFormat="1"/>
    <row r="3868" s="47" customFormat="1"/>
    <row r="3869" s="47" customFormat="1"/>
    <row r="3870" s="47" customFormat="1"/>
    <row r="3871" s="47" customFormat="1"/>
    <row r="3872" s="47" customFormat="1"/>
    <row r="3873" s="47" customFormat="1"/>
    <row r="3874" s="47" customFormat="1"/>
    <row r="3875" s="47" customFormat="1"/>
    <row r="3876" s="47" customFormat="1"/>
    <row r="3877" s="47" customFormat="1"/>
    <row r="3878" s="47" customFormat="1"/>
    <row r="3879" s="47" customFormat="1"/>
    <row r="3880" s="47" customFormat="1"/>
    <row r="3881" s="47" customFormat="1"/>
    <row r="3882" s="47" customFormat="1"/>
    <row r="3883" s="47" customFormat="1"/>
    <row r="3884" s="47" customFormat="1"/>
    <row r="3885" s="47" customFormat="1"/>
    <row r="3886" s="47" customFormat="1"/>
    <row r="3887" s="47" customFormat="1"/>
    <row r="3888" s="47" customFormat="1"/>
    <row r="3889" s="47" customFormat="1"/>
    <row r="3890" s="47" customFormat="1"/>
    <row r="3891" s="47" customFormat="1"/>
    <row r="3892" s="47" customFormat="1"/>
    <row r="3893" s="47" customFormat="1"/>
    <row r="3894" s="47" customFormat="1"/>
    <row r="3895" s="47" customFormat="1"/>
    <row r="3896" s="47" customFormat="1"/>
    <row r="3897" s="47" customFormat="1"/>
    <row r="3898" s="47" customFormat="1"/>
    <row r="3899" s="47" customFormat="1"/>
    <row r="3900" s="47" customFormat="1"/>
    <row r="3901" s="47" customFormat="1"/>
    <row r="3902" s="47" customFormat="1"/>
    <row r="3903" s="47" customFormat="1"/>
    <row r="3904" s="47" customFormat="1"/>
    <row r="3905" s="47" customFormat="1"/>
    <row r="3906" s="47" customFormat="1"/>
    <row r="3907" s="47" customFormat="1"/>
    <row r="3908" s="47" customFormat="1"/>
    <row r="3909" s="47" customFormat="1"/>
    <row r="3910" s="47" customFormat="1"/>
    <row r="3911" s="47" customFormat="1"/>
    <row r="3912" s="47" customFormat="1"/>
    <row r="3913" s="47" customFormat="1"/>
    <row r="3914" s="47" customFormat="1"/>
    <row r="3915" s="47" customFormat="1"/>
    <row r="3916" s="47" customFormat="1"/>
    <row r="3917" s="47" customFormat="1"/>
    <row r="3918" s="47" customFormat="1"/>
    <row r="3919" s="47" customFormat="1"/>
    <row r="3920" s="47" customFormat="1"/>
    <row r="3921" s="47" customFormat="1"/>
    <row r="3922" s="47" customFormat="1"/>
    <row r="3923" s="47" customFormat="1"/>
    <row r="3924" s="47" customFormat="1"/>
    <row r="3925" s="47" customFormat="1"/>
    <row r="3926" s="47" customFormat="1"/>
    <row r="3927" s="47" customFormat="1"/>
    <row r="3928" s="47" customFormat="1"/>
    <row r="3929" s="47" customFormat="1"/>
    <row r="3930" s="47" customFormat="1"/>
    <row r="3931" s="47" customFormat="1"/>
    <row r="3932" s="47" customFormat="1"/>
    <row r="3933" s="47" customFormat="1"/>
    <row r="3934" s="47" customFormat="1"/>
    <row r="3935" s="47" customFormat="1"/>
    <row r="3936" s="47" customFormat="1"/>
    <row r="3937" s="47" customFormat="1"/>
    <row r="3938" s="47" customFormat="1"/>
    <row r="3939" s="47" customFormat="1"/>
    <row r="3940" s="47" customFormat="1"/>
    <row r="3941" s="47" customFormat="1"/>
    <row r="3942" s="47" customFormat="1"/>
    <row r="3943" s="47" customFormat="1"/>
    <row r="3944" s="47" customFormat="1"/>
    <row r="3945" s="47" customFormat="1"/>
    <row r="3946" s="47" customFormat="1"/>
    <row r="3947" s="47" customFormat="1"/>
    <row r="3948" s="47" customFormat="1"/>
    <row r="3949" s="47" customFormat="1"/>
    <row r="3950" s="47" customFormat="1"/>
    <row r="3951" s="47" customFormat="1"/>
    <row r="3952" s="47" customFormat="1"/>
    <row r="3953" s="47" customFormat="1"/>
    <row r="3954" s="47" customFormat="1"/>
    <row r="3955" s="47" customFormat="1"/>
    <row r="3956" s="47" customFormat="1"/>
    <row r="3957" s="47" customFormat="1"/>
    <row r="3958" s="47" customFormat="1"/>
    <row r="3959" s="47" customFormat="1"/>
    <row r="3960" s="47" customFormat="1"/>
    <row r="3961" s="47" customFormat="1"/>
    <row r="3962" s="47" customFormat="1"/>
    <row r="3963" s="47" customFormat="1"/>
    <row r="3964" s="47" customFormat="1"/>
    <row r="3965" s="47" customFormat="1"/>
    <row r="3966" s="47" customFormat="1"/>
    <row r="3967" s="47" customFormat="1"/>
    <row r="3968" s="47" customFormat="1"/>
    <row r="3969" s="47" customFormat="1"/>
    <row r="3970" s="47" customFormat="1"/>
    <row r="3971" s="47" customFormat="1"/>
    <row r="3972" s="47" customFormat="1"/>
    <row r="3973" s="47" customFormat="1"/>
    <row r="3974" s="47" customFormat="1"/>
    <row r="3975" s="47" customFormat="1"/>
    <row r="3976" s="47" customFormat="1"/>
    <row r="3977" s="47" customFormat="1"/>
    <row r="3978" s="47" customFormat="1"/>
    <row r="3979" s="47" customFormat="1"/>
    <row r="3980" s="47" customFormat="1"/>
    <row r="3981" s="47" customFormat="1"/>
    <row r="3982" s="47" customFormat="1"/>
    <row r="3983" s="47" customFormat="1"/>
    <row r="3984" s="47" customFormat="1"/>
    <row r="3985" s="47" customFormat="1"/>
    <row r="3986" s="47" customFormat="1"/>
    <row r="3987" s="47" customFormat="1"/>
    <row r="3988" s="47" customFormat="1"/>
    <row r="3989" s="47" customFormat="1"/>
    <row r="3990" s="47" customFormat="1"/>
    <row r="3991" s="47" customFormat="1"/>
    <row r="3992" s="47" customFormat="1"/>
    <row r="3993" s="47" customFormat="1"/>
    <row r="3994" s="47" customFormat="1"/>
    <row r="3995" s="47" customFormat="1"/>
    <row r="3996" s="47" customFormat="1"/>
    <row r="3997" s="47" customFormat="1"/>
    <row r="3998" s="47" customFormat="1"/>
    <row r="3999" s="47" customFormat="1"/>
    <row r="4000" s="47" customFormat="1"/>
    <row r="4001" s="47" customFormat="1"/>
    <row r="4002" s="47" customFormat="1"/>
    <row r="4003" s="47" customFormat="1"/>
    <row r="4004" s="47" customFormat="1"/>
    <row r="4005" s="47" customFormat="1"/>
    <row r="4006" s="47" customFormat="1"/>
    <row r="4007" s="47" customFormat="1"/>
    <row r="4008" s="47" customFormat="1"/>
    <row r="4009" s="47" customFormat="1"/>
    <row r="4010" s="47" customFormat="1"/>
    <row r="4011" s="47" customFormat="1"/>
    <row r="4012" s="47" customFormat="1"/>
    <row r="4013" s="47" customFormat="1"/>
    <row r="4014" s="47" customFormat="1"/>
    <row r="4015" s="47" customFormat="1"/>
    <row r="4016" s="47" customFormat="1"/>
    <row r="4017" s="47" customFormat="1"/>
    <row r="4018" s="47" customFormat="1"/>
    <row r="4019" s="47" customFormat="1"/>
    <row r="4020" s="47" customFormat="1"/>
    <row r="4021" s="47" customFormat="1"/>
    <row r="4022" s="47" customFormat="1"/>
    <row r="4023" s="47" customFormat="1"/>
    <row r="4024" s="47" customFormat="1"/>
    <row r="4025" s="47" customFormat="1"/>
    <row r="4026" s="47" customFormat="1"/>
    <row r="4027" s="47" customFormat="1"/>
    <row r="4028" s="47" customFormat="1"/>
    <row r="4029" s="47" customFormat="1"/>
    <row r="4030" s="47" customFormat="1"/>
    <row r="4031" s="47" customFormat="1"/>
    <row r="4032" s="47" customFormat="1"/>
    <row r="4033" s="47" customFormat="1"/>
    <row r="4034" s="47" customFormat="1"/>
    <row r="4035" s="47" customFormat="1"/>
    <row r="4036" s="47" customFormat="1"/>
    <row r="4037" s="47" customFormat="1"/>
    <row r="4038" s="47" customFormat="1"/>
    <row r="4039" s="47" customFormat="1"/>
    <row r="4040" s="47" customFormat="1"/>
    <row r="4041" s="47" customFormat="1"/>
    <row r="4042" s="47" customFormat="1"/>
    <row r="4043" s="47" customFormat="1"/>
    <row r="4044" s="47" customFormat="1"/>
    <row r="4045" s="47" customFormat="1"/>
    <row r="4046" s="47" customFormat="1"/>
    <row r="4047" s="47" customFormat="1"/>
    <row r="4048" s="47" customFormat="1"/>
    <row r="4049" s="47" customFormat="1"/>
    <row r="4050" s="47" customFormat="1"/>
    <row r="4051" s="47" customFormat="1"/>
    <row r="4052" s="47" customFormat="1"/>
    <row r="4053" s="47" customFormat="1"/>
    <row r="4054" s="47" customFormat="1"/>
    <row r="4055" s="47" customFormat="1"/>
    <row r="4056" s="47" customFormat="1"/>
    <row r="4057" s="47" customFormat="1"/>
    <row r="4058" s="47" customFormat="1"/>
    <row r="4059" s="47" customFormat="1"/>
    <row r="4060" s="47" customFormat="1"/>
    <row r="4061" s="47" customFormat="1"/>
    <row r="4062" s="47" customFormat="1"/>
    <row r="4063" s="47" customFormat="1"/>
    <row r="4064" s="47" customFormat="1"/>
    <row r="4065" s="47" customFormat="1"/>
    <row r="4066" s="47" customFormat="1"/>
    <row r="4067" s="47" customFormat="1"/>
    <row r="4068" s="47" customFormat="1"/>
    <row r="4069" s="47" customFormat="1"/>
    <row r="4070" s="47" customFormat="1"/>
    <row r="4071" s="47" customFormat="1"/>
    <row r="4072" s="47" customFormat="1"/>
    <row r="4073" s="47" customFormat="1"/>
    <row r="4074" s="47" customFormat="1"/>
    <row r="4075" s="47" customFormat="1"/>
    <row r="4076" s="47" customFormat="1"/>
    <row r="4077" s="47" customFormat="1"/>
    <row r="4078" s="47" customFormat="1"/>
    <row r="4079" s="47" customFormat="1"/>
    <row r="4080" s="47" customFormat="1"/>
    <row r="4081" s="47" customFormat="1"/>
    <row r="4082" s="47" customFormat="1"/>
    <row r="4083" s="47" customFormat="1"/>
    <row r="4084" s="47" customFormat="1"/>
    <row r="4085" s="47" customFormat="1"/>
    <row r="4086" s="47" customFormat="1"/>
    <row r="4087" s="47" customFormat="1"/>
    <row r="4088" s="47" customFormat="1"/>
    <row r="4089" s="47" customFormat="1"/>
    <row r="4090" s="47" customFormat="1"/>
    <row r="4091" s="47" customFormat="1"/>
    <row r="4092" s="47" customFormat="1"/>
    <row r="4093" s="47" customFormat="1"/>
    <row r="4094" s="47" customFormat="1"/>
    <row r="4095" s="47" customFormat="1"/>
    <row r="4096" s="47" customFormat="1"/>
    <row r="4097" s="47" customFormat="1"/>
    <row r="4098" s="47" customFormat="1"/>
    <row r="4099" s="47" customFormat="1"/>
    <row r="4100" s="47" customFormat="1"/>
    <row r="4101" s="47" customFormat="1"/>
    <row r="4102" s="47" customFormat="1"/>
    <row r="4103" s="47" customFormat="1"/>
    <row r="4104" s="47" customFormat="1"/>
    <row r="4105" s="47" customFormat="1"/>
    <row r="4106" s="47" customFormat="1"/>
    <row r="4107" s="47" customFormat="1"/>
    <row r="4108" s="47" customFormat="1"/>
    <row r="4109" s="47" customFormat="1"/>
    <row r="4110" s="47" customFormat="1"/>
    <row r="4111" s="47" customFormat="1"/>
    <row r="4112" s="47" customFormat="1"/>
    <row r="4113" s="47" customFormat="1"/>
    <row r="4114" s="47" customFormat="1"/>
    <row r="4115" s="47" customFormat="1"/>
    <row r="4116" s="47" customFormat="1"/>
    <row r="4117" s="47" customFormat="1"/>
    <row r="4118" s="47" customFormat="1"/>
    <row r="4119" s="47" customFormat="1"/>
    <row r="4120" s="47" customFormat="1"/>
    <row r="4121" s="47" customFormat="1"/>
    <row r="4122" s="47" customFormat="1"/>
    <row r="4123" s="47" customFormat="1"/>
    <row r="4124" s="47" customFormat="1"/>
    <row r="4125" s="47" customFormat="1"/>
    <row r="4126" s="47" customFormat="1"/>
    <row r="4127" s="47" customFormat="1"/>
    <row r="4128" s="47" customFormat="1"/>
    <row r="4129" s="47" customFormat="1"/>
    <row r="4130" s="47" customFormat="1"/>
    <row r="4131" s="47" customFormat="1"/>
    <row r="4132" s="47" customFormat="1"/>
    <row r="4133" s="47" customFormat="1"/>
    <row r="4134" s="47" customFormat="1"/>
    <row r="4135" s="47" customFormat="1"/>
    <row r="4136" s="47" customFormat="1"/>
    <row r="4137" s="47" customFormat="1"/>
    <row r="4138" s="47" customFormat="1"/>
    <row r="4139" s="47" customFormat="1"/>
    <row r="4140" s="47" customFormat="1"/>
    <row r="4141" s="47" customFormat="1"/>
    <row r="4142" s="47" customFormat="1"/>
    <row r="4143" s="47" customFormat="1"/>
    <row r="4144" s="47" customFormat="1"/>
    <row r="4145" s="47" customFormat="1"/>
    <row r="4146" s="47" customFormat="1"/>
    <row r="4147" s="47" customFormat="1"/>
    <row r="4148" s="47" customFormat="1"/>
    <row r="4149" s="47" customFormat="1"/>
    <row r="4150" s="47" customFormat="1"/>
    <row r="4151" s="47" customFormat="1"/>
    <row r="4152" s="47" customFormat="1"/>
    <row r="4153" s="47" customFormat="1"/>
    <row r="4154" s="47" customFormat="1"/>
    <row r="4155" s="47" customFormat="1"/>
    <row r="4156" s="47" customFormat="1"/>
    <row r="4157" s="47" customFormat="1"/>
    <row r="4158" s="47" customFormat="1"/>
    <row r="4159" s="47" customFormat="1"/>
    <row r="4160" s="47" customFormat="1"/>
    <row r="4161" s="47" customFormat="1"/>
    <row r="4162" s="47" customFormat="1"/>
    <row r="4163" s="47" customFormat="1"/>
    <row r="4164" s="47" customFormat="1"/>
    <row r="4165" s="47" customFormat="1"/>
    <row r="4166" s="47" customFormat="1"/>
    <row r="4167" s="47" customFormat="1"/>
    <row r="4168" s="47" customFormat="1"/>
    <row r="4169" s="47" customFormat="1"/>
    <row r="4170" s="47" customFormat="1"/>
    <row r="4171" s="47" customFormat="1"/>
    <row r="4172" s="47" customFormat="1"/>
    <row r="4173" s="47" customFormat="1"/>
    <row r="4174" s="47" customFormat="1"/>
    <row r="4175" s="47" customFormat="1"/>
    <row r="4176" s="47" customFormat="1"/>
    <row r="4177" s="47" customFormat="1"/>
    <row r="4178" s="47" customFormat="1"/>
    <row r="4179" s="47" customFormat="1"/>
    <row r="4180" s="47" customFormat="1"/>
    <row r="4181" s="47" customFormat="1"/>
    <row r="4182" s="47" customFormat="1"/>
    <row r="4183" s="47" customFormat="1"/>
    <row r="4184" s="47" customFormat="1"/>
    <row r="4185" s="47" customFormat="1"/>
    <row r="4186" s="47" customFormat="1"/>
    <row r="4187" s="47" customFormat="1"/>
    <row r="4188" s="47" customFormat="1"/>
    <row r="4189" s="47" customFormat="1"/>
    <row r="4190" s="47" customFormat="1"/>
    <row r="4191" s="47" customFormat="1"/>
    <row r="4192" s="47" customFormat="1"/>
    <row r="4193" s="47" customFormat="1"/>
    <row r="4194" s="47" customFormat="1"/>
    <row r="4195" s="47" customFormat="1"/>
    <row r="4196" s="47" customFormat="1"/>
    <row r="4197" s="47" customFormat="1"/>
    <row r="4198" s="47" customFormat="1"/>
    <row r="4199" s="47" customFormat="1"/>
    <row r="4200" s="47" customFormat="1"/>
    <row r="4201" s="47" customFormat="1"/>
    <row r="4202" s="47" customFormat="1"/>
    <row r="4203" s="47" customFormat="1"/>
    <row r="4204" s="47" customFormat="1"/>
    <row r="4205" s="47" customFormat="1"/>
    <row r="4206" s="47" customFormat="1"/>
    <row r="4207" s="47" customFormat="1"/>
    <row r="4208" s="47" customFormat="1"/>
    <row r="4209" s="47" customFormat="1"/>
    <row r="4210" s="47" customFormat="1"/>
    <row r="4211" s="47" customFormat="1"/>
    <row r="4212" s="47" customFormat="1"/>
    <row r="4213" s="47" customFormat="1"/>
    <row r="4214" s="47" customFormat="1"/>
    <row r="4215" s="47" customFormat="1"/>
    <row r="4216" s="47" customFormat="1"/>
    <row r="4217" s="47" customFormat="1"/>
    <row r="4218" s="47" customFormat="1"/>
    <row r="4219" s="47" customFormat="1"/>
    <row r="4220" s="47" customFormat="1"/>
    <row r="4221" s="47" customFormat="1"/>
    <row r="4222" s="47" customFormat="1"/>
    <row r="4223" s="47" customFormat="1"/>
    <row r="4224" s="47" customFormat="1"/>
    <row r="4225" s="47" customFormat="1"/>
    <row r="4226" s="47" customFormat="1"/>
    <row r="4227" s="47" customFormat="1"/>
    <row r="4228" s="47" customFormat="1"/>
    <row r="4229" s="47" customFormat="1"/>
    <row r="4230" s="47" customFormat="1"/>
    <row r="4231" s="47" customFormat="1"/>
    <row r="4232" s="47" customFormat="1"/>
    <row r="4233" s="47" customFormat="1"/>
    <row r="4234" s="47" customFormat="1"/>
    <row r="4235" s="47" customFormat="1"/>
    <row r="4236" s="47" customFormat="1"/>
    <row r="4237" s="47" customFormat="1"/>
    <row r="4238" s="47" customFormat="1"/>
    <row r="4239" s="47" customFormat="1"/>
    <row r="4240" s="47" customFormat="1"/>
    <row r="4241" s="47" customFormat="1"/>
    <row r="4242" s="47" customFormat="1"/>
    <row r="4243" s="47" customFormat="1"/>
    <row r="4244" s="47" customFormat="1"/>
    <row r="4245" s="47" customFormat="1"/>
    <row r="4246" s="47" customFormat="1"/>
    <row r="4247" s="47" customFormat="1"/>
    <row r="4248" s="47" customFormat="1"/>
    <row r="4249" s="47" customFormat="1"/>
    <row r="4250" s="47" customFormat="1"/>
    <row r="4251" s="47" customFormat="1"/>
    <row r="4252" s="47" customFormat="1"/>
    <row r="4253" s="47" customFormat="1"/>
    <row r="4254" s="47" customFormat="1"/>
    <row r="4255" s="47" customFormat="1"/>
    <row r="4256" s="47" customFormat="1"/>
    <row r="4257" s="47" customFormat="1"/>
    <row r="4258" s="47" customFormat="1"/>
    <row r="4259" s="47" customFormat="1"/>
    <row r="4260" s="47" customFormat="1"/>
    <row r="4261" s="47" customFormat="1"/>
    <row r="4262" s="47" customFormat="1"/>
    <row r="4263" s="47" customFormat="1"/>
    <row r="4264" s="47" customFormat="1"/>
    <row r="4265" s="47" customFormat="1"/>
    <row r="4266" s="47" customFormat="1"/>
    <row r="4267" s="47" customFormat="1"/>
    <row r="4268" s="47" customFormat="1"/>
    <row r="4269" s="47" customFormat="1"/>
    <row r="4270" s="47" customFormat="1"/>
    <row r="4271" s="47" customFormat="1"/>
    <row r="4272" s="47" customFormat="1"/>
    <row r="4273" s="47" customFormat="1"/>
    <row r="4274" s="47" customFormat="1"/>
    <row r="4275" s="47" customFormat="1"/>
    <row r="4276" s="47" customFormat="1"/>
    <row r="4277" s="47" customFormat="1"/>
    <row r="4278" s="47" customFormat="1"/>
    <row r="4279" s="47" customFormat="1"/>
    <row r="4280" s="47" customFormat="1"/>
    <row r="4281" s="47" customFormat="1"/>
    <row r="4282" s="47" customFormat="1"/>
    <row r="4283" s="47" customFormat="1"/>
    <row r="4284" s="47" customFormat="1"/>
    <row r="4285" s="47" customFormat="1"/>
    <row r="4286" s="47" customFormat="1"/>
    <row r="4287" s="47" customFormat="1"/>
    <row r="4288" s="47" customFormat="1"/>
    <row r="4289" s="47" customFormat="1"/>
    <row r="4290" s="47" customFormat="1"/>
    <row r="4291" s="47" customFormat="1"/>
    <row r="4292" s="47" customFormat="1"/>
    <row r="4293" s="47" customFormat="1"/>
    <row r="4294" s="47" customFormat="1"/>
    <row r="4295" s="47" customFormat="1"/>
    <row r="4296" s="47" customFormat="1"/>
    <row r="4297" s="47" customFormat="1"/>
    <row r="4298" s="47" customFormat="1"/>
    <row r="4299" s="47" customFormat="1"/>
    <row r="4300" s="47" customFormat="1"/>
    <row r="4301" s="47" customFormat="1"/>
    <row r="4302" s="47" customFormat="1"/>
    <row r="4303" s="47" customFormat="1"/>
    <row r="4304" s="47" customFormat="1"/>
    <row r="4305" s="47" customFormat="1"/>
    <row r="4306" s="47" customFormat="1"/>
    <row r="4307" s="47" customFormat="1"/>
    <row r="4308" s="47" customFormat="1"/>
    <row r="4309" s="47" customFormat="1"/>
    <row r="4310" s="47" customFormat="1"/>
    <row r="4311" s="47" customFormat="1"/>
    <row r="4312" s="47" customFormat="1"/>
    <row r="4313" s="47" customFormat="1"/>
    <row r="4314" s="47" customFormat="1"/>
    <row r="4315" s="47" customFormat="1"/>
    <row r="4316" s="47" customFormat="1"/>
    <row r="4317" s="47" customFormat="1"/>
    <row r="4318" s="47" customFormat="1"/>
    <row r="4319" s="47" customFormat="1"/>
    <row r="4320" s="47" customFormat="1"/>
    <row r="4321" s="47" customFormat="1"/>
    <row r="4322" s="47" customFormat="1"/>
    <row r="4323" s="47" customFormat="1"/>
    <row r="4324" s="47" customFormat="1"/>
    <row r="4325" s="47" customFormat="1"/>
    <row r="4326" s="47" customFormat="1"/>
    <row r="4327" s="47" customFormat="1"/>
    <row r="4328" s="47" customFormat="1"/>
    <row r="4329" s="47" customFormat="1"/>
    <row r="4330" s="47" customFormat="1"/>
    <row r="4331" s="47" customFormat="1"/>
    <row r="4332" s="47" customFormat="1"/>
    <row r="4333" s="47" customFormat="1"/>
    <row r="4334" s="47" customFormat="1"/>
    <row r="4335" s="47" customFormat="1"/>
    <row r="4336" s="47" customFormat="1"/>
    <row r="4337" s="47" customFormat="1"/>
    <row r="4338" s="47" customFormat="1"/>
    <row r="4339" s="47" customFormat="1"/>
    <row r="4340" s="47" customFormat="1"/>
    <row r="4341" s="47" customFormat="1"/>
    <row r="4342" s="47" customFormat="1"/>
    <row r="4343" s="47" customFormat="1"/>
    <row r="4344" s="47" customFormat="1"/>
    <row r="4345" s="47" customFormat="1"/>
    <row r="4346" s="47" customFormat="1"/>
    <row r="4347" s="47" customFormat="1"/>
    <row r="4348" s="47" customFormat="1"/>
    <row r="4349" s="47" customFormat="1"/>
    <row r="4350" s="47" customFormat="1"/>
    <row r="4351" s="47" customFormat="1"/>
    <row r="4352" s="47" customFormat="1"/>
    <row r="4353" s="47" customFormat="1"/>
    <row r="4354" s="47" customFormat="1"/>
    <row r="4355" s="47" customFormat="1"/>
    <row r="4356" s="47" customFormat="1"/>
    <row r="4357" s="47" customFormat="1"/>
    <row r="4358" s="47" customFormat="1"/>
    <row r="4359" s="47" customFormat="1"/>
    <row r="4360" s="47" customFormat="1"/>
    <row r="4361" s="47" customFormat="1"/>
    <row r="4362" s="47" customFormat="1"/>
    <row r="4363" s="47" customFormat="1"/>
    <row r="4364" s="47" customFormat="1"/>
    <row r="4365" s="47" customFormat="1"/>
    <row r="4366" s="47" customFormat="1"/>
    <row r="4367" s="47" customFormat="1"/>
    <row r="4368" s="47" customFormat="1"/>
    <row r="4369" s="47" customFormat="1"/>
    <row r="4370" s="47" customFormat="1"/>
    <row r="4371" s="47" customFormat="1"/>
    <row r="4372" s="47" customFormat="1"/>
    <row r="4373" s="47" customFormat="1"/>
    <row r="4374" s="47" customFormat="1"/>
    <row r="4375" s="47" customFormat="1"/>
    <row r="4376" s="47" customFormat="1"/>
    <row r="4377" s="47" customFormat="1"/>
    <row r="4378" s="47" customFormat="1"/>
    <row r="4379" s="47" customFormat="1"/>
    <row r="4380" s="47" customFormat="1"/>
    <row r="4381" s="47" customFormat="1"/>
    <row r="4382" s="47" customFormat="1"/>
    <row r="4383" s="47" customFormat="1"/>
    <row r="4384" s="47" customFormat="1"/>
    <row r="4385" s="47" customFormat="1"/>
    <row r="4386" s="47" customFormat="1"/>
    <row r="4387" s="47" customFormat="1"/>
    <row r="4388" s="47" customFormat="1"/>
    <row r="4389" s="47" customFormat="1"/>
    <row r="4390" s="47" customFormat="1"/>
    <row r="4391" s="47" customFormat="1"/>
    <row r="4392" s="47" customFormat="1"/>
    <row r="4393" s="47" customFormat="1"/>
    <row r="4394" s="47" customFormat="1"/>
    <row r="4395" s="47" customFormat="1"/>
    <row r="4396" s="47" customFormat="1"/>
    <row r="4397" s="47" customFormat="1"/>
    <row r="4398" s="47" customFormat="1"/>
    <row r="4399" s="47" customFormat="1"/>
    <row r="4400" s="47" customFormat="1"/>
    <row r="4401" s="47" customFormat="1"/>
    <row r="4402" s="47" customFormat="1"/>
    <row r="4403" s="47" customFormat="1"/>
    <row r="4404" s="47" customFormat="1"/>
    <row r="4405" s="47" customFormat="1"/>
    <row r="4406" s="47" customFormat="1"/>
    <row r="4407" s="47" customFormat="1"/>
    <row r="4408" s="47" customFormat="1"/>
    <row r="4409" s="47" customFormat="1"/>
    <row r="4410" s="47" customFormat="1"/>
    <row r="4411" s="47" customFormat="1"/>
    <row r="4412" s="47" customFormat="1"/>
    <row r="4413" s="47" customFormat="1"/>
    <row r="4414" s="47" customFormat="1"/>
    <row r="4415" s="47" customFormat="1"/>
    <row r="4416" s="47" customFormat="1"/>
    <row r="4417" s="47" customFormat="1"/>
    <row r="4418" s="47" customFormat="1"/>
    <row r="4419" s="47" customFormat="1"/>
    <row r="4420" s="47" customFormat="1"/>
    <row r="4421" s="47" customFormat="1"/>
    <row r="4422" s="47" customFormat="1"/>
  </sheetData>
  <sheetProtection password="DBE3" sheet="1" objects="1" scenarios="1" selectLockedCells="1" sort="0" autoFilter="0"/>
  <conditionalFormatting sqref="A17">
    <cfRule type="expression" dxfId="79" priority="18">
      <formula>$A$17&lt;&gt;""</formula>
    </cfRule>
  </conditionalFormatting>
  <conditionalFormatting sqref="A18">
    <cfRule type="expression" dxfId="78" priority="17">
      <formula>$A$18&lt;&gt;""</formula>
    </cfRule>
  </conditionalFormatting>
  <conditionalFormatting sqref="B17">
    <cfRule type="expression" dxfId="77" priority="15">
      <formula>$A$17&lt;&gt;""</formula>
    </cfRule>
  </conditionalFormatting>
  <conditionalFormatting sqref="B18">
    <cfRule type="expression" dxfId="76" priority="14">
      <formula>$A$18&lt;&gt;""</formula>
    </cfRule>
  </conditionalFormatting>
  <conditionalFormatting sqref="D10:D2029">
    <cfRule type="expression" dxfId="75" priority="1">
      <formula>$B$8=$O$11</formula>
    </cfRule>
    <cfRule type="expression" dxfId="74" priority="22">
      <formula>$B$14=$O$14</formula>
    </cfRule>
  </conditionalFormatting>
  <conditionalFormatting sqref="A19">
    <cfRule type="expression" dxfId="73" priority="12">
      <formula>$A$19&lt;&gt;""</formula>
    </cfRule>
  </conditionalFormatting>
  <conditionalFormatting sqref="B19">
    <cfRule type="expression" dxfId="72" priority="2">
      <formula>$A$19=""</formula>
    </cfRule>
    <cfRule type="expression" dxfId="71" priority="11">
      <formula>$A$19&lt;&gt;""</formula>
    </cfRule>
  </conditionalFormatting>
  <conditionalFormatting sqref="A16">
    <cfRule type="expression" dxfId="70" priority="8">
      <formula>AND($B$21=$O$16,OR($B$8&lt;&gt;$O$11,AND($B$8=$O$11,$B$17&gt;0,$B$17&lt;1)))</formula>
    </cfRule>
  </conditionalFormatting>
  <conditionalFormatting sqref="C8:D8 D7">
    <cfRule type="expression" dxfId="69" priority="9">
      <formula>$B$21=$O$16</formula>
    </cfRule>
    <cfRule type="expression" dxfId="68" priority="21">
      <formula>$B$14=$O$13</formula>
    </cfRule>
  </conditionalFormatting>
  <conditionalFormatting sqref="A14:B14">
    <cfRule type="expression" dxfId="67" priority="7">
      <formula>$B$8=$O$11</formula>
    </cfRule>
  </conditionalFormatting>
  <conditionalFormatting sqref="A16:B19">
    <cfRule type="expression" dxfId="66" priority="5">
      <formula>AND($B$14=$O$14,$B$8&lt;&gt;$O$11)</formula>
    </cfRule>
  </conditionalFormatting>
  <conditionalFormatting sqref="D7:D8">
    <cfRule type="expression" dxfId="65" priority="4">
      <formula>$B$8=$O$11</formula>
    </cfRule>
  </conditionalFormatting>
  <conditionalFormatting sqref="A24:B24">
    <cfRule type="expression" dxfId="64" priority="3">
      <formula>$A$24&lt;&gt;""</formula>
    </cfRule>
  </conditionalFormatting>
  <dataValidations count="5">
    <dataValidation type="decimal" allowBlank="1" showInputMessage="1" showErrorMessage="1" error="Zadejte hodnotu z intervalu (0;1)" sqref="B12">
      <formula1>0</formula1>
      <formula2>1</formula2>
    </dataValidation>
    <dataValidation type="list" allowBlank="1" showInputMessage="1" showErrorMessage="1" sqref="B14">
      <formula1>$O$13:$O$14</formula1>
    </dataValidation>
    <dataValidation type="list" allowBlank="1" showInputMessage="1" showErrorMessage="1" sqref="B8">
      <formula1>$O$8:$O$11</formula1>
    </dataValidation>
    <dataValidation type="list" allowBlank="1" showInputMessage="1" showErrorMessage="1" sqref="B21">
      <formula1>$O$16:$O$17</formula1>
    </dataValidation>
    <dataValidation type="list" allowBlank="1" showInputMessage="1" showErrorMessage="1" sqref="B10">
      <formula1>$O$19:$O$21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4422"/>
  <sheetViews>
    <sheetView workbookViewId="0">
      <selection activeCell="B7" sqref="B7"/>
    </sheetView>
  </sheetViews>
  <sheetFormatPr defaultRowHeight="15"/>
  <cols>
    <col min="1" max="1" width="41" customWidth="1"/>
    <col min="2" max="2" width="59.7109375" customWidth="1"/>
    <col min="3" max="3" width="3.7109375" customWidth="1"/>
    <col min="4" max="4" width="25.42578125" customWidth="1"/>
    <col min="5" max="5" width="20.28515625" bestFit="1" customWidth="1"/>
    <col min="6" max="6" width="15.5703125" hidden="1" customWidth="1"/>
    <col min="7" max="7" width="11.85546875" hidden="1" customWidth="1"/>
    <col min="8" max="17" width="9.140625" hidden="1" customWidth="1"/>
    <col min="18" max="18" width="0" hidden="1" customWidth="1"/>
  </cols>
  <sheetData>
    <row r="1" spans="1:15" s="27" customFormat="1" ht="21">
      <c r="A1" s="27" t="s">
        <v>50</v>
      </c>
      <c r="D1" s="66" t="s">
        <v>73</v>
      </c>
    </row>
    <row r="2" spans="1:15" s="51" customFormat="1">
      <c r="A2" s="52" t="s">
        <v>19</v>
      </c>
    </row>
    <row r="3" spans="1:15" s="51" customFormat="1">
      <c r="A3" s="51" t="s">
        <v>90</v>
      </c>
    </row>
    <row r="4" spans="1:15" s="51" customFormat="1">
      <c r="A4" s="51" t="s">
        <v>91</v>
      </c>
    </row>
    <row r="5" spans="1:15" s="51" customFormat="1">
      <c r="A5" s="51" t="s">
        <v>92</v>
      </c>
    </row>
    <row r="6" spans="1:15" s="47" customFormat="1">
      <c r="D6" s="54" t="str">
        <f>IF(AND(B20=O12,D9=""),"Předvýběr","Zadejte předvýběr")</f>
        <v>Předvýběr</v>
      </c>
    </row>
    <row r="7" spans="1:15" s="47" customFormat="1">
      <c r="A7" s="7" t="s">
        <v>60</v>
      </c>
      <c r="B7" s="59" t="s">
        <v>55</v>
      </c>
      <c r="D7" s="54" t="str">
        <f>IF(AND(D6="Předvýběr",D9=""),"není zadán!", "a seřaďte jej vzestupně!")</f>
        <v>není zadán!</v>
      </c>
      <c r="F7" s="47" t="s">
        <v>76</v>
      </c>
      <c r="G7" s="47">
        <f>IF(AND(B7=O7,B9=O13,D9&lt;&gt;""),STDEV(Tabulka36[Výběrový soubor]),B16)</f>
        <v>0</v>
      </c>
      <c r="O7" s="47" t="s">
        <v>55</v>
      </c>
    </row>
    <row r="8" spans="1:15" s="47" customFormat="1">
      <c r="B8" s="48"/>
      <c r="D8" s="63" t="s">
        <v>20</v>
      </c>
      <c r="F8" s="47" t="s">
        <v>77</v>
      </c>
      <c r="G8" s="47" t="str">
        <f>IF(B7=O8,IF(AND(B9=O12,B18=""),B16,IF(B9=O13,0.5,"")),"")</f>
        <v/>
      </c>
      <c r="O8" s="47" t="s">
        <v>54</v>
      </c>
    </row>
    <row r="9" spans="1:15" s="47" customFormat="1">
      <c r="A9" s="7" t="str">
        <f>IF(B7=O7,"Znáte odhad směrodatné odchylky?","Znáte odhad relativní četnosti?")</f>
        <v>Znáte odhad směrodatné odchylky?</v>
      </c>
      <c r="B9" s="60" t="s">
        <v>93</v>
      </c>
      <c r="D9" s="64"/>
    </row>
    <row r="10" spans="1:15" s="47" customFormat="1">
      <c r="A10" s="50" t="str">
        <f>IF(B11="","Zadejte spolehlivost odhadu!","")</f>
        <v/>
      </c>
      <c r="D10" s="64"/>
      <c r="F10" s="47" t="s">
        <v>78</v>
      </c>
      <c r="G10" s="67" t="e">
        <f>IF(B7=O7,TINV(1-2*(-0.5+(1-(1-B11)/2)),IF(B9=O12,800,COUNT(Tabulka36[Výběrový soubor])-1)),"")</f>
        <v>#NUM!</v>
      </c>
    </row>
    <row r="11" spans="1:15" s="47" customFormat="1">
      <c r="A11" s="7" t="s">
        <v>30</v>
      </c>
      <c r="B11" s="59">
        <v>0.95</v>
      </c>
      <c r="C11" s="49"/>
      <c r="D11" s="64"/>
      <c r="F11" s="47" t="s">
        <v>79</v>
      </c>
      <c r="G11" s="47">
        <f>-NORMINV((1-B11)/2,0,1)</f>
        <v>1.9599639845400545</v>
      </c>
    </row>
    <row r="12" spans="1:15" s="47" customFormat="1">
      <c r="D12" s="64"/>
      <c r="O12" s="47" t="s">
        <v>61</v>
      </c>
    </row>
    <row r="13" spans="1:15" s="47" customFormat="1">
      <c r="A13" s="7" t="s">
        <v>51</v>
      </c>
      <c r="B13" s="59">
        <v>0.03</v>
      </c>
      <c r="D13" s="64"/>
      <c r="F13" s="47" t="s">
        <v>80</v>
      </c>
      <c r="G13" s="47" t="e">
        <f>MAX(30,CEILING(((G10*G7)/B13)^2,1))</f>
        <v>#NUM!</v>
      </c>
      <c r="O13" s="47" t="str">
        <f>IF(B7=O7,"Ne, bude určen z předvýběru.","Ne, bude použit odhad p=0,5")</f>
        <v>Ne, bude určen z předvýběru.</v>
      </c>
    </row>
    <row r="14" spans="1:15" s="47" customFormat="1">
      <c r="B14" s="50" t="str">
        <f>IF(AND($B$7=$O$8,OR(B13&lt;=0,B13&gt;=1)),"Maximální přípustná chyba musí být z intervalu (0;1)!","")</f>
        <v/>
      </c>
      <c r="D14" s="64"/>
      <c r="F14" s="47" t="s">
        <v>81</v>
      </c>
      <c r="G14" s="47" t="e">
        <f>CEILING(((G11/B13)^2)*G8*(1-G8),1)</f>
        <v>#VALUE!</v>
      </c>
    </row>
    <row r="15" spans="1:15" s="47" customFormat="1">
      <c r="A15" s="58" t="str">
        <f>IF(AND(B20=O16,B9=O12),"Zadejte:","")</f>
        <v/>
      </c>
      <c r="B15" s="50"/>
      <c r="D15" s="64"/>
      <c r="O15" s="47" t="s">
        <v>52</v>
      </c>
    </row>
    <row r="16" spans="1:15" s="47" customFormat="1">
      <c r="A16" s="53" t="str">
        <f>IF(B7=O7,"Odhad směrodatné odchylky:","Odhad relativní četnosti:")</f>
        <v>Odhad směrodatné odchylky:</v>
      </c>
      <c r="B16" s="61"/>
      <c r="D16" s="64"/>
      <c r="O16" s="47" t="s">
        <v>53</v>
      </c>
    </row>
    <row r="17" spans="1:4" s="47" customFormat="1">
      <c r="A17" s="53"/>
      <c r="B17" s="61"/>
      <c r="D17" s="64"/>
    </row>
    <row r="18" spans="1:4" s="47" customFormat="1">
      <c r="B18" s="85" t="str">
        <f>IF(AND(B20=O15,B9=O12,B16=""),"Zadejte požadovaný odhad!",IF(AND(B7=O8,OR(B16&lt;=0,B16&gt;=1)),"Odhad relativní četnosti musí být z intervalu (0;1)!",""))</f>
        <v/>
      </c>
      <c r="D18" s="64"/>
    </row>
    <row r="19" spans="1:4" s="47" customFormat="1">
      <c r="B19" s="68"/>
      <c r="D19" s="64"/>
    </row>
    <row r="20" spans="1:4" s="47" customFormat="1">
      <c r="A20" s="7" t="s">
        <v>64</v>
      </c>
      <c r="B20" s="62" t="s">
        <v>52</v>
      </c>
      <c r="D20" s="64"/>
    </row>
    <row r="21" spans="1:4" s="47" customFormat="1">
      <c r="D21" s="64"/>
    </row>
    <row r="22" spans="1:4" s="47" customFormat="1">
      <c r="A22" s="50" t="str">
        <f>IF(AND(B7=O7,B9=O13,D9&lt;&gt;"",B20=O15),'Test normality_předvýběr'!X13,"")</f>
        <v/>
      </c>
      <c r="D22" s="64"/>
    </row>
    <row r="23" spans="1:4" s="47" customFormat="1">
      <c r="A23" s="57" t="str">
        <f>IF(B20=O15,IF(B13="","Zadejte požadovanou maximální přípustnou chybu!",IF(B7=O7,IF(AND(B9=O15,B16=""),"Pro odhad rozsahu výběru musíte znát odhad směrodatné odchylky",IF(AND(G7&lt;&gt;"",B18="",AND(B9=O12,D6="Předvýběr")),CONCATENATE("Minimální požadovaný rozsah výběru je ",G13,"."),"")),IF(OR(AND(G8&lt;&gt;"",B18=""),B9=O13),CONCATENATE("Minimální požadovaný rozsah výběru je ",G14,"."),""))))</f>
        <v/>
      </c>
      <c r="B23" s="49"/>
      <c r="D23" s="64"/>
    </row>
    <row r="24" spans="1:4" s="47" customFormat="1">
      <c r="A24" s="57"/>
      <c r="D24" s="64"/>
    </row>
    <row r="25" spans="1:4" s="47" customFormat="1">
      <c r="D25" s="64"/>
    </row>
    <row r="26" spans="1:4" s="47" customFormat="1">
      <c r="D26" s="64"/>
    </row>
    <row r="27" spans="1:4" s="47" customFormat="1">
      <c r="D27" s="64"/>
    </row>
    <row r="28" spans="1:4" s="47" customFormat="1">
      <c r="D28" s="64"/>
    </row>
    <row r="29" spans="1:4" s="47" customFormat="1">
      <c r="D29" s="64"/>
    </row>
    <row r="30" spans="1:4" s="47" customFormat="1">
      <c r="D30" s="64"/>
    </row>
    <row r="31" spans="1:4" s="47" customFormat="1">
      <c r="D31" s="64"/>
    </row>
    <row r="32" spans="1:4" s="47" customFormat="1">
      <c r="D32" s="64"/>
    </row>
    <row r="33" spans="4:4" s="47" customFormat="1">
      <c r="D33" s="64"/>
    </row>
    <row r="34" spans="4:4" s="47" customFormat="1">
      <c r="D34" s="64"/>
    </row>
    <row r="35" spans="4:4" s="47" customFormat="1">
      <c r="D35" s="64"/>
    </row>
    <row r="36" spans="4:4" s="47" customFormat="1">
      <c r="D36" s="64"/>
    </row>
    <row r="37" spans="4:4" s="47" customFormat="1">
      <c r="D37" s="64"/>
    </row>
    <row r="38" spans="4:4" s="47" customFormat="1">
      <c r="D38" s="64"/>
    </row>
    <row r="39" spans="4:4" s="47" customFormat="1">
      <c r="D39" s="64"/>
    </row>
    <row r="40" spans="4:4" s="47" customFormat="1">
      <c r="D40" s="64"/>
    </row>
    <row r="41" spans="4:4" s="47" customFormat="1">
      <c r="D41" s="64"/>
    </row>
    <row r="42" spans="4:4" s="47" customFormat="1">
      <c r="D42" s="64"/>
    </row>
    <row r="43" spans="4:4" s="47" customFormat="1">
      <c r="D43" s="64"/>
    </row>
    <row r="44" spans="4:4" s="47" customFormat="1">
      <c r="D44" s="64"/>
    </row>
    <row r="45" spans="4:4" s="47" customFormat="1">
      <c r="D45" s="64"/>
    </row>
    <row r="46" spans="4:4" s="47" customFormat="1">
      <c r="D46" s="64"/>
    </row>
    <row r="47" spans="4:4" s="47" customFormat="1">
      <c r="D47" s="64"/>
    </row>
    <row r="48" spans="4:4" s="47" customFormat="1">
      <c r="D48" s="64"/>
    </row>
    <row r="49" spans="4:4" s="47" customFormat="1">
      <c r="D49" s="64"/>
    </row>
    <row r="50" spans="4:4" s="47" customFormat="1">
      <c r="D50" s="64"/>
    </row>
    <row r="51" spans="4:4" s="47" customFormat="1">
      <c r="D51" s="64"/>
    </row>
    <row r="52" spans="4:4" s="47" customFormat="1">
      <c r="D52" s="64"/>
    </row>
    <row r="53" spans="4:4" s="47" customFormat="1">
      <c r="D53" s="64"/>
    </row>
    <row r="54" spans="4:4" s="47" customFormat="1">
      <c r="D54" s="64"/>
    </row>
    <row r="55" spans="4:4" s="47" customFormat="1">
      <c r="D55" s="64"/>
    </row>
    <row r="56" spans="4:4" s="47" customFormat="1">
      <c r="D56" s="64"/>
    </row>
    <row r="57" spans="4:4" s="47" customFormat="1">
      <c r="D57" s="64"/>
    </row>
    <row r="58" spans="4:4" s="47" customFormat="1">
      <c r="D58" s="64"/>
    </row>
    <row r="59" spans="4:4" s="47" customFormat="1">
      <c r="D59" s="64"/>
    </row>
    <row r="60" spans="4:4" s="47" customFormat="1">
      <c r="D60" s="64"/>
    </row>
    <row r="61" spans="4:4" s="47" customFormat="1">
      <c r="D61" s="64"/>
    </row>
    <row r="62" spans="4:4" s="47" customFormat="1">
      <c r="D62" s="64"/>
    </row>
    <row r="63" spans="4:4" s="47" customFormat="1">
      <c r="D63" s="64"/>
    </row>
    <row r="64" spans="4:4" s="47" customFormat="1">
      <c r="D64" s="64"/>
    </row>
    <row r="65" spans="4:4" s="47" customFormat="1">
      <c r="D65" s="64"/>
    </row>
    <row r="66" spans="4:4" s="47" customFormat="1">
      <c r="D66" s="64"/>
    </row>
    <row r="67" spans="4:4" s="47" customFormat="1">
      <c r="D67" s="64"/>
    </row>
    <row r="68" spans="4:4" s="47" customFormat="1">
      <c r="D68" s="64"/>
    </row>
    <row r="69" spans="4:4" s="47" customFormat="1">
      <c r="D69" s="64"/>
    </row>
    <row r="70" spans="4:4" s="47" customFormat="1">
      <c r="D70" s="64"/>
    </row>
    <row r="71" spans="4:4" s="47" customFormat="1">
      <c r="D71" s="64"/>
    </row>
    <row r="72" spans="4:4" s="47" customFormat="1">
      <c r="D72" s="64"/>
    </row>
    <row r="73" spans="4:4" s="47" customFormat="1">
      <c r="D73" s="64"/>
    </row>
    <row r="74" spans="4:4" s="47" customFormat="1">
      <c r="D74" s="64"/>
    </row>
    <row r="75" spans="4:4" s="47" customFormat="1">
      <c r="D75" s="64"/>
    </row>
    <row r="76" spans="4:4" s="47" customFormat="1">
      <c r="D76" s="64"/>
    </row>
    <row r="77" spans="4:4" s="47" customFormat="1">
      <c r="D77" s="64"/>
    </row>
    <row r="78" spans="4:4" s="47" customFormat="1">
      <c r="D78" s="64"/>
    </row>
    <row r="79" spans="4:4" s="47" customFormat="1">
      <c r="D79" s="64"/>
    </row>
    <row r="80" spans="4:4" s="47" customFormat="1">
      <c r="D80" s="64"/>
    </row>
    <row r="81" spans="4:4" s="47" customFormat="1">
      <c r="D81" s="64"/>
    </row>
    <row r="82" spans="4:4" s="47" customFormat="1">
      <c r="D82" s="64"/>
    </row>
    <row r="83" spans="4:4" s="47" customFormat="1">
      <c r="D83" s="64"/>
    </row>
    <row r="84" spans="4:4" s="47" customFormat="1">
      <c r="D84" s="64"/>
    </row>
    <row r="85" spans="4:4" s="47" customFormat="1">
      <c r="D85" s="64"/>
    </row>
    <row r="86" spans="4:4" s="47" customFormat="1">
      <c r="D86" s="64"/>
    </row>
    <row r="87" spans="4:4" s="47" customFormat="1">
      <c r="D87" s="64"/>
    </row>
    <row r="88" spans="4:4" s="47" customFormat="1">
      <c r="D88" s="64"/>
    </row>
    <row r="89" spans="4:4" s="47" customFormat="1">
      <c r="D89" s="64"/>
    </row>
    <row r="90" spans="4:4" s="47" customFormat="1">
      <c r="D90" s="64"/>
    </row>
    <row r="91" spans="4:4" s="47" customFormat="1">
      <c r="D91" s="64"/>
    </row>
    <row r="92" spans="4:4" s="47" customFormat="1">
      <c r="D92" s="64"/>
    </row>
    <row r="93" spans="4:4" s="47" customFormat="1">
      <c r="D93" s="64"/>
    </row>
    <row r="94" spans="4:4" s="47" customFormat="1">
      <c r="D94" s="64"/>
    </row>
    <row r="95" spans="4:4" s="47" customFormat="1">
      <c r="D95" s="64"/>
    </row>
    <row r="96" spans="4:4" s="47" customFormat="1">
      <c r="D96" s="64"/>
    </row>
    <row r="97" spans="4:4" s="47" customFormat="1">
      <c r="D97" s="64"/>
    </row>
    <row r="98" spans="4:4" s="47" customFormat="1">
      <c r="D98" s="64"/>
    </row>
    <row r="99" spans="4:4" s="47" customFormat="1">
      <c r="D99" s="64"/>
    </row>
    <row r="100" spans="4:4" s="47" customFormat="1">
      <c r="D100" s="64"/>
    </row>
    <row r="101" spans="4:4" s="47" customFormat="1">
      <c r="D101" s="64"/>
    </row>
    <row r="102" spans="4:4" s="47" customFormat="1">
      <c r="D102" s="64"/>
    </row>
    <row r="103" spans="4:4" s="47" customFormat="1">
      <c r="D103" s="64"/>
    </row>
    <row r="104" spans="4:4" s="47" customFormat="1">
      <c r="D104" s="64"/>
    </row>
    <row r="105" spans="4:4" s="47" customFormat="1">
      <c r="D105" s="64"/>
    </row>
    <row r="106" spans="4:4" s="47" customFormat="1">
      <c r="D106" s="64"/>
    </row>
    <row r="107" spans="4:4" s="47" customFormat="1">
      <c r="D107" s="64"/>
    </row>
    <row r="108" spans="4:4" s="47" customFormat="1">
      <c r="D108" s="64"/>
    </row>
    <row r="109" spans="4:4" s="47" customFormat="1">
      <c r="D109" s="64"/>
    </row>
    <row r="110" spans="4:4" s="47" customFormat="1">
      <c r="D110" s="64"/>
    </row>
    <row r="111" spans="4:4" s="47" customFormat="1">
      <c r="D111" s="64"/>
    </row>
    <row r="112" spans="4:4" s="47" customFormat="1">
      <c r="D112" s="64"/>
    </row>
    <row r="113" spans="4:4" s="47" customFormat="1">
      <c r="D113" s="64"/>
    </row>
    <row r="114" spans="4:4" s="47" customFormat="1">
      <c r="D114" s="64"/>
    </row>
    <row r="115" spans="4:4" s="47" customFormat="1">
      <c r="D115" s="64"/>
    </row>
    <row r="116" spans="4:4" s="47" customFormat="1">
      <c r="D116" s="64"/>
    </row>
    <row r="117" spans="4:4" s="47" customFormat="1">
      <c r="D117" s="64"/>
    </row>
    <row r="118" spans="4:4" s="47" customFormat="1">
      <c r="D118" s="64"/>
    </row>
    <row r="119" spans="4:4" s="47" customFormat="1">
      <c r="D119" s="64"/>
    </row>
    <row r="120" spans="4:4" s="47" customFormat="1">
      <c r="D120" s="64"/>
    </row>
    <row r="121" spans="4:4" s="47" customFormat="1">
      <c r="D121" s="64"/>
    </row>
    <row r="122" spans="4:4" s="47" customFormat="1">
      <c r="D122" s="64"/>
    </row>
    <row r="123" spans="4:4" s="47" customFormat="1">
      <c r="D123" s="64"/>
    </row>
    <row r="124" spans="4:4" s="47" customFormat="1">
      <c r="D124" s="64"/>
    </row>
    <row r="125" spans="4:4" s="47" customFormat="1">
      <c r="D125" s="64"/>
    </row>
    <row r="126" spans="4:4" s="47" customFormat="1">
      <c r="D126" s="64"/>
    </row>
    <row r="127" spans="4:4" s="47" customFormat="1">
      <c r="D127" s="64"/>
    </row>
    <row r="128" spans="4:4" s="47" customFormat="1">
      <c r="D128" s="64"/>
    </row>
    <row r="129" spans="4:4" s="47" customFormat="1">
      <c r="D129" s="64"/>
    </row>
    <row r="130" spans="4:4" s="47" customFormat="1">
      <c r="D130" s="64"/>
    </row>
    <row r="131" spans="4:4" s="47" customFormat="1">
      <c r="D131" s="64"/>
    </row>
    <row r="132" spans="4:4" s="47" customFormat="1">
      <c r="D132" s="64"/>
    </row>
    <row r="133" spans="4:4" s="47" customFormat="1">
      <c r="D133" s="64"/>
    </row>
    <row r="134" spans="4:4" s="47" customFormat="1">
      <c r="D134" s="64"/>
    </row>
    <row r="135" spans="4:4" s="47" customFormat="1">
      <c r="D135" s="64"/>
    </row>
    <row r="136" spans="4:4" s="47" customFormat="1">
      <c r="D136" s="64"/>
    </row>
    <row r="137" spans="4:4" s="47" customFormat="1">
      <c r="D137" s="64"/>
    </row>
    <row r="138" spans="4:4" s="47" customFormat="1">
      <c r="D138" s="64"/>
    </row>
    <row r="139" spans="4:4" s="47" customFormat="1">
      <c r="D139" s="64"/>
    </row>
    <row r="140" spans="4:4" s="47" customFormat="1">
      <c r="D140" s="64"/>
    </row>
    <row r="141" spans="4:4" s="47" customFormat="1">
      <c r="D141" s="64"/>
    </row>
    <row r="142" spans="4:4" s="47" customFormat="1">
      <c r="D142" s="64"/>
    </row>
    <row r="143" spans="4:4" s="47" customFormat="1">
      <c r="D143" s="64"/>
    </row>
    <row r="144" spans="4:4" s="47" customFormat="1">
      <c r="D144" s="64"/>
    </row>
    <row r="145" spans="4:4" s="47" customFormat="1">
      <c r="D145" s="64"/>
    </row>
    <row r="146" spans="4:4" s="47" customFormat="1">
      <c r="D146" s="64"/>
    </row>
    <row r="147" spans="4:4" s="47" customFormat="1">
      <c r="D147" s="64"/>
    </row>
    <row r="148" spans="4:4" s="47" customFormat="1">
      <c r="D148" s="64"/>
    </row>
    <row r="149" spans="4:4" s="47" customFormat="1">
      <c r="D149" s="64"/>
    </row>
    <row r="150" spans="4:4" s="47" customFormat="1">
      <c r="D150" s="64"/>
    </row>
    <row r="151" spans="4:4" s="47" customFormat="1">
      <c r="D151" s="64"/>
    </row>
    <row r="152" spans="4:4" s="47" customFormat="1">
      <c r="D152" s="64"/>
    </row>
    <row r="153" spans="4:4" s="47" customFormat="1">
      <c r="D153" s="64"/>
    </row>
    <row r="154" spans="4:4" s="47" customFormat="1">
      <c r="D154" s="64"/>
    </row>
    <row r="155" spans="4:4" s="47" customFormat="1">
      <c r="D155" s="64"/>
    </row>
    <row r="156" spans="4:4" s="47" customFormat="1">
      <c r="D156" s="64"/>
    </row>
    <row r="157" spans="4:4" s="47" customFormat="1">
      <c r="D157" s="64"/>
    </row>
    <row r="158" spans="4:4" s="47" customFormat="1">
      <c r="D158" s="64"/>
    </row>
    <row r="159" spans="4:4" s="47" customFormat="1">
      <c r="D159" s="64"/>
    </row>
    <row r="160" spans="4:4" s="47" customFormat="1">
      <c r="D160" s="64"/>
    </row>
    <row r="161" spans="4:4" s="47" customFormat="1">
      <c r="D161" s="64"/>
    </row>
    <row r="162" spans="4:4" s="47" customFormat="1">
      <c r="D162" s="64"/>
    </row>
    <row r="163" spans="4:4" s="47" customFormat="1">
      <c r="D163" s="64"/>
    </row>
    <row r="164" spans="4:4" s="47" customFormat="1">
      <c r="D164" s="64"/>
    </row>
    <row r="165" spans="4:4" s="47" customFormat="1">
      <c r="D165" s="64"/>
    </row>
    <row r="166" spans="4:4" s="47" customFormat="1">
      <c r="D166" s="64"/>
    </row>
    <row r="167" spans="4:4" s="47" customFormat="1">
      <c r="D167" s="64"/>
    </row>
    <row r="168" spans="4:4" s="47" customFormat="1">
      <c r="D168" s="64"/>
    </row>
    <row r="169" spans="4:4" s="47" customFormat="1">
      <c r="D169" s="64"/>
    </row>
    <row r="170" spans="4:4" s="47" customFormat="1">
      <c r="D170" s="64"/>
    </row>
    <row r="171" spans="4:4" s="47" customFormat="1">
      <c r="D171" s="64"/>
    </row>
    <row r="172" spans="4:4" s="47" customFormat="1">
      <c r="D172" s="64"/>
    </row>
    <row r="173" spans="4:4" s="47" customFormat="1">
      <c r="D173" s="64"/>
    </row>
    <row r="174" spans="4:4" s="47" customFormat="1">
      <c r="D174" s="64"/>
    </row>
    <row r="175" spans="4:4" s="47" customFormat="1">
      <c r="D175" s="64"/>
    </row>
    <row r="176" spans="4:4" s="47" customFormat="1">
      <c r="D176" s="64"/>
    </row>
    <row r="177" spans="4:4" s="47" customFormat="1">
      <c r="D177" s="64"/>
    </row>
    <row r="178" spans="4:4" s="47" customFormat="1">
      <c r="D178" s="64"/>
    </row>
    <row r="179" spans="4:4" s="47" customFormat="1">
      <c r="D179" s="64"/>
    </row>
    <row r="180" spans="4:4" s="47" customFormat="1">
      <c r="D180" s="64"/>
    </row>
    <row r="181" spans="4:4" s="47" customFormat="1">
      <c r="D181" s="64"/>
    </row>
    <row r="182" spans="4:4" s="47" customFormat="1">
      <c r="D182" s="64"/>
    </row>
    <row r="183" spans="4:4" s="47" customFormat="1">
      <c r="D183" s="64"/>
    </row>
    <row r="184" spans="4:4" s="47" customFormat="1">
      <c r="D184" s="64"/>
    </row>
    <row r="185" spans="4:4" s="47" customFormat="1">
      <c r="D185" s="64"/>
    </row>
    <row r="186" spans="4:4" s="47" customFormat="1">
      <c r="D186" s="64"/>
    </row>
    <row r="187" spans="4:4" s="47" customFormat="1">
      <c r="D187" s="64"/>
    </row>
    <row r="188" spans="4:4" s="47" customFormat="1">
      <c r="D188" s="64"/>
    </row>
    <row r="189" spans="4:4" s="47" customFormat="1">
      <c r="D189" s="64"/>
    </row>
    <row r="190" spans="4:4" s="47" customFormat="1">
      <c r="D190" s="64"/>
    </row>
    <row r="191" spans="4:4" s="47" customFormat="1">
      <c r="D191" s="64"/>
    </row>
    <row r="192" spans="4:4" s="47" customFormat="1">
      <c r="D192" s="64"/>
    </row>
    <row r="193" spans="4:4" s="47" customFormat="1">
      <c r="D193" s="64"/>
    </row>
    <row r="194" spans="4:4" s="47" customFormat="1">
      <c r="D194" s="64"/>
    </row>
    <row r="195" spans="4:4" s="47" customFormat="1">
      <c r="D195" s="64"/>
    </row>
    <row r="196" spans="4:4" s="47" customFormat="1">
      <c r="D196" s="64"/>
    </row>
    <row r="197" spans="4:4" s="47" customFormat="1">
      <c r="D197" s="64"/>
    </row>
    <row r="198" spans="4:4" s="47" customFormat="1">
      <c r="D198" s="64"/>
    </row>
    <row r="199" spans="4:4" s="47" customFormat="1">
      <c r="D199" s="64"/>
    </row>
    <row r="200" spans="4:4" s="47" customFormat="1">
      <c r="D200" s="64"/>
    </row>
    <row r="201" spans="4:4" s="47" customFormat="1">
      <c r="D201" s="64"/>
    </row>
    <row r="202" spans="4:4" s="47" customFormat="1">
      <c r="D202" s="64"/>
    </row>
    <row r="203" spans="4:4" s="47" customFormat="1">
      <c r="D203" s="64"/>
    </row>
    <row r="204" spans="4:4" s="47" customFormat="1">
      <c r="D204" s="64"/>
    </row>
    <row r="205" spans="4:4" s="47" customFormat="1">
      <c r="D205" s="64"/>
    </row>
    <row r="206" spans="4:4" s="47" customFormat="1">
      <c r="D206" s="64"/>
    </row>
    <row r="207" spans="4:4" s="47" customFormat="1">
      <c r="D207" s="64"/>
    </row>
    <row r="208" spans="4:4" s="47" customFormat="1">
      <c r="D208" s="64"/>
    </row>
    <row r="209" spans="4:4" s="47" customFormat="1">
      <c r="D209" s="64"/>
    </row>
    <row r="210" spans="4:4" s="47" customFormat="1">
      <c r="D210" s="64"/>
    </row>
    <row r="211" spans="4:4" s="47" customFormat="1">
      <c r="D211" s="64"/>
    </row>
    <row r="212" spans="4:4" s="47" customFormat="1">
      <c r="D212" s="64"/>
    </row>
    <row r="213" spans="4:4" s="47" customFormat="1">
      <c r="D213" s="64"/>
    </row>
    <row r="214" spans="4:4" s="47" customFormat="1">
      <c r="D214" s="64"/>
    </row>
    <row r="215" spans="4:4" s="47" customFormat="1">
      <c r="D215" s="64"/>
    </row>
    <row r="216" spans="4:4" s="47" customFormat="1">
      <c r="D216" s="64"/>
    </row>
    <row r="217" spans="4:4" s="47" customFormat="1">
      <c r="D217" s="64"/>
    </row>
    <row r="218" spans="4:4" s="47" customFormat="1">
      <c r="D218" s="64"/>
    </row>
    <row r="219" spans="4:4" s="47" customFormat="1">
      <c r="D219" s="64"/>
    </row>
    <row r="220" spans="4:4" s="47" customFormat="1">
      <c r="D220" s="64"/>
    </row>
    <row r="221" spans="4:4" s="47" customFormat="1">
      <c r="D221" s="64"/>
    </row>
    <row r="222" spans="4:4" s="47" customFormat="1">
      <c r="D222" s="64"/>
    </row>
    <row r="223" spans="4:4" s="47" customFormat="1">
      <c r="D223" s="64"/>
    </row>
    <row r="224" spans="4:4" s="47" customFormat="1">
      <c r="D224" s="64"/>
    </row>
    <row r="225" spans="4:4" s="47" customFormat="1">
      <c r="D225" s="64"/>
    </row>
    <row r="226" spans="4:4" s="47" customFormat="1">
      <c r="D226" s="64"/>
    </row>
    <row r="227" spans="4:4" s="47" customFormat="1">
      <c r="D227" s="64"/>
    </row>
    <row r="228" spans="4:4" s="47" customFormat="1">
      <c r="D228" s="64"/>
    </row>
    <row r="229" spans="4:4" s="47" customFormat="1">
      <c r="D229" s="64"/>
    </row>
    <row r="230" spans="4:4" s="47" customFormat="1">
      <c r="D230" s="64"/>
    </row>
    <row r="231" spans="4:4" s="47" customFormat="1">
      <c r="D231" s="64"/>
    </row>
    <row r="232" spans="4:4" s="47" customFormat="1">
      <c r="D232" s="64"/>
    </row>
    <row r="233" spans="4:4" s="47" customFormat="1">
      <c r="D233" s="64"/>
    </row>
    <row r="234" spans="4:4" s="47" customFormat="1">
      <c r="D234" s="64"/>
    </row>
    <row r="235" spans="4:4" s="47" customFormat="1">
      <c r="D235" s="64"/>
    </row>
    <row r="236" spans="4:4" s="47" customFormat="1">
      <c r="D236" s="64"/>
    </row>
    <row r="237" spans="4:4" s="47" customFormat="1">
      <c r="D237" s="64"/>
    </row>
    <row r="238" spans="4:4" s="47" customFormat="1">
      <c r="D238" s="64"/>
    </row>
    <row r="239" spans="4:4" s="47" customFormat="1">
      <c r="D239" s="64"/>
    </row>
    <row r="240" spans="4:4" s="47" customFormat="1">
      <c r="D240" s="64"/>
    </row>
    <row r="241" spans="4:4" s="47" customFormat="1">
      <c r="D241" s="64"/>
    </row>
    <row r="242" spans="4:4" s="47" customFormat="1">
      <c r="D242" s="64"/>
    </row>
    <row r="243" spans="4:4" s="47" customFormat="1">
      <c r="D243" s="64"/>
    </row>
    <row r="244" spans="4:4" s="47" customFormat="1">
      <c r="D244" s="64"/>
    </row>
    <row r="245" spans="4:4" s="47" customFormat="1">
      <c r="D245" s="64"/>
    </row>
    <row r="246" spans="4:4" s="47" customFormat="1">
      <c r="D246" s="64"/>
    </row>
    <row r="247" spans="4:4" s="47" customFormat="1">
      <c r="D247" s="64"/>
    </row>
    <row r="248" spans="4:4" s="47" customFormat="1">
      <c r="D248" s="64"/>
    </row>
    <row r="249" spans="4:4" s="47" customFormat="1">
      <c r="D249" s="64"/>
    </row>
    <row r="250" spans="4:4" s="47" customFormat="1">
      <c r="D250" s="64"/>
    </row>
    <row r="251" spans="4:4" s="47" customFormat="1">
      <c r="D251" s="64"/>
    </row>
    <row r="252" spans="4:4" s="47" customFormat="1">
      <c r="D252" s="64"/>
    </row>
    <row r="253" spans="4:4" s="47" customFormat="1">
      <c r="D253" s="64"/>
    </row>
    <row r="254" spans="4:4" s="47" customFormat="1">
      <c r="D254" s="64"/>
    </row>
    <row r="255" spans="4:4" s="47" customFormat="1">
      <c r="D255" s="64"/>
    </row>
    <row r="256" spans="4:4" s="47" customFormat="1">
      <c r="D256" s="64"/>
    </row>
    <row r="257" spans="4:4" s="47" customFormat="1">
      <c r="D257" s="64"/>
    </row>
    <row r="258" spans="4:4" s="47" customFormat="1">
      <c r="D258" s="64"/>
    </row>
    <row r="259" spans="4:4" s="47" customFormat="1">
      <c r="D259" s="64"/>
    </row>
    <row r="260" spans="4:4" s="47" customFormat="1">
      <c r="D260" s="64"/>
    </row>
    <row r="261" spans="4:4" s="47" customFormat="1">
      <c r="D261" s="64"/>
    </row>
    <row r="262" spans="4:4" s="47" customFormat="1">
      <c r="D262" s="64"/>
    </row>
    <row r="263" spans="4:4" s="47" customFormat="1">
      <c r="D263" s="64"/>
    </row>
    <row r="264" spans="4:4" s="47" customFormat="1">
      <c r="D264" s="64"/>
    </row>
    <row r="265" spans="4:4" s="47" customFormat="1">
      <c r="D265" s="64"/>
    </row>
    <row r="266" spans="4:4" s="47" customFormat="1">
      <c r="D266" s="64"/>
    </row>
    <row r="267" spans="4:4" s="47" customFormat="1">
      <c r="D267" s="64"/>
    </row>
    <row r="268" spans="4:4" s="47" customFormat="1">
      <c r="D268" s="64"/>
    </row>
    <row r="269" spans="4:4" s="47" customFormat="1">
      <c r="D269" s="64"/>
    </row>
    <row r="270" spans="4:4" s="47" customFormat="1">
      <c r="D270" s="64"/>
    </row>
    <row r="271" spans="4:4" s="47" customFormat="1">
      <c r="D271" s="64"/>
    </row>
    <row r="272" spans="4:4" s="47" customFormat="1">
      <c r="D272" s="64"/>
    </row>
    <row r="273" spans="4:4" s="47" customFormat="1">
      <c r="D273" s="64"/>
    </row>
    <row r="274" spans="4:4" s="47" customFormat="1">
      <c r="D274" s="64"/>
    </row>
    <row r="275" spans="4:4" s="47" customFormat="1">
      <c r="D275" s="64"/>
    </row>
    <row r="276" spans="4:4" s="47" customFormat="1">
      <c r="D276" s="64"/>
    </row>
    <row r="277" spans="4:4" s="47" customFormat="1">
      <c r="D277" s="64"/>
    </row>
    <row r="278" spans="4:4" s="47" customFormat="1">
      <c r="D278" s="64"/>
    </row>
    <row r="279" spans="4:4" s="47" customFormat="1">
      <c r="D279" s="64"/>
    </row>
    <row r="280" spans="4:4" s="47" customFormat="1">
      <c r="D280" s="64"/>
    </row>
    <row r="281" spans="4:4" s="47" customFormat="1">
      <c r="D281" s="64"/>
    </row>
    <row r="282" spans="4:4" s="47" customFormat="1">
      <c r="D282" s="64"/>
    </row>
    <row r="283" spans="4:4" s="47" customFormat="1">
      <c r="D283" s="64"/>
    </row>
    <row r="284" spans="4:4" s="47" customFormat="1">
      <c r="D284" s="64"/>
    </row>
    <row r="285" spans="4:4" s="47" customFormat="1">
      <c r="D285" s="64"/>
    </row>
    <row r="286" spans="4:4" s="47" customFormat="1">
      <c r="D286" s="64"/>
    </row>
    <row r="287" spans="4:4" s="47" customFormat="1">
      <c r="D287" s="64"/>
    </row>
    <row r="288" spans="4:4" s="47" customFormat="1">
      <c r="D288" s="64"/>
    </row>
    <row r="289" spans="4:4" s="47" customFormat="1">
      <c r="D289" s="64"/>
    </row>
    <row r="290" spans="4:4" s="47" customFormat="1">
      <c r="D290" s="64"/>
    </row>
    <row r="291" spans="4:4" s="47" customFormat="1">
      <c r="D291" s="64"/>
    </row>
    <row r="292" spans="4:4" s="47" customFormat="1">
      <c r="D292" s="64"/>
    </row>
    <row r="293" spans="4:4" s="47" customFormat="1">
      <c r="D293" s="64"/>
    </row>
    <row r="294" spans="4:4" s="47" customFormat="1">
      <c r="D294" s="64"/>
    </row>
    <row r="295" spans="4:4" s="47" customFormat="1">
      <c r="D295" s="64"/>
    </row>
    <row r="296" spans="4:4" s="47" customFormat="1">
      <c r="D296" s="64"/>
    </row>
    <row r="297" spans="4:4" s="47" customFormat="1">
      <c r="D297" s="64"/>
    </row>
    <row r="298" spans="4:4" s="47" customFormat="1">
      <c r="D298" s="64"/>
    </row>
    <row r="299" spans="4:4" s="47" customFormat="1">
      <c r="D299" s="64"/>
    </row>
    <row r="300" spans="4:4" s="47" customFormat="1">
      <c r="D300" s="64"/>
    </row>
    <row r="301" spans="4:4" s="47" customFormat="1">
      <c r="D301" s="64"/>
    </row>
    <row r="302" spans="4:4" s="47" customFormat="1">
      <c r="D302" s="64"/>
    </row>
    <row r="303" spans="4:4" s="47" customFormat="1">
      <c r="D303" s="64"/>
    </row>
    <row r="304" spans="4:4" s="47" customFormat="1">
      <c r="D304" s="64"/>
    </row>
    <row r="305" spans="4:4" s="47" customFormat="1">
      <c r="D305" s="64"/>
    </row>
    <row r="306" spans="4:4" s="47" customFormat="1">
      <c r="D306" s="64"/>
    </row>
    <row r="307" spans="4:4" s="47" customFormat="1">
      <c r="D307" s="64"/>
    </row>
    <row r="308" spans="4:4" s="47" customFormat="1">
      <c r="D308" s="64"/>
    </row>
    <row r="309" spans="4:4" s="47" customFormat="1">
      <c r="D309" s="64"/>
    </row>
    <row r="310" spans="4:4" s="47" customFormat="1">
      <c r="D310" s="64"/>
    </row>
    <row r="311" spans="4:4" s="47" customFormat="1">
      <c r="D311" s="64"/>
    </row>
    <row r="312" spans="4:4" s="47" customFormat="1">
      <c r="D312" s="64"/>
    </row>
    <row r="313" spans="4:4" s="47" customFormat="1">
      <c r="D313" s="64"/>
    </row>
    <row r="314" spans="4:4" s="47" customFormat="1">
      <c r="D314" s="64"/>
    </row>
    <row r="315" spans="4:4" s="47" customFormat="1">
      <c r="D315" s="64"/>
    </row>
    <row r="316" spans="4:4" s="47" customFormat="1">
      <c r="D316" s="64"/>
    </row>
    <row r="317" spans="4:4" s="47" customFormat="1">
      <c r="D317" s="64"/>
    </row>
    <row r="318" spans="4:4" s="47" customFormat="1">
      <c r="D318" s="64"/>
    </row>
    <row r="319" spans="4:4" s="47" customFormat="1">
      <c r="D319" s="64"/>
    </row>
    <row r="320" spans="4:4" s="47" customFormat="1">
      <c r="D320" s="64"/>
    </row>
    <row r="321" spans="4:4" s="47" customFormat="1">
      <c r="D321" s="64"/>
    </row>
    <row r="322" spans="4:4" s="47" customFormat="1">
      <c r="D322" s="64"/>
    </row>
    <row r="323" spans="4:4" s="47" customFormat="1">
      <c r="D323" s="64"/>
    </row>
    <row r="324" spans="4:4" s="47" customFormat="1">
      <c r="D324" s="64"/>
    </row>
    <row r="325" spans="4:4" s="47" customFormat="1">
      <c r="D325" s="64"/>
    </row>
    <row r="326" spans="4:4" s="47" customFormat="1">
      <c r="D326" s="64"/>
    </row>
    <row r="327" spans="4:4" s="47" customFormat="1">
      <c r="D327" s="64"/>
    </row>
    <row r="328" spans="4:4" s="47" customFormat="1">
      <c r="D328" s="64"/>
    </row>
    <row r="329" spans="4:4" s="47" customFormat="1">
      <c r="D329" s="64"/>
    </row>
    <row r="330" spans="4:4" s="47" customFormat="1">
      <c r="D330" s="64"/>
    </row>
    <row r="331" spans="4:4" s="47" customFormat="1">
      <c r="D331" s="64"/>
    </row>
    <row r="332" spans="4:4" s="47" customFormat="1">
      <c r="D332" s="64"/>
    </row>
    <row r="333" spans="4:4" s="47" customFormat="1">
      <c r="D333" s="64"/>
    </row>
    <row r="334" spans="4:4" s="47" customFormat="1">
      <c r="D334" s="64"/>
    </row>
    <row r="335" spans="4:4" s="47" customFormat="1">
      <c r="D335" s="64"/>
    </row>
    <row r="336" spans="4:4" s="47" customFormat="1">
      <c r="D336" s="64"/>
    </row>
    <row r="337" spans="4:4" s="47" customFormat="1">
      <c r="D337" s="64"/>
    </row>
    <row r="338" spans="4:4" s="47" customFormat="1">
      <c r="D338" s="64"/>
    </row>
    <row r="339" spans="4:4" s="47" customFormat="1">
      <c r="D339" s="64"/>
    </row>
    <row r="340" spans="4:4" s="47" customFormat="1">
      <c r="D340" s="64"/>
    </row>
    <row r="341" spans="4:4" s="47" customFormat="1">
      <c r="D341" s="64"/>
    </row>
    <row r="342" spans="4:4" s="47" customFormat="1">
      <c r="D342" s="64"/>
    </row>
    <row r="343" spans="4:4" s="47" customFormat="1">
      <c r="D343" s="64"/>
    </row>
    <row r="344" spans="4:4" s="47" customFormat="1">
      <c r="D344" s="64"/>
    </row>
    <row r="345" spans="4:4" s="47" customFormat="1">
      <c r="D345" s="64"/>
    </row>
    <row r="346" spans="4:4" s="47" customFormat="1">
      <c r="D346" s="64"/>
    </row>
    <row r="347" spans="4:4" s="47" customFormat="1">
      <c r="D347" s="64"/>
    </row>
    <row r="348" spans="4:4" s="47" customFormat="1">
      <c r="D348" s="64"/>
    </row>
    <row r="349" spans="4:4" s="47" customFormat="1">
      <c r="D349" s="64"/>
    </row>
    <row r="350" spans="4:4" s="47" customFormat="1">
      <c r="D350" s="64"/>
    </row>
    <row r="351" spans="4:4" s="47" customFormat="1">
      <c r="D351" s="64"/>
    </row>
    <row r="352" spans="4:4" s="47" customFormat="1">
      <c r="D352" s="64"/>
    </row>
    <row r="353" spans="4:4" s="47" customFormat="1">
      <c r="D353" s="64"/>
    </row>
    <row r="354" spans="4:4" s="47" customFormat="1">
      <c r="D354" s="64"/>
    </row>
    <row r="355" spans="4:4" s="47" customFormat="1">
      <c r="D355" s="64"/>
    </row>
    <row r="356" spans="4:4" s="47" customFormat="1">
      <c r="D356" s="64"/>
    </row>
    <row r="357" spans="4:4" s="47" customFormat="1">
      <c r="D357" s="64"/>
    </row>
    <row r="358" spans="4:4" s="47" customFormat="1">
      <c r="D358" s="64"/>
    </row>
    <row r="359" spans="4:4" s="47" customFormat="1">
      <c r="D359" s="64"/>
    </row>
    <row r="360" spans="4:4" s="47" customFormat="1">
      <c r="D360" s="64"/>
    </row>
    <row r="361" spans="4:4" s="47" customFormat="1">
      <c r="D361" s="64"/>
    </row>
    <row r="362" spans="4:4" s="47" customFormat="1">
      <c r="D362" s="64"/>
    </row>
    <row r="363" spans="4:4" s="47" customFormat="1">
      <c r="D363" s="64"/>
    </row>
    <row r="364" spans="4:4" s="47" customFormat="1">
      <c r="D364" s="64"/>
    </row>
    <row r="365" spans="4:4" s="47" customFormat="1">
      <c r="D365" s="64"/>
    </row>
    <row r="366" spans="4:4" s="47" customFormat="1">
      <c r="D366" s="64"/>
    </row>
    <row r="367" spans="4:4" s="47" customFormat="1">
      <c r="D367" s="64"/>
    </row>
    <row r="368" spans="4:4" s="47" customFormat="1">
      <c r="D368" s="64"/>
    </row>
    <row r="369" spans="4:4" s="47" customFormat="1">
      <c r="D369" s="64"/>
    </row>
    <row r="370" spans="4:4" s="47" customFormat="1">
      <c r="D370" s="64"/>
    </row>
    <row r="371" spans="4:4" s="47" customFormat="1">
      <c r="D371" s="64"/>
    </row>
    <row r="372" spans="4:4" s="47" customFormat="1">
      <c r="D372" s="64"/>
    </row>
    <row r="373" spans="4:4" s="47" customFormat="1">
      <c r="D373" s="64"/>
    </row>
    <row r="374" spans="4:4" s="47" customFormat="1">
      <c r="D374" s="64"/>
    </row>
    <row r="375" spans="4:4" s="47" customFormat="1">
      <c r="D375" s="64"/>
    </row>
    <row r="376" spans="4:4" s="47" customFormat="1">
      <c r="D376" s="64"/>
    </row>
    <row r="377" spans="4:4" s="47" customFormat="1">
      <c r="D377" s="64"/>
    </row>
    <row r="378" spans="4:4" s="47" customFormat="1">
      <c r="D378" s="64"/>
    </row>
    <row r="379" spans="4:4" s="47" customFormat="1">
      <c r="D379" s="64"/>
    </row>
    <row r="380" spans="4:4" s="47" customFormat="1">
      <c r="D380" s="64"/>
    </row>
    <row r="381" spans="4:4" s="47" customFormat="1">
      <c r="D381" s="64"/>
    </row>
    <row r="382" spans="4:4" s="47" customFormat="1">
      <c r="D382" s="64"/>
    </row>
    <row r="383" spans="4:4" s="47" customFormat="1">
      <c r="D383" s="64"/>
    </row>
    <row r="384" spans="4:4" s="47" customFormat="1">
      <c r="D384" s="64"/>
    </row>
    <row r="385" spans="4:4" s="47" customFormat="1">
      <c r="D385" s="64"/>
    </row>
    <row r="386" spans="4:4" s="47" customFormat="1">
      <c r="D386" s="64"/>
    </row>
    <row r="387" spans="4:4" s="47" customFormat="1">
      <c r="D387" s="64"/>
    </row>
    <row r="388" spans="4:4" s="47" customFormat="1">
      <c r="D388" s="64"/>
    </row>
    <row r="389" spans="4:4" s="47" customFormat="1">
      <c r="D389" s="64"/>
    </row>
    <row r="390" spans="4:4" s="47" customFormat="1">
      <c r="D390" s="64"/>
    </row>
    <row r="391" spans="4:4" s="47" customFormat="1">
      <c r="D391" s="64"/>
    </row>
    <row r="392" spans="4:4" s="47" customFormat="1">
      <c r="D392" s="64"/>
    </row>
    <row r="393" spans="4:4" s="47" customFormat="1">
      <c r="D393" s="64"/>
    </row>
    <row r="394" spans="4:4" s="47" customFormat="1">
      <c r="D394" s="64"/>
    </row>
    <row r="395" spans="4:4" s="47" customFormat="1">
      <c r="D395" s="64"/>
    </row>
    <row r="396" spans="4:4" s="47" customFormat="1">
      <c r="D396" s="64"/>
    </row>
    <row r="397" spans="4:4" s="47" customFormat="1">
      <c r="D397" s="64"/>
    </row>
    <row r="398" spans="4:4" s="47" customFormat="1">
      <c r="D398" s="64"/>
    </row>
    <row r="399" spans="4:4" s="47" customFormat="1">
      <c r="D399" s="64"/>
    </row>
    <row r="400" spans="4:4" s="47" customFormat="1">
      <c r="D400" s="64"/>
    </row>
    <row r="401" spans="4:4" s="47" customFormat="1">
      <c r="D401" s="64"/>
    </row>
    <row r="402" spans="4:4" s="47" customFormat="1">
      <c r="D402" s="64"/>
    </row>
    <row r="403" spans="4:4" s="47" customFormat="1">
      <c r="D403" s="64"/>
    </row>
    <row r="404" spans="4:4" s="47" customFormat="1">
      <c r="D404" s="64"/>
    </row>
    <row r="405" spans="4:4" s="47" customFormat="1">
      <c r="D405" s="64"/>
    </row>
    <row r="406" spans="4:4" s="47" customFormat="1">
      <c r="D406" s="64"/>
    </row>
    <row r="407" spans="4:4" s="47" customFormat="1">
      <c r="D407" s="64"/>
    </row>
    <row r="408" spans="4:4" s="47" customFormat="1">
      <c r="D408" s="64"/>
    </row>
    <row r="409" spans="4:4" s="47" customFormat="1">
      <c r="D409" s="64"/>
    </row>
    <row r="410" spans="4:4" s="47" customFormat="1">
      <c r="D410" s="64"/>
    </row>
    <row r="411" spans="4:4" s="47" customFormat="1">
      <c r="D411" s="64"/>
    </row>
    <row r="412" spans="4:4" s="47" customFormat="1">
      <c r="D412" s="64"/>
    </row>
    <row r="413" spans="4:4" s="47" customFormat="1">
      <c r="D413" s="64"/>
    </row>
    <row r="414" spans="4:4" s="47" customFormat="1">
      <c r="D414" s="64"/>
    </row>
    <row r="415" spans="4:4" s="47" customFormat="1">
      <c r="D415" s="64"/>
    </row>
    <row r="416" spans="4:4" s="47" customFormat="1">
      <c r="D416" s="64"/>
    </row>
    <row r="417" spans="4:4" s="47" customFormat="1">
      <c r="D417" s="64"/>
    </row>
    <row r="418" spans="4:4" s="47" customFormat="1">
      <c r="D418" s="64"/>
    </row>
    <row r="419" spans="4:4" s="47" customFormat="1">
      <c r="D419" s="64"/>
    </row>
    <row r="420" spans="4:4" s="47" customFormat="1">
      <c r="D420" s="64"/>
    </row>
    <row r="421" spans="4:4" s="47" customFormat="1">
      <c r="D421" s="64"/>
    </row>
    <row r="422" spans="4:4" s="47" customFormat="1">
      <c r="D422" s="64"/>
    </row>
    <row r="423" spans="4:4" s="47" customFormat="1">
      <c r="D423" s="64"/>
    </row>
    <row r="424" spans="4:4" s="47" customFormat="1">
      <c r="D424" s="64"/>
    </row>
    <row r="425" spans="4:4" s="47" customFormat="1">
      <c r="D425" s="64"/>
    </row>
    <row r="426" spans="4:4" s="47" customFormat="1">
      <c r="D426" s="64"/>
    </row>
    <row r="427" spans="4:4" s="47" customFormat="1">
      <c r="D427" s="64"/>
    </row>
    <row r="428" spans="4:4" s="47" customFormat="1">
      <c r="D428" s="64"/>
    </row>
    <row r="429" spans="4:4" s="47" customFormat="1">
      <c r="D429" s="64"/>
    </row>
    <row r="430" spans="4:4" s="47" customFormat="1">
      <c r="D430" s="64"/>
    </row>
    <row r="431" spans="4:4" s="47" customFormat="1">
      <c r="D431" s="64"/>
    </row>
    <row r="432" spans="4:4" s="47" customFormat="1">
      <c r="D432" s="64"/>
    </row>
    <row r="433" spans="4:4" s="47" customFormat="1">
      <c r="D433" s="64"/>
    </row>
    <row r="434" spans="4:4" s="47" customFormat="1">
      <c r="D434" s="64"/>
    </row>
    <row r="435" spans="4:4" s="47" customFormat="1">
      <c r="D435" s="64"/>
    </row>
    <row r="436" spans="4:4" s="47" customFormat="1">
      <c r="D436" s="64"/>
    </row>
    <row r="437" spans="4:4" s="47" customFormat="1">
      <c r="D437" s="64"/>
    </row>
    <row r="438" spans="4:4" s="47" customFormat="1">
      <c r="D438" s="64"/>
    </row>
    <row r="439" spans="4:4" s="47" customFormat="1">
      <c r="D439" s="64"/>
    </row>
    <row r="440" spans="4:4" s="47" customFormat="1">
      <c r="D440" s="64"/>
    </row>
    <row r="441" spans="4:4" s="47" customFormat="1">
      <c r="D441" s="64"/>
    </row>
    <row r="442" spans="4:4" s="47" customFormat="1">
      <c r="D442" s="64"/>
    </row>
    <row r="443" spans="4:4" s="47" customFormat="1">
      <c r="D443" s="64"/>
    </row>
    <row r="444" spans="4:4" s="47" customFormat="1">
      <c r="D444" s="64"/>
    </row>
    <row r="445" spans="4:4" s="47" customFormat="1">
      <c r="D445" s="64"/>
    </row>
    <row r="446" spans="4:4" s="47" customFormat="1">
      <c r="D446" s="64"/>
    </row>
    <row r="447" spans="4:4" s="47" customFormat="1">
      <c r="D447" s="64"/>
    </row>
    <row r="448" spans="4:4" s="47" customFormat="1">
      <c r="D448" s="64"/>
    </row>
    <row r="449" spans="4:4" s="47" customFormat="1">
      <c r="D449" s="64"/>
    </row>
    <row r="450" spans="4:4" s="47" customFormat="1">
      <c r="D450" s="64"/>
    </row>
    <row r="451" spans="4:4" s="47" customFormat="1">
      <c r="D451" s="64"/>
    </row>
    <row r="452" spans="4:4" s="47" customFormat="1">
      <c r="D452" s="64"/>
    </row>
    <row r="453" spans="4:4" s="47" customFormat="1">
      <c r="D453" s="64"/>
    </row>
    <row r="454" spans="4:4" s="47" customFormat="1">
      <c r="D454" s="64"/>
    </row>
    <row r="455" spans="4:4" s="47" customFormat="1">
      <c r="D455" s="64"/>
    </row>
    <row r="456" spans="4:4" s="47" customFormat="1">
      <c r="D456" s="64"/>
    </row>
    <row r="457" spans="4:4" s="47" customFormat="1">
      <c r="D457" s="64"/>
    </row>
    <row r="458" spans="4:4" s="47" customFormat="1">
      <c r="D458" s="64"/>
    </row>
    <row r="459" spans="4:4" s="47" customFormat="1">
      <c r="D459" s="64"/>
    </row>
    <row r="460" spans="4:4" s="47" customFormat="1">
      <c r="D460" s="64"/>
    </row>
    <row r="461" spans="4:4" s="47" customFormat="1">
      <c r="D461" s="64"/>
    </row>
    <row r="462" spans="4:4" s="47" customFormat="1">
      <c r="D462" s="64"/>
    </row>
    <row r="463" spans="4:4" s="47" customFormat="1">
      <c r="D463" s="64"/>
    </row>
    <row r="464" spans="4:4" s="47" customFormat="1">
      <c r="D464" s="64"/>
    </row>
    <row r="465" spans="4:4" s="47" customFormat="1">
      <c r="D465" s="64"/>
    </row>
    <row r="466" spans="4:4" s="47" customFormat="1">
      <c r="D466" s="64"/>
    </row>
    <row r="467" spans="4:4" s="47" customFormat="1">
      <c r="D467" s="64"/>
    </row>
    <row r="468" spans="4:4" s="47" customFormat="1">
      <c r="D468" s="64"/>
    </row>
    <row r="469" spans="4:4" s="47" customFormat="1">
      <c r="D469" s="64"/>
    </row>
    <row r="470" spans="4:4" s="47" customFormat="1">
      <c r="D470" s="64"/>
    </row>
    <row r="471" spans="4:4" s="47" customFormat="1">
      <c r="D471" s="64"/>
    </row>
    <row r="472" spans="4:4" s="47" customFormat="1">
      <c r="D472" s="64"/>
    </row>
    <row r="473" spans="4:4" s="47" customFormat="1">
      <c r="D473" s="64"/>
    </row>
    <row r="474" spans="4:4" s="47" customFormat="1">
      <c r="D474" s="64"/>
    </row>
    <row r="475" spans="4:4" s="47" customFormat="1">
      <c r="D475" s="64"/>
    </row>
    <row r="476" spans="4:4" s="47" customFormat="1">
      <c r="D476" s="64"/>
    </row>
    <row r="477" spans="4:4" s="47" customFormat="1">
      <c r="D477" s="64"/>
    </row>
    <row r="478" spans="4:4" s="47" customFormat="1">
      <c r="D478" s="64"/>
    </row>
    <row r="479" spans="4:4" s="47" customFormat="1">
      <c r="D479" s="64"/>
    </row>
    <row r="480" spans="4:4" s="47" customFormat="1">
      <c r="D480" s="64"/>
    </row>
    <row r="481" spans="4:4" s="47" customFormat="1">
      <c r="D481" s="64"/>
    </row>
    <row r="482" spans="4:4" s="47" customFormat="1">
      <c r="D482" s="64"/>
    </row>
    <row r="483" spans="4:4" s="47" customFormat="1">
      <c r="D483" s="64"/>
    </row>
    <row r="484" spans="4:4" s="47" customFormat="1">
      <c r="D484" s="64"/>
    </row>
    <row r="485" spans="4:4" s="47" customFormat="1">
      <c r="D485" s="64"/>
    </row>
    <row r="486" spans="4:4" s="47" customFormat="1">
      <c r="D486" s="64"/>
    </row>
    <row r="487" spans="4:4" s="47" customFormat="1">
      <c r="D487" s="64"/>
    </row>
    <row r="488" spans="4:4" s="47" customFormat="1">
      <c r="D488" s="64"/>
    </row>
    <row r="489" spans="4:4" s="47" customFormat="1">
      <c r="D489" s="64"/>
    </row>
    <row r="490" spans="4:4" s="47" customFormat="1">
      <c r="D490" s="64"/>
    </row>
    <row r="491" spans="4:4" s="47" customFormat="1">
      <c r="D491" s="64"/>
    </row>
    <row r="492" spans="4:4" s="47" customFormat="1">
      <c r="D492" s="64"/>
    </row>
    <row r="493" spans="4:4" s="47" customFormat="1">
      <c r="D493" s="64"/>
    </row>
    <row r="494" spans="4:4" s="47" customFormat="1">
      <c r="D494" s="64"/>
    </row>
    <row r="495" spans="4:4" s="47" customFormat="1">
      <c r="D495" s="64"/>
    </row>
    <row r="496" spans="4:4" s="47" customFormat="1">
      <c r="D496" s="64"/>
    </row>
    <row r="497" spans="4:4" s="47" customFormat="1">
      <c r="D497" s="64"/>
    </row>
    <row r="498" spans="4:4" s="47" customFormat="1">
      <c r="D498" s="64"/>
    </row>
    <row r="499" spans="4:4" s="47" customFormat="1">
      <c r="D499" s="64"/>
    </row>
    <row r="500" spans="4:4" s="47" customFormat="1">
      <c r="D500" s="64"/>
    </row>
    <row r="501" spans="4:4" s="47" customFormat="1">
      <c r="D501" s="64"/>
    </row>
    <row r="502" spans="4:4" s="47" customFormat="1">
      <c r="D502" s="64"/>
    </row>
    <row r="503" spans="4:4" s="47" customFormat="1">
      <c r="D503" s="64"/>
    </row>
    <row r="504" spans="4:4" s="47" customFormat="1">
      <c r="D504" s="64"/>
    </row>
    <row r="505" spans="4:4" s="47" customFormat="1">
      <c r="D505" s="64"/>
    </row>
    <row r="506" spans="4:4" s="47" customFormat="1">
      <c r="D506" s="64"/>
    </row>
    <row r="507" spans="4:4" s="47" customFormat="1">
      <c r="D507" s="64"/>
    </row>
    <row r="508" spans="4:4" s="47" customFormat="1">
      <c r="D508" s="64"/>
    </row>
    <row r="509" spans="4:4" s="47" customFormat="1">
      <c r="D509" s="64"/>
    </row>
    <row r="510" spans="4:4" s="47" customFormat="1">
      <c r="D510" s="64"/>
    </row>
    <row r="511" spans="4:4" s="47" customFormat="1">
      <c r="D511" s="64"/>
    </row>
    <row r="512" spans="4:4" s="47" customFormat="1">
      <c r="D512" s="64"/>
    </row>
    <row r="513" spans="4:4" s="47" customFormat="1">
      <c r="D513" s="64"/>
    </row>
    <row r="514" spans="4:4" s="47" customFormat="1">
      <c r="D514" s="64"/>
    </row>
    <row r="515" spans="4:4" s="47" customFormat="1">
      <c r="D515" s="64"/>
    </row>
    <row r="516" spans="4:4" s="47" customFormat="1">
      <c r="D516" s="64"/>
    </row>
    <row r="517" spans="4:4" s="47" customFormat="1">
      <c r="D517" s="64"/>
    </row>
    <row r="518" spans="4:4" s="47" customFormat="1">
      <c r="D518" s="64"/>
    </row>
    <row r="519" spans="4:4" s="47" customFormat="1">
      <c r="D519" s="64"/>
    </row>
    <row r="520" spans="4:4" s="47" customFormat="1">
      <c r="D520" s="64"/>
    </row>
    <row r="521" spans="4:4" s="47" customFormat="1">
      <c r="D521" s="64"/>
    </row>
    <row r="522" spans="4:4" s="47" customFormat="1">
      <c r="D522" s="64"/>
    </row>
    <row r="523" spans="4:4" s="47" customFormat="1">
      <c r="D523" s="64"/>
    </row>
    <row r="524" spans="4:4" s="47" customFormat="1">
      <c r="D524" s="64"/>
    </row>
    <row r="525" spans="4:4" s="47" customFormat="1">
      <c r="D525" s="64"/>
    </row>
    <row r="526" spans="4:4" s="47" customFormat="1">
      <c r="D526" s="64"/>
    </row>
    <row r="527" spans="4:4" s="47" customFormat="1">
      <c r="D527" s="64"/>
    </row>
    <row r="528" spans="4:4" s="47" customFormat="1">
      <c r="D528" s="64"/>
    </row>
    <row r="529" spans="4:4" s="47" customFormat="1">
      <c r="D529" s="64"/>
    </row>
    <row r="530" spans="4:4" s="47" customFormat="1">
      <c r="D530" s="64"/>
    </row>
    <row r="531" spans="4:4" s="47" customFormat="1">
      <c r="D531" s="64"/>
    </row>
    <row r="532" spans="4:4" s="47" customFormat="1">
      <c r="D532" s="64"/>
    </row>
    <row r="533" spans="4:4" s="47" customFormat="1">
      <c r="D533" s="64"/>
    </row>
    <row r="534" spans="4:4" s="47" customFormat="1">
      <c r="D534" s="64"/>
    </row>
    <row r="535" spans="4:4" s="47" customFormat="1">
      <c r="D535" s="64"/>
    </row>
    <row r="536" spans="4:4" s="47" customFormat="1">
      <c r="D536" s="64"/>
    </row>
    <row r="537" spans="4:4" s="47" customFormat="1">
      <c r="D537" s="64"/>
    </row>
    <row r="538" spans="4:4" s="47" customFormat="1">
      <c r="D538" s="64"/>
    </row>
    <row r="539" spans="4:4" s="47" customFormat="1">
      <c r="D539" s="64"/>
    </row>
    <row r="540" spans="4:4" s="47" customFormat="1">
      <c r="D540" s="64"/>
    </row>
    <row r="541" spans="4:4" s="47" customFormat="1">
      <c r="D541" s="64"/>
    </row>
    <row r="542" spans="4:4" s="47" customFormat="1">
      <c r="D542" s="64"/>
    </row>
    <row r="543" spans="4:4" s="47" customFormat="1">
      <c r="D543" s="64"/>
    </row>
    <row r="544" spans="4:4" s="47" customFormat="1">
      <c r="D544" s="64"/>
    </row>
    <row r="545" spans="4:4" s="47" customFormat="1">
      <c r="D545" s="64"/>
    </row>
    <row r="546" spans="4:4" s="47" customFormat="1">
      <c r="D546" s="64"/>
    </row>
    <row r="547" spans="4:4" s="47" customFormat="1">
      <c r="D547" s="64"/>
    </row>
    <row r="548" spans="4:4" s="47" customFormat="1">
      <c r="D548" s="64"/>
    </row>
    <row r="549" spans="4:4" s="47" customFormat="1">
      <c r="D549" s="64"/>
    </row>
    <row r="550" spans="4:4" s="47" customFormat="1">
      <c r="D550" s="64"/>
    </row>
    <row r="551" spans="4:4" s="47" customFormat="1">
      <c r="D551" s="64"/>
    </row>
    <row r="552" spans="4:4" s="47" customFormat="1">
      <c r="D552" s="64"/>
    </row>
    <row r="553" spans="4:4" s="47" customFormat="1">
      <c r="D553" s="64"/>
    </row>
    <row r="554" spans="4:4" s="47" customFormat="1">
      <c r="D554" s="64"/>
    </row>
    <row r="555" spans="4:4" s="47" customFormat="1">
      <c r="D555" s="64"/>
    </row>
    <row r="556" spans="4:4" s="47" customFormat="1">
      <c r="D556" s="64"/>
    </row>
    <row r="557" spans="4:4" s="47" customFormat="1">
      <c r="D557" s="64"/>
    </row>
    <row r="558" spans="4:4" s="47" customFormat="1">
      <c r="D558" s="64"/>
    </row>
    <row r="559" spans="4:4" s="47" customFormat="1">
      <c r="D559" s="64"/>
    </row>
    <row r="560" spans="4:4" s="47" customFormat="1">
      <c r="D560" s="64"/>
    </row>
    <row r="561" spans="4:4" s="47" customFormat="1">
      <c r="D561" s="64"/>
    </row>
    <row r="562" spans="4:4" s="47" customFormat="1">
      <c r="D562" s="64"/>
    </row>
    <row r="563" spans="4:4" s="47" customFormat="1">
      <c r="D563" s="64"/>
    </row>
    <row r="564" spans="4:4" s="47" customFormat="1">
      <c r="D564" s="64"/>
    </row>
    <row r="565" spans="4:4" s="47" customFormat="1">
      <c r="D565" s="64"/>
    </row>
    <row r="566" spans="4:4" s="47" customFormat="1">
      <c r="D566" s="64"/>
    </row>
    <row r="567" spans="4:4" s="47" customFormat="1">
      <c r="D567" s="64"/>
    </row>
    <row r="568" spans="4:4" s="47" customFormat="1">
      <c r="D568" s="64"/>
    </row>
    <row r="569" spans="4:4" s="47" customFormat="1">
      <c r="D569" s="64"/>
    </row>
    <row r="570" spans="4:4" s="47" customFormat="1">
      <c r="D570" s="64"/>
    </row>
    <row r="571" spans="4:4" s="47" customFormat="1">
      <c r="D571" s="64"/>
    </row>
    <row r="572" spans="4:4" s="47" customFormat="1">
      <c r="D572" s="64"/>
    </row>
    <row r="573" spans="4:4" s="47" customFormat="1">
      <c r="D573" s="64"/>
    </row>
    <row r="574" spans="4:4" s="47" customFormat="1">
      <c r="D574" s="64"/>
    </row>
    <row r="575" spans="4:4" s="47" customFormat="1">
      <c r="D575" s="64"/>
    </row>
    <row r="576" spans="4:4" s="47" customFormat="1">
      <c r="D576" s="64"/>
    </row>
    <row r="577" spans="4:4" s="47" customFormat="1">
      <c r="D577" s="64"/>
    </row>
    <row r="578" spans="4:4" s="47" customFormat="1">
      <c r="D578" s="64"/>
    </row>
    <row r="579" spans="4:4" s="47" customFormat="1">
      <c r="D579" s="64"/>
    </row>
    <row r="580" spans="4:4" s="47" customFormat="1">
      <c r="D580" s="64"/>
    </row>
    <row r="581" spans="4:4" s="47" customFormat="1">
      <c r="D581" s="64"/>
    </row>
    <row r="582" spans="4:4" s="47" customFormat="1">
      <c r="D582" s="64"/>
    </row>
    <row r="583" spans="4:4" s="47" customFormat="1">
      <c r="D583" s="64"/>
    </row>
    <row r="584" spans="4:4" s="47" customFormat="1">
      <c r="D584" s="64"/>
    </row>
    <row r="585" spans="4:4" s="47" customFormat="1">
      <c r="D585" s="64"/>
    </row>
    <row r="586" spans="4:4" s="47" customFormat="1">
      <c r="D586" s="64"/>
    </row>
    <row r="587" spans="4:4" s="47" customFormat="1">
      <c r="D587" s="64"/>
    </row>
    <row r="588" spans="4:4" s="47" customFormat="1">
      <c r="D588" s="64"/>
    </row>
    <row r="589" spans="4:4" s="47" customFormat="1">
      <c r="D589" s="64"/>
    </row>
    <row r="590" spans="4:4" s="47" customFormat="1">
      <c r="D590" s="64"/>
    </row>
    <row r="591" spans="4:4" s="47" customFormat="1">
      <c r="D591" s="64"/>
    </row>
    <row r="592" spans="4:4" s="47" customFormat="1">
      <c r="D592" s="64"/>
    </row>
    <row r="593" spans="4:4" s="47" customFormat="1">
      <c r="D593" s="64"/>
    </row>
    <row r="594" spans="4:4" s="47" customFormat="1">
      <c r="D594" s="64"/>
    </row>
    <row r="595" spans="4:4" s="47" customFormat="1">
      <c r="D595" s="64"/>
    </row>
    <row r="596" spans="4:4" s="47" customFormat="1">
      <c r="D596" s="64"/>
    </row>
    <row r="597" spans="4:4" s="47" customFormat="1">
      <c r="D597" s="64"/>
    </row>
    <row r="598" spans="4:4" s="47" customFormat="1">
      <c r="D598" s="64"/>
    </row>
    <row r="599" spans="4:4" s="47" customFormat="1">
      <c r="D599" s="64"/>
    </row>
    <row r="600" spans="4:4" s="47" customFormat="1">
      <c r="D600" s="64"/>
    </row>
    <row r="601" spans="4:4" s="47" customFormat="1">
      <c r="D601" s="64"/>
    </row>
    <row r="602" spans="4:4" s="47" customFormat="1">
      <c r="D602" s="64"/>
    </row>
    <row r="603" spans="4:4" s="47" customFormat="1">
      <c r="D603" s="64"/>
    </row>
    <row r="604" spans="4:4" s="47" customFormat="1">
      <c r="D604" s="64"/>
    </row>
    <row r="605" spans="4:4" s="47" customFormat="1">
      <c r="D605" s="64"/>
    </row>
    <row r="606" spans="4:4" s="47" customFormat="1">
      <c r="D606" s="64"/>
    </row>
    <row r="607" spans="4:4" s="47" customFormat="1">
      <c r="D607" s="64"/>
    </row>
    <row r="608" spans="4:4" s="47" customFormat="1">
      <c r="D608" s="64"/>
    </row>
    <row r="609" spans="4:4" s="47" customFormat="1">
      <c r="D609" s="64"/>
    </row>
    <row r="610" spans="4:4" s="47" customFormat="1">
      <c r="D610" s="64"/>
    </row>
    <row r="611" spans="4:4" s="47" customFormat="1">
      <c r="D611" s="64"/>
    </row>
    <row r="612" spans="4:4" s="47" customFormat="1">
      <c r="D612" s="64"/>
    </row>
    <row r="613" spans="4:4" s="47" customFormat="1">
      <c r="D613" s="64"/>
    </row>
    <row r="614" spans="4:4" s="47" customFormat="1">
      <c r="D614" s="64"/>
    </row>
    <row r="615" spans="4:4" s="47" customFormat="1">
      <c r="D615" s="64"/>
    </row>
    <row r="616" spans="4:4" s="47" customFormat="1">
      <c r="D616" s="64"/>
    </row>
    <row r="617" spans="4:4" s="47" customFormat="1">
      <c r="D617" s="64"/>
    </row>
    <row r="618" spans="4:4" s="47" customFormat="1">
      <c r="D618" s="64"/>
    </row>
    <row r="619" spans="4:4" s="47" customFormat="1">
      <c r="D619" s="64"/>
    </row>
    <row r="620" spans="4:4" s="47" customFormat="1">
      <c r="D620" s="64"/>
    </row>
    <row r="621" spans="4:4" s="47" customFormat="1">
      <c r="D621" s="64"/>
    </row>
    <row r="622" spans="4:4" s="47" customFormat="1">
      <c r="D622" s="64"/>
    </row>
    <row r="623" spans="4:4" s="47" customFormat="1">
      <c r="D623" s="64"/>
    </row>
    <row r="624" spans="4:4" s="47" customFormat="1">
      <c r="D624" s="64"/>
    </row>
    <row r="625" spans="4:4" s="47" customFormat="1">
      <c r="D625" s="64"/>
    </row>
    <row r="626" spans="4:4" s="47" customFormat="1">
      <c r="D626" s="64"/>
    </row>
    <row r="627" spans="4:4" s="47" customFormat="1">
      <c r="D627" s="64"/>
    </row>
    <row r="628" spans="4:4" s="47" customFormat="1">
      <c r="D628" s="64"/>
    </row>
    <row r="629" spans="4:4" s="47" customFormat="1">
      <c r="D629" s="64"/>
    </row>
    <row r="630" spans="4:4" s="47" customFormat="1">
      <c r="D630" s="64"/>
    </row>
    <row r="631" spans="4:4" s="47" customFormat="1">
      <c r="D631" s="64"/>
    </row>
    <row r="632" spans="4:4" s="47" customFormat="1">
      <c r="D632" s="64"/>
    </row>
    <row r="633" spans="4:4" s="47" customFormat="1">
      <c r="D633" s="64"/>
    </row>
    <row r="634" spans="4:4" s="47" customFormat="1">
      <c r="D634" s="64"/>
    </row>
    <row r="635" spans="4:4" s="47" customFormat="1">
      <c r="D635" s="64"/>
    </row>
    <row r="636" spans="4:4" s="47" customFormat="1">
      <c r="D636" s="64"/>
    </row>
    <row r="637" spans="4:4" s="47" customFormat="1">
      <c r="D637" s="64"/>
    </row>
    <row r="638" spans="4:4" s="47" customFormat="1">
      <c r="D638" s="64"/>
    </row>
    <row r="639" spans="4:4" s="47" customFormat="1">
      <c r="D639" s="64"/>
    </row>
    <row r="640" spans="4:4" s="47" customFormat="1">
      <c r="D640" s="64"/>
    </row>
    <row r="641" spans="4:4" s="47" customFormat="1">
      <c r="D641" s="64"/>
    </row>
    <row r="642" spans="4:4" s="47" customFormat="1">
      <c r="D642" s="64"/>
    </row>
    <row r="643" spans="4:4" s="47" customFormat="1">
      <c r="D643" s="64"/>
    </row>
    <row r="644" spans="4:4" s="47" customFormat="1">
      <c r="D644" s="64"/>
    </row>
    <row r="645" spans="4:4" s="47" customFormat="1">
      <c r="D645" s="64"/>
    </row>
    <row r="646" spans="4:4" s="47" customFormat="1">
      <c r="D646" s="64"/>
    </row>
    <row r="647" spans="4:4" s="47" customFormat="1">
      <c r="D647" s="64"/>
    </row>
    <row r="648" spans="4:4" s="47" customFormat="1">
      <c r="D648" s="64"/>
    </row>
    <row r="649" spans="4:4" s="47" customFormat="1">
      <c r="D649" s="64"/>
    </row>
    <row r="650" spans="4:4" s="47" customFormat="1">
      <c r="D650" s="64"/>
    </row>
    <row r="651" spans="4:4" s="47" customFormat="1">
      <c r="D651" s="64"/>
    </row>
    <row r="652" spans="4:4" s="47" customFormat="1">
      <c r="D652" s="64"/>
    </row>
    <row r="653" spans="4:4" s="47" customFormat="1">
      <c r="D653" s="64"/>
    </row>
    <row r="654" spans="4:4" s="47" customFormat="1">
      <c r="D654" s="64"/>
    </row>
    <row r="655" spans="4:4" s="47" customFormat="1">
      <c r="D655" s="64"/>
    </row>
    <row r="656" spans="4:4" s="47" customFormat="1">
      <c r="D656" s="64"/>
    </row>
    <row r="657" spans="4:4" s="47" customFormat="1">
      <c r="D657" s="64"/>
    </row>
    <row r="658" spans="4:4" s="47" customFormat="1">
      <c r="D658" s="64"/>
    </row>
    <row r="659" spans="4:4" s="47" customFormat="1">
      <c r="D659" s="64"/>
    </row>
    <row r="660" spans="4:4" s="47" customFormat="1">
      <c r="D660" s="64"/>
    </row>
    <row r="661" spans="4:4" s="47" customFormat="1">
      <c r="D661" s="64"/>
    </row>
    <row r="662" spans="4:4" s="47" customFormat="1">
      <c r="D662" s="64"/>
    </row>
    <row r="663" spans="4:4" s="47" customFormat="1">
      <c r="D663" s="64"/>
    </row>
    <row r="664" spans="4:4" s="47" customFormat="1">
      <c r="D664" s="64"/>
    </row>
    <row r="665" spans="4:4" s="47" customFormat="1">
      <c r="D665" s="64"/>
    </row>
    <row r="666" spans="4:4" s="47" customFormat="1">
      <c r="D666" s="64"/>
    </row>
    <row r="667" spans="4:4" s="47" customFormat="1">
      <c r="D667" s="64"/>
    </row>
    <row r="668" spans="4:4" s="47" customFormat="1">
      <c r="D668" s="64"/>
    </row>
    <row r="669" spans="4:4" s="47" customFormat="1">
      <c r="D669" s="64"/>
    </row>
    <row r="670" spans="4:4" s="47" customFormat="1">
      <c r="D670" s="64"/>
    </row>
    <row r="671" spans="4:4" s="47" customFormat="1">
      <c r="D671" s="64"/>
    </row>
    <row r="672" spans="4:4" s="47" customFormat="1">
      <c r="D672" s="64"/>
    </row>
    <row r="673" spans="4:4" s="47" customFormat="1">
      <c r="D673" s="64"/>
    </row>
    <row r="674" spans="4:4" s="47" customFormat="1">
      <c r="D674" s="64"/>
    </row>
    <row r="675" spans="4:4" s="47" customFormat="1">
      <c r="D675" s="64"/>
    </row>
    <row r="676" spans="4:4" s="47" customFormat="1">
      <c r="D676" s="64"/>
    </row>
    <row r="677" spans="4:4" s="47" customFormat="1">
      <c r="D677" s="64"/>
    </row>
    <row r="678" spans="4:4" s="47" customFormat="1">
      <c r="D678" s="64"/>
    </row>
    <row r="679" spans="4:4" s="47" customFormat="1">
      <c r="D679" s="64"/>
    </row>
    <row r="680" spans="4:4" s="47" customFormat="1">
      <c r="D680" s="64"/>
    </row>
    <row r="681" spans="4:4" s="47" customFormat="1">
      <c r="D681" s="64"/>
    </row>
    <row r="682" spans="4:4" s="47" customFormat="1">
      <c r="D682" s="64"/>
    </row>
    <row r="683" spans="4:4" s="47" customFormat="1">
      <c r="D683" s="64"/>
    </row>
    <row r="684" spans="4:4" s="47" customFormat="1">
      <c r="D684" s="64"/>
    </row>
    <row r="685" spans="4:4" s="47" customFormat="1">
      <c r="D685" s="64"/>
    </row>
    <row r="686" spans="4:4" s="47" customFormat="1">
      <c r="D686" s="64"/>
    </row>
    <row r="687" spans="4:4" s="47" customFormat="1">
      <c r="D687" s="64"/>
    </row>
    <row r="688" spans="4:4" s="47" customFormat="1">
      <c r="D688" s="64"/>
    </row>
    <row r="689" spans="4:4" s="47" customFormat="1">
      <c r="D689" s="64"/>
    </row>
    <row r="690" spans="4:4" s="47" customFormat="1">
      <c r="D690" s="64"/>
    </row>
    <row r="691" spans="4:4" s="47" customFormat="1">
      <c r="D691" s="64"/>
    </row>
    <row r="692" spans="4:4" s="47" customFormat="1">
      <c r="D692" s="64"/>
    </row>
    <row r="693" spans="4:4" s="47" customFormat="1">
      <c r="D693" s="64"/>
    </row>
    <row r="694" spans="4:4" s="47" customFormat="1">
      <c r="D694" s="64"/>
    </row>
    <row r="695" spans="4:4" s="47" customFormat="1">
      <c r="D695" s="64"/>
    </row>
    <row r="696" spans="4:4" s="47" customFormat="1">
      <c r="D696" s="64"/>
    </row>
    <row r="697" spans="4:4" s="47" customFormat="1">
      <c r="D697" s="64"/>
    </row>
    <row r="698" spans="4:4" s="47" customFormat="1">
      <c r="D698" s="64"/>
    </row>
    <row r="699" spans="4:4" s="47" customFormat="1">
      <c r="D699" s="64"/>
    </row>
    <row r="700" spans="4:4" s="47" customFormat="1">
      <c r="D700" s="64"/>
    </row>
    <row r="701" spans="4:4" s="47" customFormat="1">
      <c r="D701" s="64"/>
    </row>
    <row r="702" spans="4:4" s="47" customFormat="1">
      <c r="D702" s="64"/>
    </row>
    <row r="703" spans="4:4" s="47" customFormat="1">
      <c r="D703" s="64"/>
    </row>
    <row r="704" spans="4:4" s="47" customFormat="1">
      <c r="D704" s="64"/>
    </row>
    <row r="705" spans="4:4" s="47" customFormat="1">
      <c r="D705" s="64"/>
    </row>
    <row r="706" spans="4:4" s="47" customFormat="1">
      <c r="D706" s="64"/>
    </row>
    <row r="707" spans="4:4" s="47" customFormat="1">
      <c r="D707" s="64"/>
    </row>
    <row r="708" spans="4:4" s="47" customFormat="1">
      <c r="D708" s="64"/>
    </row>
    <row r="709" spans="4:4" s="47" customFormat="1">
      <c r="D709" s="64"/>
    </row>
    <row r="710" spans="4:4" s="47" customFormat="1">
      <c r="D710" s="64"/>
    </row>
    <row r="711" spans="4:4" s="47" customFormat="1">
      <c r="D711" s="64"/>
    </row>
    <row r="712" spans="4:4" s="47" customFormat="1">
      <c r="D712" s="64"/>
    </row>
    <row r="713" spans="4:4" s="47" customFormat="1">
      <c r="D713" s="64"/>
    </row>
    <row r="714" spans="4:4" s="47" customFormat="1">
      <c r="D714" s="64"/>
    </row>
    <row r="715" spans="4:4" s="47" customFormat="1">
      <c r="D715" s="64"/>
    </row>
    <row r="716" spans="4:4" s="47" customFormat="1">
      <c r="D716" s="64"/>
    </row>
    <row r="717" spans="4:4" s="47" customFormat="1">
      <c r="D717" s="64"/>
    </row>
    <row r="718" spans="4:4" s="47" customFormat="1">
      <c r="D718" s="64"/>
    </row>
    <row r="719" spans="4:4" s="47" customFormat="1">
      <c r="D719" s="64"/>
    </row>
    <row r="720" spans="4:4" s="47" customFormat="1">
      <c r="D720" s="64"/>
    </row>
    <row r="721" spans="4:4" s="47" customFormat="1">
      <c r="D721" s="64"/>
    </row>
    <row r="722" spans="4:4" s="47" customFormat="1">
      <c r="D722" s="64"/>
    </row>
    <row r="723" spans="4:4" s="47" customFormat="1">
      <c r="D723" s="64"/>
    </row>
    <row r="724" spans="4:4" s="47" customFormat="1">
      <c r="D724" s="64"/>
    </row>
    <row r="725" spans="4:4" s="47" customFormat="1">
      <c r="D725" s="64"/>
    </row>
    <row r="726" spans="4:4" s="47" customFormat="1">
      <c r="D726" s="64"/>
    </row>
    <row r="727" spans="4:4" s="47" customFormat="1">
      <c r="D727" s="64"/>
    </row>
    <row r="728" spans="4:4" s="47" customFormat="1">
      <c r="D728" s="64"/>
    </row>
    <row r="729" spans="4:4" s="47" customFormat="1">
      <c r="D729" s="64"/>
    </row>
    <row r="730" spans="4:4" s="47" customFormat="1">
      <c r="D730" s="64"/>
    </row>
    <row r="731" spans="4:4" s="47" customFormat="1">
      <c r="D731" s="64"/>
    </row>
    <row r="732" spans="4:4" s="47" customFormat="1">
      <c r="D732" s="64"/>
    </row>
    <row r="733" spans="4:4" s="47" customFormat="1">
      <c r="D733" s="64"/>
    </row>
    <row r="734" spans="4:4" s="47" customFormat="1">
      <c r="D734" s="64"/>
    </row>
    <row r="735" spans="4:4" s="47" customFormat="1">
      <c r="D735" s="64"/>
    </row>
    <row r="736" spans="4:4" s="47" customFormat="1">
      <c r="D736" s="64"/>
    </row>
    <row r="737" spans="4:4" s="47" customFormat="1">
      <c r="D737" s="64"/>
    </row>
    <row r="738" spans="4:4" s="47" customFormat="1">
      <c r="D738" s="64"/>
    </row>
    <row r="739" spans="4:4" s="47" customFormat="1">
      <c r="D739" s="64"/>
    </row>
    <row r="740" spans="4:4" s="47" customFormat="1">
      <c r="D740" s="64"/>
    </row>
    <row r="741" spans="4:4" s="47" customFormat="1">
      <c r="D741" s="64"/>
    </row>
    <row r="742" spans="4:4" s="47" customFormat="1">
      <c r="D742" s="64"/>
    </row>
    <row r="743" spans="4:4" s="47" customFormat="1">
      <c r="D743" s="64"/>
    </row>
    <row r="744" spans="4:4" s="47" customFormat="1">
      <c r="D744" s="64"/>
    </row>
    <row r="745" spans="4:4" s="47" customFormat="1">
      <c r="D745" s="64"/>
    </row>
    <row r="746" spans="4:4" s="47" customFormat="1">
      <c r="D746" s="64"/>
    </row>
    <row r="747" spans="4:4" s="47" customFormat="1">
      <c r="D747" s="64"/>
    </row>
    <row r="748" spans="4:4" s="47" customFormat="1">
      <c r="D748" s="64"/>
    </row>
    <row r="749" spans="4:4" s="47" customFormat="1">
      <c r="D749" s="64"/>
    </row>
    <row r="750" spans="4:4" s="47" customFormat="1">
      <c r="D750" s="64"/>
    </row>
    <row r="751" spans="4:4" s="47" customFormat="1">
      <c r="D751" s="64"/>
    </row>
    <row r="752" spans="4:4" s="47" customFormat="1">
      <c r="D752" s="64"/>
    </row>
    <row r="753" spans="4:4" s="47" customFormat="1">
      <c r="D753" s="64"/>
    </row>
    <row r="754" spans="4:4" s="47" customFormat="1">
      <c r="D754" s="64"/>
    </row>
    <row r="755" spans="4:4" s="47" customFormat="1">
      <c r="D755" s="64"/>
    </row>
    <row r="756" spans="4:4" s="47" customFormat="1">
      <c r="D756" s="64"/>
    </row>
    <row r="757" spans="4:4" s="47" customFormat="1">
      <c r="D757" s="64"/>
    </row>
    <row r="758" spans="4:4" s="47" customFormat="1">
      <c r="D758" s="64"/>
    </row>
    <row r="759" spans="4:4" s="47" customFormat="1">
      <c r="D759" s="64"/>
    </row>
    <row r="760" spans="4:4" s="47" customFormat="1">
      <c r="D760" s="64"/>
    </row>
    <row r="761" spans="4:4" s="47" customFormat="1">
      <c r="D761" s="64"/>
    </row>
    <row r="762" spans="4:4" s="47" customFormat="1">
      <c r="D762" s="64"/>
    </row>
    <row r="763" spans="4:4" s="47" customFormat="1">
      <c r="D763" s="64"/>
    </row>
    <row r="764" spans="4:4" s="47" customFormat="1">
      <c r="D764" s="64"/>
    </row>
    <row r="765" spans="4:4" s="47" customFormat="1">
      <c r="D765" s="64"/>
    </row>
    <row r="766" spans="4:4" s="47" customFormat="1">
      <c r="D766" s="64"/>
    </row>
    <row r="767" spans="4:4" s="47" customFormat="1">
      <c r="D767" s="64"/>
    </row>
    <row r="768" spans="4:4" s="47" customFormat="1">
      <c r="D768" s="64"/>
    </row>
    <row r="769" spans="4:4" s="47" customFormat="1">
      <c r="D769" s="64"/>
    </row>
    <row r="770" spans="4:4" s="47" customFormat="1">
      <c r="D770" s="64"/>
    </row>
    <row r="771" spans="4:4" s="47" customFormat="1">
      <c r="D771" s="64"/>
    </row>
    <row r="772" spans="4:4" s="47" customFormat="1">
      <c r="D772" s="64"/>
    </row>
    <row r="773" spans="4:4" s="47" customFormat="1">
      <c r="D773" s="64"/>
    </row>
    <row r="774" spans="4:4" s="47" customFormat="1">
      <c r="D774" s="64"/>
    </row>
    <row r="775" spans="4:4" s="47" customFormat="1">
      <c r="D775" s="64"/>
    </row>
    <row r="776" spans="4:4" s="47" customFormat="1">
      <c r="D776" s="64"/>
    </row>
    <row r="777" spans="4:4" s="47" customFormat="1">
      <c r="D777" s="64"/>
    </row>
    <row r="778" spans="4:4" s="47" customFormat="1">
      <c r="D778" s="64"/>
    </row>
    <row r="779" spans="4:4" s="47" customFormat="1">
      <c r="D779" s="64"/>
    </row>
    <row r="780" spans="4:4" s="47" customFormat="1">
      <c r="D780" s="64"/>
    </row>
    <row r="781" spans="4:4" s="47" customFormat="1">
      <c r="D781" s="64"/>
    </row>
    <row r="782" spans="4:4" s="47" customFormat="1">
      <c r="D782" s="64"/>
    </row>
    <row r="783" spans="4:4" s="47" customFormat="1">
      <c r="D783" s="64"/>
    </row>
    <row r="784" spans="4:4" s="47" customFormat="1">
      <c r="D784" s="64"/>
    </row>
    <row r="785" spans="4:4" s="47" customFormat="1">
      <c r="D785" s="64"/>
    </row>
    <row r="786" spans="4:4" s="47" customFormat="1">
      <c r="D786" s="64"/>
    </row>
    <row r="787" spans="4:4" s="47" customFormat="1">
      <c r="D787" s="64"/>
    </row>
    <row r="788" spans="4:4" s="47" customFormat="1">
      <c r="D788" s="64"/>
    </row>
    <row r="789" spans="4:4" s="47" customFormat="1">
      <c r="D789" s="64"/>
    </row>
    <row r="790" spans="4:4" s="47" customFormat="1">
      <c r="D790" s="64"/>
    </row>
    <row r="791" spans="4:4" s="47" customFormat="1">
      <c r="D791" s="64"/>
    </row>
    <row r="792" spans="4:4" s="47" customFormat="1">
      <c r="D792" s="64"/>
    </row>
    <row r="793" spans="4:4" s="47" customFormat="1">
      <c r="D793" s="64"/>
    </row>
    <row r="794" spans="4:4" s="47" customFormat="1">
      <c r="D794" s="64"/>
    </row>
    <row r="795" spans="4:4" s="47" customFormat="1">
      <c r="D795" s="64"/>
    </row>
    <row r="796" spans="4:4" s="47" customFormat="1">
      <c r="D796" s="64"/>
    </row>
    <row r="797" spans="4:4" s="47" customFormat="1">
      <c r="D797" s="64"/>
    </row>
    <row r="798" spans="4:4" s="47" customFormat="1">
      <c r="D798" s="64"/>
    </row>
    <row r="799" spans="4:4" s="47" customFormat="1">
      <c r="D799" s="64"/>
    </row>
    <row r="800" spans="4:4" s="47" customFormat="1">
      <c r="D800" s="64"/>
    </row>
    <row r="801" spans="4:4" s="47" customFormat="1">
      <c r="D801" s="64"/>
    </row>
    <row r="802" spans="4:4" s="47" customFormat="1">
      <c r="D802" s="64"/>
    </row>
    <row r="803" spans="4:4" s="47" customFormat="1">
      <c r="D803" s="64"/>
    </row>
    <row r="804" spans="4:4" s="47" customFormat="1">
      <c r="D804" s="64"/>
    </row>
    <row r="805" spans="4:4" s="47" customFormat="1">
      <c r="D805" s="64"/>
    </row>
    <row r="806" spans="4:4" s="47" customFormat="1">
      <c r="D806" s="64"/>
    </row>
    <row r="807" spans="4:4" s="47" customFormat="1">
      <c r="D807" s="64"/>
    </row>
    <row r="808" spans="4:4" s="47" customFormat="1">
      <c r="D808" s="64"/>
    </row>
    <row r="809" spans="4:4" s="47" customFormat="1">
      <c r="D809" s="64"/>
    </row>
    <row r="810" spans="4:4" s="47" customFormat="1">
      <c r="D810" s="64"/>
    </row>
    <row r="811" spans="4:4" s="47" customFormat="1">
      <c r="D811" s="64"/>
    </row>
    <row r="812" spans="4:4" s="47" customFormat="1">
      <c r="D812" s="64"/>
    </row>
    <row r="813" spans="4:4" s="47" customFormat="1">
      <c r="D813" s="64"/>
    </row>
    <row r="814" spans="4:4" s="47" customFormat="1">
      <c r="D814" s="64"/>
    </row>
    <row r="815" spans="4:4" s="47" customFormat="1">
      <c r="D815" s="64"/>
    </row>
    <row r="816" spans="4:4" s="47" customFormat="1">
      <c r="D816" s="64"/>
    </row>
    <row r="817" spans="4:4" s="47" customFormat="1">
      <c r="D817" s="64"/>
    </row>
    <row r="818" spans="4:4" s="47" customFormat="1">
      <c r="D818" s="64"/>
    </row>
    <row r="819" spans="4:4" s="47" customFormat="1">
      <c r="D819" s="64"/>
    </row>
    <row r="820" spans="4:4" s="47" customFormat="1">
      <c r="D820" s="64"/>
    </row>
    <row r="821" spans="4:4" s="47" customFormat="1">
      <c r="D821" s="64"/>
    </row>
    <row r="822" spans="4:4" s="47" customFormat="1">
      <c r="D822" s="64"/>
    </row>
    <row r="823" spans="4:4" s="47" customFormat="1">
      <c r="D823" s="64"/>
    </row>
    <row r="824" spans="4:4" s="47" customFormat="1">
      <c r="D824" s="64"/>
    </row>
    <row r="825" spans="4:4" s="47" customFormat="1">
      <c r="D825" s="64"/>
    </row>
    <row r="826" spans="4:4" s="47" customFormat="1">
      <c r="D826" s="64"/>
    </row>
    <row r="827" spans="4:4" s="47" customFormat="1">
      <c r="D827" s="64"/>
    </row>
    <row r="828" spans="4:4" s="47" customFormat="1">
      <c r="D828" s="64"/>
    </row>
    <row r="829" spans="4:4" s="47" customFormat="1">
      <c r="D829" s="64"/>
    </row>
    <row r="830" spans="4:4" s="47" customFormat="1">
      <c r="D830" s="64"/>
    </row>
    <row r="831" spans="4:4" s="47" customFormat="1">
      <c r="D831" s="64"/>
    </row>
    <row r="832" spans="4:4" s="47" customFormat="1">
      <c r="D832" s="64"/>
    </row>
    <row r="833" spans="4:4" s="47" customFormat="1">
      <c r="D833" s="64"/>
    </row>
    <row r="834" spans="4:4" s="47" customFormat="1">
      <c r="D834" s="64"/>
    </row>
    <row r="835" spans="4:4" s="47" customFormat="1">
      <c r="D835" s="64"/>
    </row>
    <row r="836" spans="4:4" s="47" customFormat="1">
      <c r="D836" s="64"/>
    </row>
    <row r="837" spans="4:4" s="47" customFormat="1">
      <c r="D837" s="64"/>
    </row>
    <row r="838" spans="4:4" s="47" customFormat="1">
      <c r="D838" s="64"/>
    </row>
    <row r="839" spans="4:4" s="47" customFormat="1">
      <c r="D839" s="64"/>
    </row>
    <row r="840" spans="4:4" s="47" customFormat="1">
      <c r="D840" s="64"/>
    </row>
    <row r="841" spans="4:4" s="47" customFormat="1">
      <c r="D841" s="64"/>
    </row>
    <row r="842" spans="4:4" s="47" customFormat="1">
      <c r="D842" s="64"/>
    </row>
    <row r="843" spans="4:4" s="47" customFormat="1">
      <c r="D843" s="64"/>
    </row>
    <row r="844" spans="4:4" s="47" customFormat="1">
      <c r="D844" s="64"/>
    </row>
    <row r="845" spans="4:4" s="47" customFormat="1">
      <c r="D845" s="64"/>
    </row>
    <row r="846" spans="4:4" s="47" customFormat="1">
      <c r="D846" s="64"/>
    </row>
    <row r="847" spans="4:4" s="47" customFormat="1">
      <c r="D847" s="64"/>
    </row>
    <row r="848" spans="4:4" s="47" customFormat="1">
      <c r="D848" s="64"/>
    </row>
    <row r="849" spans="4:4" s="47" customFormat="1">
      <c r="D849" s="64"/>
    </row>
    <row r="850" spans="4:4" s="47" customFormat="1">
      <c r="D850" s="64"/>
    </row>
    <row r="851" spans="4:4" s="47" customFormat="1">
      <c r="D851" s="64"/>
    </row>
    <row r="852" spans="4:4" s="47" customFormat="1">
      <c r="D852" s="64"/>
    </row>
    <row r="853" spans="4:4" s="47" customFormat="1">
      <c r="D853" s="64"/>
    </row>
    <row r="854" spans="4:4" s="47" customFormat="1">
      <c r="D854" s="64"/>
    </row>
    <row r="855" spans="4:4" s="47" customFormat="1">
      <c r="D855" s="64"/>
    </row>
    <row r="856" spans="4:4" s="47" customFormat="1">
      <c r="D856" s="64"/>
    </row>
    <row r="857" spans="4:4" s="47" customFormat="1">
      <c r="D857" s="64"/>
    </row>
    <row r="858" spans="4:4" s="47" customFormat="1">
      <c r="D858" s="64"/>
    </row>
    <row r="859" spans="4:4" s="47" customFormat="1">
      <c r="D859" s="64"/>
    </row>
    <row r="860" spans="4:4" s="47" customFormat="1">
      <c r="D860" s="64"/>
    </row>
    <row r="861" spans="4:4" s="47" customFormat="1">
      <c r="D861" s="64"/>
    </row>
    <row r="862" spans="4:4" s="47" customFormat="1">
      <c r="D862" s="64"/>
    </row>
    <row r="863" spans="4:4" s="47" customFormat="1">
      <c r="D863" s="64"/>
    </row>
    <row r="864" spans="4:4" s="47" customFormat="1">
      <c r="D864" s="64"/>
    </row>
    <row r="865" spans="4:4" s="47" customFormat="1">
      <c r="D865" s="64"/>
    </row>
    <row r="866" spans="4:4" s="47" customFormat="1">
      <c r="D866" s="64"/>
    </row>
    <row r="867" spans="4:4" s="47" customFormat="1">
      <c r="D867" s="64"/>
    </row>
    <row r="868" spans="4:4" s="47" customFormat="1">
      <c r="D868" s="64"/>
    </row>
    <row r="869" spans="4:4" s="47" customFormat="1">
      <c r="D869" s="64"/>
    </row>
    <row r="870" spans="4:4" s="47" customFormat="1">
      <c r="D870" s="64"/>
    </row>
    <row r="871" spans="4:4" s="47" customFormat="1">
      <c r="D871" s="64"/>
    </row>
    <row r="872" spans="4:4" s="47" customFormat="1">
      <c r="D872" s="64"/>
    </row>
    <row r="873" spans="4:4" s="47" customFormat="1">
      <c r="D873" s="64"/>
    </row>
    <row r="874" spans="4:4" s="47" customFormat="1">
      <c r="D874" s="64"/>
    </row>
    <row r="875" spans="4:4" s="47" customFormat="1">
      <c r="D875" s="64"/>
    </row>
    <row r="876" spans="4:4" s="47" customFormat="1">
      <c r="D876" s="64"/>
    </row>
    <row r="877" spans="4:4" s="47" customFormat="1">
      <c r="D877" s="64"/>
    </row>
    <row r="878" spans="4:4" s="47" customFormat="1">
      <c r="D878" s="64"/>
    </row>
    <row r="879" spans="4:4" s="47" customFormat="1">
      <c r="D879" s="64"/>
    </row>
    <row r="880" spans="4:4" s="47" customFormat="1">
      <c r="D880" s="64"/>
    </row>
    <row r="881" spans="4:4" s="47" customFormat="1">
      <c r="D881" s="64"/>
    </row>
    <row r="882" spans="4:4" s="47" customFormat="1">
      <c r="D882" s="64"/>
    </row>
    <row r="883" spans="4:4" s="47" customFormat="1">
      <c r="D883" s="64"/>
    </row>
    <row r="884" spans="4:4" s="47" customFormat="1">
      <c r="D884" s="64"/>
    </row>
    <row r="885" spans="4:4" s="47" customFormat="1">
      <c r="D885" s="64"/>
    </row>
    <row r="886" spans="4:4" s="47" customFormat="1">
      <c r="D886" s="64"/>
    </row>
    <row r="887" spans="4:4" s="47" customFormat="1">
      <c r="D887" s="64"/>
    </row>
    <row r="888" spans="4:4" s="47" customFormat="1">
      <c r="D888" s="64"/>
    </row>
    <row r="889" spans="4:4" s="47" customFormat="1">
      <c r="D889" s="64"/>
    </row>
    <row r="890" spans="4:4" s="47" customFormat="1">
      <c r="D890" s="64"/>
    </row>
    <row r="891" spans="4:4" s="47" customFormat="1">
      <c r="D891" s="64"/>
    </row>
    <row r="892" spans="4:4" s="47" customFormat="1">
      <c r="D892" s="64"/>
    </row>
    <row r="893" spans="4:4" s="47" customFormat="1">
      <c r="D893" s="64"/>
    </row>
    <row r="894" spans="4:4" s="47" customFormat="1">
      <c r="D894" s="64"/>
    </row>
    <row r="895" spans="4:4" s="47" customFormat="1">
      <c r="D895" s="64"/>
    </row>
    <row r="896" spans="4:4" s="47" customFormat="1">
      <c r="D896" s="64"/>
    </row>
    <row r="897" spans="4:4" s="47" customFormat="1">
      <c r="D897" s="64"/>
    </row>
    <row r="898" spans="4:4" s="47" customFormat="1">
      <c r="D898" s="64"/>
    </row>
    <row r="899" spans="4:4" s="47" customFormat="1">
      <c r="D899" s="64"/>
    </row>
    <row r="900" spans="4:4" s="47" customFormat="1">
      <c r="D900" s="64"/>
    </row>
    <row r="901" spans="4:4" s="47" customFormat="1">
      <c r="D901" s="64"/>
    </row>
    <row r="902" spans="4:4" s="47" customFormat="1">
      <c r="D902" s="64"/>
    </row>
    <row r="903" spans="4:4" s="47" customFormat="1">
      <c r="D903" s="64"/>
    </row>
    <row r="904" spans="4:4" s="47" customFormat="1">
      <c r="D904" s="64"/>
    </row>
    <row r="905" spans="4:4" s="47" customFormat="1">
      <c r="D905" s="64"/>
    </row>
    <row r="906" spans="4:4" s="47" customFormat="1">
      <c r="D906" s="64"/>
    </row>
    <row r="907" spans="4:4" s="47" customFormat="1">
      <c r="D907" s="64"/>
    </row>
    <row r="908" spans="4:4" s="47" customFormat="1">
      <c r="D908" s="64"/>
    </row>
    <row r="909" spans="4:4" s="47" customFormat="1">
      <c r="D909" s="64"/>
    </row>
    <row r="910" spans="4:4" s="47" customFormat="1">
      <c r="D910" s="64"/>
    </row>
    <row r="911" spans="4:4" s="47" customFormat="1">
      <c r="D911" s="64"/>
    </row>
    <row r="912" spans="4:4" s="47" customFormat="1">
      <c r="D912" s="64"/>
    </row>
    <row r="913" spans="4:4" s="47" customFormat="1">
      <c r="D913" s="64"/>
    </row>
    <row r="914" spans="4:4" s="47" customFormat="1">
      <c r="D914" s="64"/>
    </row>
    <row r="915" spans="4:4" s="47" customFormat="1">
      <c r="D915" s="64"/>
    </row>
    <row r="916" spans="4:4" s="47" customFormat="1">
      <c r="D916" s="64"/>
    </row>
    <row r="917" spans="4:4" s="47" customFormat="1">
      <c r="D917" s="64"/>
    </row>
    <row r="918" spans="4:4" s="47" customFormat="1">
      <c r="D918" s="64"/>
    </row>
    <row r="919" spans="4:4" s="47" customFormat="1">
      <c r="D919" s="64"/>
    </row>
    <row r="920" spans="4:4" s="47" customFormat="1">
      <c r="D920" s="64"/>
    </row>
    <row r="921" spans="4:4" s="47" customFormat="1">
      <c r="D921" s="64"/>
    </row>
    <row r="922" spans="4:4" s="47" customFormat="1">
      <c r="D922" s="64"/>
    </row>
    <row r="923" spans="4:4" s="47" customFormat="1">
      <c r="D923" s="64"/>
    </row>
    <row r="924" spans="4:4" s="47" customFormat="1">
      <c r="D924" s="64"/>
    </row>
    <row r="925" spans="4:4" s="47" customFormat="1">
      <c r="D925" s="64"/>
    </row>
    <row r="926" spans="4:4" s="47" customFormat="1">
      <c r="D926" s="64"/>
    </row>
    <row r="927" spans="4:4" s="47" customFormat="1">
      <c r="D927" s="64"/>
    </row>
    <row r="928" spans="4:4" s="47" customFormat="1">
      <c r="D928" s="64"/>
    </row>
    <row r="929" spans="4:4" s="47" customFormat="1">
      <c r="D929" s="64"/>
    </row>
    <row r="930" spans="4:4" s="47" customFormat="1">
      <c r="D930" s="64"/>
    </row>
    <row r="931" spans="4:4" s="47" customFormat="1">
      <c r="D931" s="64"/>
    </row>
    <row r="932" spans="4:4" s="47" customFormat="1">
      <c r="D932" s="64"/>
    </row>
    <row r="933" spans="4:4" s="47" customFormat="1">
      <c r="D933" s="64"/>
    </row>
    <row r="934" spans="4:4" s="47" customFormat="1">
      <c r="D934" s="64"/>
    </row>
    <row r="935" spans="4:4" s="47" customFormat="1">
      <c r="D935" s="64"/>
    </row>
    <row r="936" spans="4:4" s="47" customFormat="1">
      <c r="D936" s="64"/>
    </row>
    <row r="937" spans="4:4" s="47" customFormat="1">
      <c r="D937" s="64"/>
    </row>
    <row r="938" spans="4:4" s="47" customFormat="1">
      <c r="D938" s="64"/>
    </row>
    <row r="939" spans="4:4" s="47" customFormat="1">
      <c r="D939" s="64"/>
    </row>
    <row r="940" spans="4:4" s="47" customFormat="1">
      <c r="D940" s="64"/>
    </row>
    <row r="941" spans="4:4" s="47" customFormat="1">
      <c r="D941" s="64"/>
    </row>
    <row r="942" spans="4:4" s="47" customFormat="1">
      <c r="D942" s="64"/>
    </row>
    <row r="943" spans="4:4" s="47" customFormat="1">
      <c r="D943" s="64"/>
    </row>
    <row r="944" spans="4:4" s="47" customFormat="1">
      <c r="D944" s="64"/>
    </row>
    <row r="945" spans="4:4" s="47" customFormat="1">
      <c r="D945" s="64"/>
    </row>
    <row r="946" spans="4:4" s="47" customFormat="1">
      <c r="D946" s="64"/>
    </row>
    <row r="947" spans="4:4" s="47" customFormat="1">
      <c r="D947" s="64"/>
    </row>
    <row r="948" spans="4:4" s="47" customFormat="1">
      <c r="D948" s="64"/>
    </row>
    <row r="949" spans="4:4" s="47" customFormat="1">
      <c r="D949" s="64"/>
    </row>
    <row r="950" spans="4:4" s="47" customFormat="1">
      <c r="D950" s="64"/>
    </row>
    <row r="951" spans="4:4" s="47" customFormat="1">
      <c r="D951" s="64"/>
    </row>
    <row r="952" spans="4:4" s="47" customFormat="1">
      <c r="D952" s="64"/>
    </row>
    <row r="953" spans="4:4" s="47" customFormat="1">
      <c r="D953" s="64"/>
    </row>
    <row r="954" spans="4:4" s="47" customFormat="1">
      <c r="D954" s="64"/>
    </row>
    <row r="955" spans="4:4" s="47" customFormat="1">
      <c r="D955" s="64"/>
    </row>
    <row r="956" spans="4:4" s="47" customFormat="1">
      <c r="D956" s="64"/>
    </row>
    <row r="957" spans="4:4" s="47" customFormat="1">
      <c r="D957" s="64"/>
    </row>
    <row r="958" spans="4:4" s="47" customFormat="1">
      <c r="D958" s="64"/>
    </row>
    <row r="959" spans="4:4" s="47" customFormat="1">
      <c r="D959" s="64"/>
    </row>
    <row r="960" spans="4:4" s="47" customFormat="1">
      <c r="D960" s="64"/>
    </row>
    <row r="961" spans="4:4" s="47" customFormat="1">
      <c r="D961" s="64"/>
    </row>
    <row r="962" spans="4:4" s="47" customFormat="1">
      <c r="D962" s="64"/>
    </row>
    <row r="963" spans="4:4" s="47" customFormat="1">
      <c r="D963" s="64"/>
    </row>
    <row r="964" spans="4:4" s="47" customFormat="1">
      <c r="D964" s="64"/>
    </row>
    <row r="965" spans="4:4" s="47" customFormat="1">
      <c r="D965" s="64"/>
    </row>
    <row r="966" spans="4:4" s="47" customFormat="1">
      <c r="D966" s="64"/>
    </row>
    <row r="967" spans="4:4" s="47" customFormat="1">
      <c r="D967" s="64"/>
    </row>
    <row r="968" spans="4:4" s="47" customFormat="1">
      <c r="D968" s="64"/>
    </row>
    <row r="969" spans="4:4" s="47" customFormat="1">
      <c r="D969" s="64"/>
    </row>
    <row r="970" spans="4:4" s="47" customFormat="1">
      <c r="D970" s="64"/>
    </row>
    <row r="971" spans="4:4" s="47" customFormat="1">
      <c r="D971" s="64"/>
    </row>
    <row r="972" spans="4:4" s="47" customFormat="1">
      <c r="D972" s="64"/>
    </row>
    <row r="973" spans="4:4" s="47" customFormat="1">
      <c r="D973" s="64"/>
    </row>
    <row r="974" spans="4:4" s="47" customFormat="1">
      <c r="D974" s="64"/>
    </row>
    <row r="975" spans="4:4" s="47" customFormat="1">
      <c r="D975" s="64"/>
    </row>
    <row r="976" spans="4:4" s="47" customFormat="1">
      <c r="D976" s="64"/>
    </row>
    <row r="977" spans="4:4" s="47" customFormat="1">
      <c r="D977" s="64"/>
    </row>
    <row r="978" spans="4:4" s="47" customFormat="1">
      <c r="D978" s="64"/>
    </row>
    <row r="979" spans="4:4" s="47" customFormat="1">
      <c r="D979" s="64"/>
    </row>
    <row r="980" spans="4:4" s="47" customFormat="1">
      <c r="D980" s="64"/>
    </row>
    <row r="981" spans="4:4" s="47" customFormat="1">
      <c r="D981" s="64"/>
    </row>
    <row r="982" spans="4:4" s="47" customFormat="1">
      <c r="D982" s="64"/>
    </row>
    <row r="983" spans="4:4" s="47" customFormat="1">
      <c r="D983" s="64"/>
    </row>
    <row r="984" spans="4:4" s="47" customFormat="1">
      <c r="D984" s="64"/>
    </row>
    <row r="985" spans="4:4" s="47" customFormat="1">
      <c r="D985" s="64"/>
    </row>
    <row r="986" spans="4:4" s="47" customFormat="1">
      <c r="D986" s="64"/>
    </row>
    <row r="987" spans="4:4" s="47" customFormat="1">
      <c r="D987" s="64"/>
    </row>
    <row r="988" spans="4:4" s="47" customFormat="1">
      <c r="D988" s="64"/>
    </row>
    <row r="989" spans="4:4" s="47" customFormat="1">
      <c r="D989" s="64"/>
    </row>
    <row r="990" spans="4:4" s="47" customFormat="1">
      <c r="D990" s="64"/>
    </row>
    <row r="991" spans="4:4" s="47" customFormat="1">
      <c r="D991" s="64"/>
    </row>
    <row r="992" spans="4:4" s="47" customFormat="1">
      <c r="D992" s="64"/>
    </row>
    <row r="993" spans="4:4" s="47" customFormat="1">
      <c r="D993" s="64"/>
    </row>
    <row r="994" spans="4:4" s="47" customFormat="1">
      <c r="D994" s="64"/>
    </row>
    <row r="995" spans="4:4" s="47" customFormat="1">
      <c r="D995" s="64"/>
    </row>
    <row r="996" spans="4:4" s="47" customFormat="1">
      <c r="D996" s="64"/>
    </row>
    <row r="997" spans="4:4" s="47" customFormat="1">
      <c r="D997" s="64"/>
    </row>
    <row r="998" spans="4:4" s="47" customFormat="1">
      <c r="D998" s="64"/>
    </row>
    <row r="999" spans="4:4" s="47" customFormat="1">
      <c r="D999" s="64"/>
    </row>
    <row r="1000" spans="4:4" s="47" customFormat="1">
      <c r="D1000" s="64"/>
    </row>
    <row r="1001" spans="4:4" s="47" customFormat="1">
      <c r="D1001" s="64"/>
    </row>
    <row r="1002" spans="4:4" s="47" customFormat="1">
      <c r="D1002" s="64"/>
    </row>
    <row r="1003" spans="4:4" s="47" customFormat="1">
      <c r="D1003" s="64"/>
    </row>
    <row r="1004" spans="4:4" s="47" customFormat="1">
      <c r="D1004" s="64"/>
    </row>
    <row r="1005" spans="4:4" s="47" customFormat="1">
      <c r="D1005" s="64"/>
    </row>
    <row r="1006" spans="4:4" s="47" customFormat="1">
      <c r="D1006" s="64"/>
    </row>
    <row r="1007" spans="4:4" s="47" customFormat="1">
      <c r="D1007" s="64"/>
    </row>
    <row r="1008" spans="4:4" s="47" customFormat="1">
      <c r="D1008" s="64"/>
    </row>
    <row r="1009" spans="4:4" s="47" customFormat="1">
      <c r="D1009" s="64"/>
    </row>
    <row r="1010" spans="4:4" s="47" customFormat="1">
      <c r="D1010" s="64"/>
    </row>
    <row r="1011" spans="4:4" s="47" customFormat="1">
      <c r="D1011" s="64"/>
    </row>
    <row r="1012" spans="4:4" s="47" customFormat="1">
      <c r="D1012" s="64"/>
    </row>
    <row r="1013" spans="4:4" s="47" customFormat="1">
      <c r="D1013" s="64"/>
    </row>
    <row r="1014" spans="4:4" s="47" customFormat="1">
      <c r="D1014" s="64"/>
    </row>
    <row r="1015" spans="4:4" s="47" customFormat="1">
      <c r="D1015" s="64"/>
    </row>
    <row r="1016" spans="4:4" s="47" customFormat="1">
      <c r="D1016" s="64"/>
    </row>
    <row r="1017" spans="4:4" s="47" customFormat="1">
      <c r="D1017" s="64"/>
    </row>
    <row r="1018" spans="4:4" s="47" customFormat="1">
      <c r="D1018" s="64"/>
    </row>
    <row r="1019" spans="4:4" s="47" customFormat="1">
      <c r="D1019" s="64"/>
    </row>
    <row r="1020" spans="4:4" s="47" customFormat="1">
      <c r="D1020" s="64"/>
    </row>
    <row r="1021" spans="4:4" s="47" customFormat="1">
      <c r="D1021" s="64"/>
    </row>
    <row r="1022" spans="4:4" s="47" customFormat="1">
      <c r="D1022" s="64"/>
    </row>
    <row r="1023" spans="4:4" s="47" customFormat="1">
      <c r="D1023" s="64"/>
    </row>
    <row r="1024" spans="4:4" s="47" customFormat="1">
      <c r="D1024" s="64"/>
    </row>
    <row r="1025" spans="4:4" s="47" customFormat="1">
      <c r="D1025" s="64"/>
    </row>
    <row r="1026" spans="4:4" s="47" customFormat="1">
      <c r="D1026" s="64"/>
    </row>
    <row r="1027" spans="4:4" s="47" customFormat="1">
      <c r="D1027" s="64"/>
    </row>
    <row r="1028" spans="4:4" s="47" customFormat="1">
      <c r="D1028" s="64"/>
    </row>
    <row r="1029" spans="4:4" s="47" customFormat="1">
      <c r="D1029" s="64"/>
    </row>
    <row r="1030" spans="4:4" s="47" customFormat="1">
      <c r="D1030" s="64"/>
    </row>
    <row r="1031" spans="4:4" s="47" customFormat="1">
      <c r="D1031" s="64"/>
    </row>
    <row r="1032" spans="4:4" s="47" customFormat="1">
      <c r="D1032" s="64"/>
    </row>
    <row r="1033" spans="4:4" s="47" customFormat="1">
      <c r="D1033" s="64"/>
    </row>
    <row r="1034" spans="4:4" s="47" customFormat="1">
      <c r="D1034" s="64"/>
    </row>
    <row r="1035" spans="4:4" s="47" customFormat="1">
      <c r="D1035" s="64"/>
    </row>
    <row r="1036" spans="4:4" s="47" customFormat="1">
      <c r="D1036" s="64"/>
    </row>
    <row r="1037" spans="4:4" s="47" customFormat="1">
      <c r="D1037" s="64"/>
    </row>
    <row r="1038" spans="4:4" s="47" customFormat="1">
      <c r="D1038" s="64"/>
    </row>
    <row r="1039" spans="4:4" s="47" customFormat="1">
      <c r="D1039" s="64"/>
    </row>
    <row r="1040" spans="4:4" s="47" customFormat="1">
      <c r="D1040" s="64"/>
    </row>
    <row r="1041" spans="4:4" s="47" customFormat="1">
      <c r="D1041" s="64"/>
    </row>
    <row r="1042" spans="4:4" s="47" customFormat="1">
      <c r="D1042" s="64"/>
    </row>
    <row r="1043" spans="4:4" s="47" customFormat="1">
      <c r="D1043" s="64"/>
    </row>
    <row r="1044" spans="4:4" s="47" customFormat="1">
      <c r="D1044" s="64"/>
    </row>
    <row r="1045" spans="4:4" s="47" customFormat="1">
      <c r="D1045" s="64"/>
    </row>
    <row r="1046" spans="4:4" s="47" customFormat="1">
      <c r="D1046" s="64"/>
    </row>
    <row r="1047" spans="4:4" s="47" customFormat="1">
      <c r="D1047" s="64"/>
    </row>
    <row r="1048" spans="4:4" s="47" customFormat="1">
      <c r="D1048" s="64"/>
    </row>
    <row r="1049" spans="4:4" s="47" customFormat="1">
      <c r="D1049" s="64"/>
    </row>
    <row r="1050" spans="4:4" s="47" customFormat="1">
      <c r="D1050" s="64"/>
    </row>
    <row r="1051" spans="4:4" s="47" customFormat="1">
      <c r="D1051" s="64"/>
    </row>
    <row r="1052" spans="4:4" s="47" customFormat="1">
      <c r="D1052" s="64"/>
    </row>
    <row r="1053" spans="4:4" s="47" customFormat="1">
      <c r="D1053" s="64"/>
    </row>
    <row r="1054" spans="4:4" s="47" customFormat="1">
      <c r="D1054" s="64"/>
    </row>
    <row r="1055" spans="4:4" s="47" customFormat="1">
      <c r="D1055" s="64"/>
    </row>
    <row r="1056" spans="4:4" s="47" customFormat="1">
      <c r="D1056" s="64"/>
    </row>
    <row r="1057" spans="4:4" s="47" customFormat="1">
      <c r="D1057" s="64"/>
    </row>
    <row r="1058" spans="4:4" s="47" customFormat="1">
      <c r="D1058" s="64"/>
    </row>
    <row r="1059" spans="4:4" s="47" customFormat="1">
      <c r="D1059" s="64"/>
    </row>
    <row r="1060" spans="4:4" s="47" customFormat="1">
      <c r="D1060" s="64"/>
    </row>
    <row r="1061" spans="4:4" s="47" customFormat="1">
      <c r="D1061" s="64"/>
    </row>
    <row r="1062" spans="4:4" s="47" customFormat="1">
      <c r="D1062" s="64"/>
    </row>
    <row r="1063" spans="4:4" s="47" customFormat="1">
      <c r="D1063" s="64"/>
    </row>
    <row r="1064" spans="4:4" s="47" customFormat="1">
      <c r="D1064" s="64"/>
    </row>
    <row r="1065" spans="4:4" s="47" customFormat="1">
      <c r="D1065" s="64"/>
    </row>
    <row r="1066" spans="4:4" s="47" customFormat="1">
      <c r="D1066" s="64"/>
    </row>
    <row r="1067" spans="4:4" s="47" customFormat="1">
      <c r="D1067" s="64"/>
    </row>
    <row r="1068" spans="4:4" s="47" customFormat="1">
      <c r="D1068" s="64"/>
    </row>
    <row r="1069" spans="4:4" s="47" customFormat="1">
      <c r="D1069" s="64"/>
    </row>
    <row r="1070" spans="4:4" s="47" customFormat="1">
      <c r="D1070" s="64"/>
    </row>
    <row r="1071" spans="4:4" s="47" customFormat="1">
      <c r="D1071" s="64"/>
    </row>
    <row r="1072" spans="4:4" s="47" customFormat="1">
      <c r="D1072" s="64"/>
    </row>
    <row r="1073" spans="4:4" s="47" customFormat="1">
      <c r="D1073" s="64"/>
    </row>
    <row r="1074" spans="4:4" s="47" customFormat="1">
      <c r="D1074" s="64"/>
    </row>
    <row r="1075" spans="4:4" s="47" customFormat="1">
      <c r="D1075" s="64"/>
    </row>
    <row r="1076" spans="4:4" s="47" customFormat="1">
      <c r="D1076" s="64"/>
    </row>
    <row r="1077" spans="4:4" s="47" customFormat="1">
      <c r="D1077" s="64"/>
    </row>
    <row r="1078" spans="4:4" s="47" customFormat="1">
      <c r="D1078" s="64"/>
    </row>
    <row r="1079" spans="4:4" s="47" customFormat="1">
      <c r="D1079" s="64"/>
    </row>
    <row r="1080" spans="4:4" s="47" customFormat="1">
      <c r="D1080" s="64"/>
    </row>
    <row r="1081" spans="4:4" s="47" customFormat="1">
      <c r="D1081" s="64"/>
    </row>
    <row r="1082" spans="4:4" s="47" customFormat="1">
      <c r="D1082" s="64"/>
    </row>
    <row r="1083" spans="4:4" s="47" customFormat="1">
      <c r="D1083" s="64"/>
    </row>
    <row r="1084" spans="4:4" s="47" customFormat="1">
      <c r="D1084" s="64"/>
    </row>
    <row r="1085" spans="4:4" s="47" customFormat="1">
      <c r="D1085" s="64"/>
    </row>
    <row r="1086" spans="4:4" s="47" customFormat="1">
      <c r="D1086" s="64"/>
    </row>
    <row r="1087" spans="4:4" s="47" customFormat="1">
      <c r="D1087" s="64"/>
    </row>
    <row r="1088" spans="4:4" s="47" customFormat="1">
      <c r="D1088" s="64"/>
    </row>
    <row r="1089" spans="4:4" s="47" customFormat="1">
      <c r="D1089" s="64"/>
    </row>
    <row r="1090" spans="4:4" s="47" customFormat="1">
      <c r="D1090" s="64"/>
    </row>
    <row r="1091" spans="4:4" s="47" customFormat="1">
      <c r="D1091" s="64"/>
    </row>
    <row r="1092" spans="4:4" s="47" customFormat="1">
      <c r="D1092" s="64"/>
    </row>
    <row r="1093" spans="4:4" s="47" customFormat="1">
      <c r="D1093" s="64"/>
    </row>
    <row r="1094" spans="4:4" s="47" customFormat="1">
      <c r="D1094" s="64"/>
    </row>
    <row r="1095" spans="4:4" s="47" customFormat="1">
      <c r="D1095" s="64"/>
    </row>
    <row r="1096" spans="4:4" s="47" customFormat="1">
      <c r="D1096" s="64"/>
    </row>
    <row r="1097" spans="4:4" s="47" customFormat="1">
      <c r="D1097" s="64"/>
    </row>
    <row r="1098" spans="4:4" s="47" customFormat="1">
      <c r="D1098" s="64"/>
    </row>
    <row r="1099" spans="4:4" s="47" customFormat="1">
      <c r="D1099" s="64"/>
    </row>
    <row r="1100" spans="4:4" s="47" customFormat="1">
      <c r="D1100" s="64"/>
    </row>
    <row r="1101" spans="4:4" s="47" customFormat="1">
      <c r="D1101" s="64"/>
    </row>
    <row r="1102" spans="4:4" s="47" customFormat="1">
      <c r="D1102" s="64"/>
    </row>
    <row r="1103" spans="4:4" s="47" customFormat="1">
      <c r="D1103" s="64"/>
    </row>
    <row r="1104" spans="4:4" s="47" customFormat="1">
      <c r="D1104" s="64"/>
    </row>
    <row r="1105" spans="4:4" s="47" customFormat="1">
      <c r="D1105" s="64"/>
    </row>
    <row r="1106" spans="4:4" s="47" customFormat="1">
      <c r="D1106" s="64"/>
    </row>
    <row r="1107" spans="4:4" s="47" customFormat="1">
      <c r="D1107" s="64"/>
    </row>
    <row r="1108" spans="4:4" s="47" customFormat="1">
      <c r="D1108" s="64"/>
    </row>
    <row r="1109" spans="4:4" s="47" customFormat="1">
      <c r="D1109" s="64"/>
    </row>
    <row r="1110" spans="4:4" s="47" customFormat="1">
      <c r="D1110" s="64"/>
    </row>
    <row r="1111" spans="4:4" s="47" customFormat="1">
      <c r="D1111" s="64"/>
    </row>
    <row r="1112" spans="4:4" s="47" customFormat="1">
      <c r="D1112" s="64"/>
    </row>
    <row r="1113" spans="4:4" s="47" customFormat="1">
      <c r="D1113" s="64"/>
    </row>
    <row r="1114" spans="4:4" s="47" customFormat="1">
      <c r="D1114" s="64"/>
    </row>
    <row r="1115" spans="4:4" s="47" customFormat="1">
      <c r="D1115" s="64"/>
    </row>
    <row r="1116" spans="4:4" s="47" customFormat="1">
      <c r="D1116" s="64"/>
    </row>
    <row r="1117" spans="4:4" s="47" customFormat="1">
      <c r="D1117" s="64"/>
    </row>
    <row r="1118" spans="4:4" s="47" customFormat="1">
      <c r="D1118" s="64"/>
    </row>
    <row r="1119" spans="4:4" s="47" customFormat="1">
      <c r="D1119" s="64"/>
    </row>
    <row r="1120" spans="4:4" s="47" customFormat="1">
      <c r="D1120" s="64"/>
    </row>
    <row r="1121" spans="4:4" s="47" customFormat="1">
      <c r="D1121" s="64"/>
    </row>
    <row r="1122" spans="4:4" s="47" customFormat="1">
      <c r="D1122" s="64"/>
    </row>
    <row r="1123" spans="4:4" s="47" customFormat="1">
      <c r="D1123" s="64"/>
    </row>
    <row r="1124" spans="4:4" s="47" customFormat="1">
      <c r="D1124" s="64"/>
    </row>
    <row r="1125" spans="4:4" s="47" customFormat="1">
      <c r="D1125" s="64"/>
    </row>
    <row r="1126" spans="4:4" s="47" customFormat="1">
      <c r="D1126" s="64"/>
    </row>
    <row r="1127" spans="4:4" s="47" customFormat="1">
      <c r="D1127" s="64"/>
    </row>
    <row r="1128" spans="4:4" s="47" customFormat="1">
      <c r="D1128" s="64"/>
    </row>
    <row r="1129" spans="4:4" s="47" customFormat="1">
      <c r="D1129" s="64"/>
    </row>
    <row r="1130" spans="4:4" s="47" customFormat="1">
      <c r="D1130" s="64"/>
    </row>
    <row r="1131" spans="4:4" s="47" customFormat="1">
      <c r="D1131" s="64"/>
    </row>
    <row r="1132" spans="4:4" s="47" customFormat="1">
      <c r="D1132" s="64"/>
    </row>
    <row r="1133" spans="4:4" s="47" customFormat="1">
      <c r="D1133" s="64"/>
    </row>
    <row r="1134" spans="4:4" s="47" customFormat="1">
      <c r="D1134" s="64"/>
    </row>
    <row r="1135" spans="4:4" s="47" customFormat="1">
      <c r="D1135" s="64"/>
    </row>
    <row r="1136" spans="4:4" s="47" customFormat="1">
      <c r="D1136" s="64"/>
    </row>
    <row r="1137" spans="4:4" s="47" customFormat="1">
      <c r="D1137" s="64"/>
    </row>
    <row r="1138" spans="4:4" s="47" customFormat="1">
      <c r="D1138" s="64"/>
    </row>
    <row r="1139" spans="4:4" s="47" customFormat="1">
      <c r="D1139" s="64"/>
    </row>
    <row r="1140" spans="4:4" s="47" customFormat="1">
      <c r="D1140" s="64"/>
    </row>
    <row r="1141" spans="4:4" s="47" customFormat="1">
      <c r="D1141" s="64"/>
    </row>
    <row r="1142" spans="4:4" s="47" customFormat="1">
      <c r="D1142" s="64"/>
    </row>
    <row r="1143" spans="4:4" s="47" customFormat="1">
      <c r="D1143" s="64"/>
    </row>
    <row r="1144" spans="4:4" s="47" customFormat="1">
      <c r="D1144" s="64"/>
    </row>
    <row r="1145" spans="4:4" s="47" customFormat="1">
      <c r="D1145" s="64"/>
    </row>
    <row r="1146" spans="4:4" s="47" customFormat="1">
      <c r="D1146" s="64"/>
    </row>
    <row r="1147" spans="4:4" s="47" customFormat="1">
      <c r="D1147" s="64"/>
    </row>
    <row r="1148" spans="4:4" s="47" customFormat="1">
      <c r="D1148" s="64"/>
    </row>
    <row r="1149" spans="4:4" s="47" customFormat="1">
      <c r="D1149" s="64"/>
    </row>
    <row r="1150" spans="4:4" s="47" customFormat="1">
      <c r="D1150" s="64"/>
    </row>
    <row r="1151" spans="4:4" s="47" customFormat="1">
      <c r="D1151" s="64"/>
    </row>
    <row r="1152" spans="4:4" s="47" customFormat="1">
      <c r="D1152" s="64"/>
    </row>
    <row r="1153" spans="4:4" s="47" customFormat="1">
      <c r="D1153" s="64"/>
    </row>
    <row r="1154" spans="4:4" s="47" customFormat="1">
      <c r="D1154" s="64"/>
    </row>
    <row r="1155" spans="4:4" s="47" customFormat="1">
      <c r="D1155" s="64"/>
    </row>
    <row r="1156" spans="4:4" s="47" customFormat="1">
      <c r="D1156" s="64"/>
    </row>
    <row r="1157" spans="4:4" s="47" customFormat="1">
      <c r="D1157" s="64"/>
    </row>
    <row r="1158" spans="4:4" s="47" customFormat="1">
      <c r="D1158" s="64"/>
    </row>
    <row r="1159" spans="4:4" s="47" customFormat="1">
      <c r="D1159" s="64"/>
    </row>
    <row r="1160" spans="4:4" s="47" customFormat="1">
      <c r="D1160" s="64"/>
    </row>
    <row r="1161" spans="4:4" s="47" customFormat="1">
      <c r="D1161" s="64"/>
    </row>
    <row r="1162" spans="4:4" s="47" customFormat="1">
      <c r="D1162" s="64"/>
    </row>
    <row r="1163" spans="4:4" s="47" customFormat="1">
      <c r="D1163" s="64"/>
    </row>
    <row r="1164" spans="4:4" s="47" customFormat="1">
      <c r="D1164" s="64"/>
    </row>
    <row r="1165" spans="4:4" s="47" customFormat="1">
      <c r="D1165" s="64"/>
    </row>
    <row r="1166" spans="4:4" s="47" customFormat="1">
      <c r="D1166" s="64"/>
    </row>
    <row r="1167" spans="4:4" s="47" customFormat="1">
      <c r="D1167" s="64"/>
    </row>
    <row r="1168" spans="4:4" s="47" customFormat="1">
      <c r="D1168" s="64"/>
    </row>
    <row r="1169" spans="4:4" s="47" customFormat="1">
      <c r="D1169" s="64"/>
    </row>
    <row r="1170" spans="4:4" s="47" customFormat="1">
      <c r="D1170" s="64"/>
    </row>
    <row r="1171" spans="4:4" s="47" customFormat="1">
      <c r="D1171" s="64"/>
    </row>
    <row r="1172" spans="4:4" s="47" customFormat="1">
      <c r="D1172" s="64"/>
    </row>
    <row r="1173" spans="4:4" s="47" customFormat="1">
      <c r="D1173" s="64"/>
    </row>
    <row r="1174" spans="4:4" s="47" customFormat="1">
      <c r="D1174" s="64"/>
    </row>
    <row r="1175" spans="4:4" s="47" customFormat="1">
      <c r="D1175" s="64"/>
    </row>
    <row r="1176" spans="4:4" s="47" customFormat="1">
      <c r="D1176" s="64"/>
    </row>
    <row r="1177" spans="4:4" s="47" customFormat="1">
      <c r="D1177" s="64"/>
    </row>
    <row r="1178" spans="4:4" s="47" customFormat="1">
      <c r="D1178" s="64"/>
    </row>
    <row r="1179" spans="4:4" s="47" customFormat="1">
      <c r="D1179" s="64"/>
    </row>
    <row r="1180" spans="4:4" s="47" customFormat="1">
      <c r="D1180" s="64"/>
    </row>
    <row r="1181" spans="4:4" s="47" customFormat="1">
      <c r="D1181" s="64"/>
    </row>
    <row r="1182" spans="4:4" s="47" customFormat="1">
      <c r="D1182" s="64"/>
    </row>
    <row r="1183" spans="4:4" s="47" customFormat="1">
      <c r="D1183" s="64"/>
    </row>
    <row r="1184" spans="4:4" s="47" customFormat="1">
      <c r="D1184" s="64"/>
    </row>
    <row r="1185" spans="4:4" s="47" customFormat="1">
      <c r="D1185" s="64"/>
    </row>
    <row r="1186" spans="4:4" s="47" customFormat="1">
      <c r="D1186" s="64"/>
    </row>
    <row r="1187" spans="4:4" s="47" customFormat="1">
      <c r="D1187" s="64"/>
    </row>
    <row r="1188" spans="4:4" s="47" customFormat="1">
      <c r="D1188" s="64"/>
    </row>
    <row r="1189" spans="4:4" s="47" customFormat="1">
      <c r="D1189" s="64"/>
    </row>
    <row r="1190" spans="4:4" s="47" customFormat="1">
      <c r="D1190" s="64"/>
    </row>
    <row r="1191" spans="4:4" s="47" customFormat="1">
      <c r="D1191" s="64"/>
    </row>
    <row r="1192" spans="4:4" s="47" customFormat="1">
      <c r="D1192" s="64"/>
    </row>
    <row r="1193" spans="4:4" s="47" customFormat="1">
      <c r="D1193" s="64"/>
    </row>
    <row r="1194" spans="4:4" s="47" customFormat="1">
      <c r="D1194" s="64"/>
    </row>
    <row r="1195" spans="4:4" s="47" customFormat="1">
      <c r="D1195" s="64"/>
    </row>
    <row r="1196" spans="4:4" s="47" customFormat="1">
      <c r="D1196" s="64"/>
    </row>
    <row r="1197" spans="4:4" s="47" customFormat="1">
      <c r="D1197" s="64"/>
    </row>
    <row r="1198" spans="4:4" s="47" customFormat="1">
      <c r="D1198" s="64"/>
    </row>
    <row r="1199" spans="4:4" s="47" customFormat="1">
      <c r="D1199" s="64"/>
    </row>
    <row r="1200" spans="4:4" s="47" customFormat="1">
      <c r="D1200" s="64"/>
    </row>
    <row r="1201" spans="4:4" s="47" customFormat="1">
      <c r="D1201" s="64"/>
    </row>
    <row r="1202" spans="4:4" s="47" customFormat="1">
      <c r="D1202" s="64"/>
    </row>
    <row r="1203" spans="4:4" s="47" customFormat="1">
      <c r="D1203" s="64"/>
    </row>
    <row r="1204" spans="4:4" s="47" customFormat="1">
      <c r="D1204" s="64"/>
    </row>
    <row r="1205" spans="4:4" s="47" customFormat="1">
      <c r="D1205" s="64"/>
    </row>
    <row r="1206" spans="4:4" s="47" customFormat="1">
      <c r="D1206" s="64"/>
    </row>
    <row r="1207" spans="4:4" s="47" customFormat="1">
      <c r="D1207" s="64"/>
    </row>
    <row r="1208" spans="4:4" s="47" customFormat="1">
      <c r="D1208" s="64"/>
    </row>
    <row r="1209" spans="4:4" s="47" customFormat="1">
      <c r="D1209" s="64"/>
    </row>
    <row r="1210" spans="4:4" s="47" customFormat="1">
      <c r="D1210" s="64"/>
    </row>
    <row r="1211" spans="4:4" s="47" customFormat="1">
      <c r="D1211" s="64"/>
    </row>
    <row r="1212" spans="4:4" s="47" customFormat="1">
      <c r="D1212" s="64"/>
    </row>
    <row r="1213" spans="4:4" s="47" customFormat="1">
      <c r="D1213" s="64"/>
    </row>
    <row r="1214" spans="4:4" s="47" customFormat="1">
      <c r="D1214" s="64"/>
    </row>
    <row r="1215" spans="4:4" s="47" customFormat="1">
      <c r="D1215" s="64"/>
    </row>
    <row r="1216" spans="4:4" s="47" customFormat="1">
      <c r="D1216" s="64"/>
    </row>
    <row r="1217" spans="4:4" s="47" customFormat="1">
      <c r="D1217" s="64"/>
    </row>
    <row r="1218" spans="4:4" s="47" customFormat="1">
      <c r="D1218" s="64"/>
    </row>
    <row r="1219" spans="4:4" s="47" customFormat="1">
      <c r="D1219" s="64"/>
    </row>
    <row r="1220" spans="4:4" s="47" customFormat="1">
      <c r="D1220" s="64"/>
    </row>
    <row r="1221" spans="4:4" s="47" customFormat="1">
      <c r="D1221" s="64"/>
    </row>
    <row r="1222" spans="4:4" s="47" customFormat="1">
      <c r="D1222" s="64"/>
    </row>
    <row r="1223" spans="4:4" s="47" customFormat="1">
      <c r="D1223" s="64"/>
    </row>
    <row r="1224" spans="4:4" s="47" customFormat="1">
      <c r="D1224" s="64"/>
    </row>
    <row r="1225" spans="4:4" s="47" customFormat="1">
      <c r="D1225" s="64"/>
    </row>
    <row r="1226" spans="4:4" s="47" customFormat="1">
      <c r="D1226" s="64"/>
    </row>
    <row r="1227" spans="4:4" s="47" customFormat="1">
      <c r="D1227" s="64"/>
    </row>
    <row r="1228" spans="4:4" s="47" customFormat="1">
      <c r="D1228" s="64"/>
    </row>
    <row r="1229" spans="4:4" s="47" customFormat="1">
      <c r="D1229" s="64"/>
    </row>
    <row r="1230" spans="4:4" s="47" customFormat="1">
      <c r="D1230" s="64"/>
    </row>
    <row r="1231" spans="4:4" s="47" customFormat="1">
      <c r="D1231" s="64"/>
    </row>
    <row r="1232" spans="4:4" s="47" customFormat="1">
      <c r="D1232" s="64"/>
    </row>
    <row r="1233" spans="4:4" s="47" customFormat="1">
      <c r="D1233" s="64"/>
    </row>
    <row r="1234" spans="4:4" s="47" customFormat="1">
      <c r="D1234" s="64"/>
    </row>
    <row r="1235" spans="4:4" s="47" customFormat="1">
      <c r="D1235" s="64"/>
    </row>
    <row r="1236" spans="4:4" s="47" customFormat="1">
      <c r="D1236" s="64"/>
    </row>
    <row r="1237" spans="4:4" s="47" customFormat="1">
      <c r="D1237" s="64"/>
    </row>
    <row r="1238" spans="4:4" s="47" customFormat="1">
      <c r="D1238" s="64"/>
    </row>
    <row r="1239" spans="4:4" s="47" customFormat="1">
      <c r="D1239" s="64"/>
    </row>
    <row r="1240" spans="4:4" s="47" customFormat="1">
      <c r="D1240" s="64"/>
    </row>
    <row r="1241" spans="4:4" s="47" customFormat="1">
      <c r="D1241" s="64"/>
    </row>
    <row r="1242" spans="4:4" s="47" customFormat="1">
      <c r="D1242" s="64"/>
    </row>
    <row r="1243" spans="4:4" s="47" customFormat="1">
      <c r="D1243" s="64"/>
    </row>
    <row r="1244" spans="4:4" s="47" customFormat="1">
      <c r="D1244" s="64"/>
    </row>
    <row r="1245" spans="4:4" s="47" customFormat="1">
      <c r="D1245" s="64"/>
    </row>
    <row r="1246" spans="4:4" s="47" customFormat="1">
      <c r="D1246" s="64"/>
    </row>
    <row r="1247" spans="4:4" s="47" customFormat="1">
      <c r="D1247" s="64"/>
    </row>
    <row r="1248" spans="4:4" s="47" customFormat="1">
      <c r="D1248" s="64"/>
    </row>
    <row r="1249" spans="4:4" s="47" customFormat="1">
      <c r="D1249" s="64"/>
    </row>
    <row r="1250" spans="4:4" s="47" customFormat="1">
      <c r="D1250" s="64"/>
    </row>
    <row r="1251" spans="4:4" s="47" customFormat="1">
      <c r="D1251" s="64"/>
    </row>
    <row r="1252" spans="4:4" s="47" customFormat="1">
      <c r="D1252" s="64"/>
    </row>
    <row r="1253" spans="4:4" s="47" customFormat="1">
      <c r="D1253" s="64"/>
    </row>
    <row r="1254" spans="4:4" s="47" customFormat="1">
      <c r="D1254" s="64"/>
    </row>
    <row r="1255" spans="4:4" s="47" customFormat="1">
      <c r="D1255" s="64"/>
    </row>
    <row r="1256" spans="4:4" s="47" customFormat="1">
      <c r="D1256" s="64"/>
    </row>
    <row r="1257" spans="4:4" s="47" customFormat="1">
      <c r="D1257" s="64"/>
    </row>
    <row r="1258" spans="4:4" s="47" customFormat="1">
      <c r="D1258" s="64"/>
    </row>
    <row r="1259" spans="4:4" s="47" customFormat="1">
      <c r="D1259" s="64"/>
    </row>
    <row r="1260" spans="4:4" s="47" customFormat="1">
      <c r="D1260" s="64"/>
    </row>
    <row r="1261" spans="4:4" s="47" customFormat="1">
      <c r="D1261" s="64"/>
    </row>
    <row r="1262" spans="4:4" s="47" customFormat="1">
      <c r="D1262" s="64"/>
    </row>
    <row r="1263" spans="4:4" s="47" customFormat="1">
      <c r="D1263" s="64"/>
    </row>
    <row r="1264" spans="4:4" s="47" customFormat="1">
      <c r="D1264" s="64"/>
    </row>
    <row r="1265" spans="4:4" s="47" customFormat="1">
      <c r="D1265" s="64"/>
    </row>
    <row r="1266" spans="4:4" s="47" customFormat="1">
      <c r="D1266" s="64"/>
    </row>
    <row r="1267" spans="4:4" s="47" customFormat="1">
      <c r="D1267" s="64"/>
    </row>
    <row r="1268" spans="4:4" s="47" customFormat="1">
      <c r="D1268" s="64"/>
    </row>
    <row r="1269" spans="4:4" s="47" customFormat="1">
      <c r="D1269" s="64"/>
    </row>
    <row r="1270" spans="4:4" s="47" customFormat="1">
      <c r="D1270" s="64"/>
    </row>
    <row r="1271" spans="4:4" s="47" customFormat="1">
      <c r="D1271" s="64"/>
    </row>
    <row r="1272" spans="4:4" s="47" customFormat="1">
      <c r="D1272" s="64"/>
    </row>
    <row r="1273" spans="4:4" s="47" customFormat="1">
      <c r="D1273" s="64"/>
    </row>
    <row r="1274" spans="4:4" s="47" customFormat="1">
      <c r="D1274" s="64"/>
    </row>
    <row r="1275" spans="4:4" s="47" customFormat="1">
      <c r="D1275" s="64"/>
    </row>
    <row r="1276" spans="4:4" s="47" customFormat="1">
      <c r="D1276" s="64"/>
    </row>
    <row r="1277" spans="4:4" s="47" customFormat="1">
      <c r="D1277" s="64"/>
    </row>
    <row r="1278" spans="4:4" s="47" customFormat="1">
      <c r="D1278" s="64"/>
    </row>
    <row r="1279" spans="4:4" s="47" customFormat="1">
      <c r="D1279" s="64"/>
    </row>
    <row r="1280" spans="4:4" s="47" customFormat="1">
      <c r="D1280" s="64"/>
    </row>
    <row r="1281" spans="4:4" s="47" customFormat="1">
      <c r="D1281" s="64"/>
    </row>
    <row r="1282" spans="4:4" s="47" customFormat="1">
      <c r="D1282" s="64"/>
    </row>
    <row r="1283" spans="4:4" s="47" customFormat="1">
      <c r="D1283" s="64"/>
    </row>
    <row r="1284" spans="4:4" s="47" customFormat="1">
      <c r="D1284" s="64"/>
    </row>
    <row r="1285" spans="4:4" s="47" customFormat="1">
      <c r="D1285" s="64"/>
    </row>
    <row r="1286" spans="4:4" s="47" customFormat="1">
      <c r="D1286" s="64"/>
    </row>
    <row r="1287" spans="4:4" s="47" customFormat="1">
      <c r="D1287" s="64"/>
    </row>
    <row r="1288" spans="4:4" s="47" customFormat="1">
      <c r="D1288" s="64"/>
    </row>
    <row r="1289" spans="4:4" s="47" customFormat="1">
      <c r="D1289" s="64"/>
    </row>
    <row r="1290" spans="4:4" s="47" customFormat="1">
      <c r="D1290" s="64"/>
    </row>
    <row r="1291" spans="4:4" s="47" customFormat="1">
      <c r="D1291" s="64"/>
    </row>
    <row r="1292" spans="4:4" s="47" customFormat="1">
      <c r="D1292" s="64"/>
    </row>
    <row r="1293" spans="4:4" s="47" customFormat="1">
      <c r="D1293" s="64"/>
    </row>
    <row r="1294" spans="4:4" s="47" customFormat="1">
      <c r="D1294" s="64"/>
    </row>
    <row r="1295" spans="4:4" s="47" customFormat="1">
      <c r="D1295" s="64"/>
    </row>
    <row r="1296" spans="4:4" s="47" customFormat="1">
      <c r="D1296" s="64"/>
    </row>
    <row r="1297" spans="4:4" s="47" customFormat="1">
      <c r="D1297" s="64"/>
    </row>
    <row r="1298" spans="4:4" s="47" customFormat="1">
      <c r="D1298" s="64"/>
    </row>
    <row r="1299" spans="4:4" s="47" customFormat="1">
      <c r="D1299" s="64"/>
    </row>
    <row r="1300" spans="4:4" s="47" customFormat="1">
      <c r="D1300" s="64"/>
    </row>
    <row r="1301" spans="4:4" s="47" customFormat="1">
      <c r="D1301" s="64"/>
    </row>
    <row r="1302" spans="4:4" s="47" customFormat="1">
      <c r="D1302" s="64"/>
    </row>
    <row r="1303" spans="4:4" s="47" customFormat="1">
      <c r="D1303" s="64"/>
    </row>
    <row r="1304" spans="4:4" s="47" customFormat="1">
      <c r="D1304" s="64"/>
    </row>
    <row r="1305" spans="4:4" s="47" customFormat="1">
      <c r="D1305" s="64"/>
    </row>
    <row r="1306" spans="4:4" s="47" customFormat="1">
      <c r="D1306" s="64"/>
    </row>
    <row r="1307" spans="4:4" s="47" customFormat="1">
      <c r="D1307" s="64"/>
    </row>
    <row r="1308" spans="4:4" s="47" customFormat="1">
      <c r="D1308" s="64"/>
    </row>
    <row r="1309" spans="4:4" s="47" customFormat="1">
      <c r="D1309" s="64"/>
    </row>
    <row r="1310" spans="4:4" s="47" customFormat="1">
      <c r="D1310" s="64"/>
    </row>
    <row r="1311" spans="4:4" s="47" customFormat="1">
      <c r="D1311" s="64"/>
    </row>
    <row r="1312" spans="4:4" s="47" customFormat="1">
      <c r="D1312" s="64"/>
    </row>
    <row r="1313" spans="4:4" s="47" customFormat="1">
      <c r="D1313" s="64"/>
    </row>
    <row r="1314" spans="4:4" s="47" customFormat="1">
      <c r="D1314" s="64"/>
    </row>
    <row r="1315" spans="4:4" s="47" customFormat="1">
      <c r="D1315" s="64"/>
    </row>
    <row r="1316" spans="4:4" s="47" customFormat="1">
      <c r="D1316" s="64"/>
    </row>
    <row r="1317" spans="4:4" s="47" customFormat="1">
      <c r="D1317" s="64"/>
    </row>
    <row r="1318" spans="4:4" s="47" customFormat="1">
      <c r="D1318" s="64"/>
    </row>
    <row r="1319" spans="4:4" s="47" customFormat="1">
      <c r="D1319" s="64"/>
    </row>
    <row r="1320" spans="4:4" s="47" customFormat="1">
      <c r="D1320" s="64"/>
    </row>
    <row r="1321" spans="4:4" s="47" customFormat="1">
      <c r="D1321" s="64"/>
    </row>
    <row r="1322" spans="4:4" s="47" customFormat="1">
      <c r="D1322" s="64"/>
    </row>
    <row r="1323" spans="4:4" s="47" customFormat="1">
      <c r="D1323" s="64"/>
    </row>
    <row r="1324" spans="4:4" s="47" customFormat="1">
      <c r="D1324" s="64"/>
    </row>
    <row r="1325" spans="4:4" s="47" customFormat="1">
      <c r="D1325" s="64"/>
    </row>
    <row r="1326" spans="4:4" s="47" customFormat="1">
      <c r="D1326" s="64"/>
    </row>
    <row r="1327" spans="4:4" s="47" customFormat="1">
      <c r="D1327" s="64"/>
    </row>
    <row r="1328" spans="4:4" s="47" customFormat="1">
      <c r="D1328" s="64"/>
    </row>
    <row r="1329" spans="4:4" s="47" customFormat="1">
      <c r="D1329" s="64"/>
    </row>
    <row r="1330" spans="4:4" s="47" customFormat="1">
      <c r="D1330" s="64"/>
    </row>
    <row r="1331" spans="4:4" s="47" customFormat="1">
      <c r="D1331" s="64"/>
    </row>
    <row r="1332" spans="4:4" s="47" customFormat="1">
      <c r="D1332" s="64"/>
    </row>
    <row r="1333" spans="4:4" s="47" customFormat="1">
      <c r="D1333" s="64"/>
    </row>
    <row r="1334" spans="4:4" s="47" customFormat="1">
      <c r="D1334" s="64"/>
    </row>
    <row r="1335" spans="4:4" s="47" customFormat="1">
      <c r="D1335" s="64"/>
    </row>
    <row r="1336" spans="4:4" s="47" customFormat="1">
      <c r="D1336" s="64"/>
    </row>
    <row r="1337" spans="4:4" s="47" customFormat="1">
      <c r="D1337" s="64"/>
    </row>
    <row r="1338" spans="4:4" s="47" customFormat="1">
      <c r="D1338" s="64"/>
    </row>
    <row r="1339" spans="4:4" s="47" customFormat="1">
      <c r="D1339" s="64"/>
    </row>
    <row r="1340" spans="4:4" s="47" customFormat="1">
      <c r="D1340" s="64"/>
    </row>
    <row r="1341" spans="4:4" s="47" customFormat="1">
      <c r="D1341" s="64"/>
    </row>
    <row r="1342" spans="4:4" s="47" customFormat="1">
      <c r="D1342" s="64"/>
    </row>
    <row r="1343" spans="4:4" s="47" customFormat="1">
      <c r="D1343" s="64"/>
    </row>
    <row r="1344" spans="4:4" s="47" customFormat="1">
      <c r="D1344" s="64"/>
    </row>
    <row r="1345" spans="4:4" s="47" customFormat="1">
      <c r="D1345" s="64"/>
    </row>
    <row r="1346" spans="4:4" s="47" customFormat="1">
      <c r="D1346" s="64"/>
    </row>
    <row r="1347" spans="4:4" s="47" customFormat="1">
      <c r="D1347" s="64"/>
    </row>
    <row r="1348" spans="4:4" s="47" customFormat="1">
      <c r="D1348" s="64"/>
    </row>
    <row r="1349" spans="4:4" s="47" customFormat="1">
      <c r="D1349" s="64"/>
    </row>
    <row r="1350" spans="4:4" s="47" customFormat="1">
      <c r="D1350" s="64"/>
    </row>
    <row r="1351" spans="4:4" s="47" customFormat="1">
      <c r="D1351" s="64"/>
    </row>
    <row r="1352" spans="4:4" s="47" customFormat="1">
      <c r="D1352" s="64"/>
    </row>
    <row r="1353" spans="4:4" s="47" customFormat="1">
      <c r="D1353" s="64"/>
    </row>
    <row r="1354" spans="4:4" s="47" customFormat="1">
      <c r="D1354" s="64"/>
    </row>
    <row r="1355" spans="4:4" s="47" customFormat="1">
      <c r="D1355" s="64"/>
    </row>
    <row r="1356" spans="4:4" s="47" customFormat="1">
      <c r="D1356" s="64"/>
    </row>
    <row r="1357" spans="4:4" s="47" customFormat="1">
      <c r="D1357" s="64"/>
    </row>
    <row r="1358" spans="4:4" s="47" customFormat="1">
      <c r="D1358" s="64"/>
    </row>
    <row r="1359" spans="4:4" s="47" customFormat="1">
      <c r="D1359" s="64"/>
    </row>
    <row r="1360" spans="4:4" s="47" customFormat="1">
      <c r="D1360" s="64"/>
    </row>
    <row r="1361" spans="4:4" s="47" customFormat="1">
      <c r="D1361" s="64"/>
    </row>
    <row r="1362" spans="4:4" s="47" customFormat="1">
      <c r="D1362" s="64"/>
    </row>
    <row r="1363" spans="4:4" s="47" customFormat="1">
      <c r="D1363" s="64"/>
    </row>
    <row r="1364" spans="4:4" s="47" customFormat="1">
      <c r="D1364" s="64"/>
    </row>
    <row r="1365" spans="4:4" s="47" customFormat="1">
      <c r="D1365" s="64"/>
    </row>
    <row r="1366" spans="4:4" s="47" customFormat="1">
      <c r="D1366" s="64"/>
    </row>
    <row r="1367" spans="4:4" s="47" customFormat="1">
      <c r="D1367" s="64"/>
    </row>
    <row r="1368" spans="4:4" s="47" customFormat="1">
      <c r="D1368" s="64"/>
    </row>
    <row r="1369" spans="4:4" s="47" customFormat="1">
      <c r="D1369" s="64"/>
    </row>
    <row r="1370" spans="4:4" s="47" customFormat="1">
      <c r="D1370" s="64"/>
    </row>
    <row r="1371" spans="4:4" s="47" customFormat="1">
      <c r="D1371" s="64"/>
    </row>
    <row r="1372" spans="4:4" s="47" customFormat="1">
      <c r="D1372" s="64"/>
    </row>
    <row r="1373" spans="4:4" s="47" customFormat="1">
      <c r="D1373" s="64"/>
    </row>
    <row r="1374" spans="4:4" s="47" customFormat="1">
      <c r="D1374" s="64"/>
    </row>
    <row r="1375" spans="4:4" s="47" customFormat="1">
      <c r="D1375" s="64"/>
    </row>
    <row r="1376" spans="4:4" s="47" customFormat="1">
      <c r="D1376" s="64"/>
    </row>
    <row r="1377" spans="4:4" s="47" customFormat="1">
      <c r="D1377" s="64"/>
    </row>
    <row r="1378" spans="4:4" s="47" customFormat="1">
      <c r="D1378" s="64"/>
    </row>
    <row r="1379" spans="4:4" s="47" customFormat="1">
      <c r="D1379" s="64"/>
    </row>
    <row r="1380" spans="4:4" s="47" customFormat="1">
      <c r="D1380" s="64"/>
    </row>
    <row r="1381" spans="4:4" s="47" customFormat="1">
      <c r="D1381" s="64"/>
    </row>
    <row r="1382" spans="4:4" s="47" customFormat="1">
      <c r="D1382" s="64"/>
    </row>
    <row r="1383" spans="4:4" s="47" customFormat="1">
      <c r="D1383" s="64"/>
    </row>
    <row r="1384" spans="4:4" s="47" customFormat="1">
      <c r="D1384" s="64"/>
    </row>
    <row r="1385" spans="4:4" s="47" customFormat="1">
      <c r="D1385" s="64"/>
    </row>
    <row r="1386" spans="4:4" s="47" customFormat="1">
      <c r="D1386" s="64"/>
    </row>
    <row r="1387" spans="4:4" s="47" customFormat="1">
      <c r="D1387" s="64"/>
    </row>
    <row r="1388" spans="4:4" s="47" customFormat="1">
      <c r="D1388" s="64"/>
    </row>
    <row r="1389" spans="4:4" s="47" customFormat="1">
      <c r="D1389" s="64"/>
    </row>
    <row r="1390" spans="4:4" s="47" customFormat="1">
      <c r="D1390" s="64"/>
    </row>
    <row r="1391" spans="4:4" s="47" customFormat="1">
      <c r="D1391" s="64"/>
    </row>
    <row r="1392" spans="4:4" s="47" customFormat="1">
      <c r="D1392" s="64"/>
    </row>
    <row r="1393" spans="4:4" s="47" customFormat="1">
      <c r="D1393" s="64"/>
    </row>
    <row r="1394" spans="4:4" s="47" customFormat="1">
      <c r="D1394" s="64"/>
    </row>
    <row r="1395" spans="4:4" s="47" customFormat="1">
      <c r="D1395" s="64"/>
    </row>
    <row r="1396" spans="4:4" s="47" customFormat="1">
      <c r="D1396" s="64"/>
    </row>
    <row r="1397" spans="4:4" s="47" customFormat="1">
      <c r="D1397" s="64"/>
    </row>
    <row r="1398" spans="4:4" s="47" customFormat="1">
      <c r="D1398" s="64"/>
    </row>
    <row r="1399" spans="4:4" s="47" customFormat="1">
      <c r="D1399" s="64"/>
    </row>
    <row r="1400" spans="4:4" s="47" customFormat="1">
      <c r="D1400" s="64"/>
    </row>
    <row r="1401" spans="4:4" s="47" customFormat="1">
      <c r="D1401" s="64"/>
    </row>
    <row r="1402" spans="4:4" s="47" customFormat="1">
      <c r="D1402" s="64"/>
    </row>
    <row r="1403" spans="4:4" s="47" customFormat="1">
      <c r="D1403" s="64"/>
    </row>
    <row r="1404" spans="4:4" s="47" customFormat="1">
      <c r="D1404" s="64"/>
    </row>
    <row r="1405" spans="4:4" s="47" customFormat="1">
      <c r="D1405" s="64"/>
    </row>
    <row r="1406" spans="4:4" s="47" customFormat="1">
      <c r="D1406" s="64"/>
    </row>
    <row r="1407" spans="4:4" s="47" customFormat="1">
      <c r="D1407" s="64"/>
    </row>
    <row r="1408" spans="4:4" s="47" customFormat="1">
      <c r="D1408" s="64"/>
    </row>
    <row r="1409" spans="4:4" s="47" customFormat="1">
      <c r="D1409" s="64"/>
    </row>
    <row r="1410" spans="4:4" s="47" customFormat="1">
      <c r="D1410" s="64"/>
    </row>
    <row r="1411" spans="4:4" s="47" customFormat="1">
      <c r="D1411" s="64"/>
    </row>
    <row r="1412" spans="4:4" s="47" customFormat="1">
      <c r="D1412" s="64"/>
    </row>
    <row r="1413" spans="4:4" s="47" customFormat="1">
      <c r="D1413" s="64"/>
    </row>
    <row r="1414" spans="4:4" s="47" customFormat="1">
      <c r="D1414" s="64"/>
    </row>
    <row r="1415" spans="4:4" s="47" customFormat="1">
      <c r="D1415" s="64"/>
    </row>
    <row r="1416" spans="4:4" s="47" customFormat="1">
      <c r="D1416" s="64"/>
    </row>
    <row r="1417" spans="4:4" s="47" customFormat="1">
      <c r="D1417" s="64"/>
    </row>
    <row r="1418" spans="4:4" s="47" customFormat="1">
      <c r="D1418" s="64"/>
    </row>
    <row r="1419" spans="4:4" s="47" customFormat="1">
      <c r="D1419" s="64"/>
    </row>
    <row r="1420" spans="4:4" s="47" customFormat="1">
      <c r="D1420" s="64"/>
    </row>
    <row r="1421" spans="4:4" s="47" customFormat="1">
      <c r="D1421" s="64"/>
    </row>
    <row r="1422" spans="4:4" s="47" customFormat="1">
      <c r="D1422" s="64"/>
    </row>
    <row r="1423" spans="4:4" s="47" customFormat="1">
      <c r="D1423" s="64"/>
    </row>
    <row r="1424" spans="4:4" s="47" customFormat="1">
      <c r="D1424" s="64"/>
    </row>
    <row r="1425" spans="4:4" s="47" customFormat="1">
      <c r="D1425" s="64"/>
    </row>
    <row r="1426" spans="4:4" s="47" customFormat="1">
      <c r="D1426" s="64"/>
    </row>
    <row r="1427" spans="4:4" s="47" customFormat="1">
      <c r="D1427" s="64"/>
    </row>
    <row r="1428" spans="4:4" s="47" customFormat="1">
      <c r="D1428" s="64"/>
    </row>
    <row r="1429" spans="4:4" s="47" customFormat="1">
      <c r="D1429" s="64"/>
    </row>
    <row r="1430" spans="4:4" s="47" customFormat="1">
      <c r="D1430" s="64"/>
    </row>
    <row r="1431" spans="4:4" s="47" customFormat="1">
      <c r="D1431" s="64"/>
    </row>
    <row r="1432" spans="4:4" s="47" customFormat="1">
      <c r="D1432" s="64"/>
    </row>
    <row r="1433" spans="4:4" s="47" customFormat="1">
      <c r="D1433" s="64"/>
    </row>
    <row r="1434" spans="4:4" s="47" customFormat="1">
      <c r="D1434" s="64"/>
    </row>
    <row r="1435" spans="4:4" s="47" customFormat="1">
      <c r="D1435" s="64"/>
    </row>
    <row r="1436" spans="4:4" s="47" customFormat="1">
      <c r="D1436" s="64"/>
    </row>
    <row r="1437" spans="4:4" s="47" customFormat="1">
      <c r="D1437" s="64"/>
    </row>
    <row r="1438" spans="4:4" s="47" customFormat="1">
      <c r="D1438" s="64"/>
    </row>
    <row r="1439" spans="4:4" s="47" customFormat="1">
      <c r="D1439" s="64"/>
    </row>
    <row r="1440" spans="4:4" s="47" customFormat="1">
      <c r="D1440" s="64"/>
    </row>
    <row r="1441" spans="4:4" s="47" customFormat="1">
      <c r="D1441" s="64"/>
    </row>
    <row r="1442" spans="4:4" s="47" customFormat="1">
      <c r="D1442" s="64"/>
    </row>
    <row r="1443" spans="4:4" s="47" customFormat="1">
      <c r="D1443" s="64"/>
    </row>
    <row r="1444" spans="4:4" s="47" customFormat="1">
      <c r="D1444" s="64"/>
    </row>
    <row r="1445" spans="4:4" s="47" customFormat="1">
      <c r="D1445" s="64"/>
    </row>
    <row r="1446" spans="4:4" s="47" customFormat="1">
      <c r="D1446" s="64"/>
    </row>
    <row r="1447" spans="4:4" s="47" customFormat="1">
      <c r="D1447" s="64"/>
    </row>
    <row r="1448" spans="4:4" s="47" customFormat="1">
      <c r="D1448" s="64"/>
    </row>
    <row r="1449" spans="4:4" s="47" customFormat="1">
      <c r="D1449" s="64"/>
    </row>
    <row r="1450" spans="4:4" s="47" customFormat="1">
      <c r="D1450" s="64"/>
    </row>
    <row r="1451" spans="4:4" s="47" customFormat="1">
      <c r="D1451" s="64"/>
    </row>
    <row r="1452" spans="4:4" s="47" customFormat="1">
      <c r="D1452" s="64"/>
    </row>
    <row r="1453" spans="4:4" s="47" customFormat="1">
      <c r="D1453" s="64"/>
    </row>
    <row r="1454" spans="4:4" s="47" customFormat="1">
      <c r="D1454" s="64"/>
    </row>
    <row r="1455" spans="4:4" s="47" customFormat="1">
      <c r="D1455" s="64"/>
    </row>
    <row r="1456" spans="4:4" s="47" customFormat="1">
      <c r="D1456" s="64"/>
    </row>
    <row r="1457" spans="4:4" s="47" customFormat="1">
      <c r="D1457" s="64"/>
    </row>
    <row r="1458" spans="4:4" s="47" customFormat="1">
      <c r="D1458" s="64"/>
    </row>
    <row r="1459" spans="4:4" s="47" customFormat="1">
      <c r="D1459" s="64"/>
    </row>
    <row r="1460" spans="4:4" s="47" customFormat="1">
      <c r="D1460" s="64"/>
    </row>
    <row r="1461" spans="4:4" s="47" customFormat="1">
      <c r="D1461" s="64"/>
    </row>
    <row r="1462" spans="4:4" s="47" customFormat="1">
      <c r="D1462" s="64"/>
    </row>
    <row r="1463" spans="4:4" s="47" customFormat="1">
      <c r="D1463" s="64"/>
    </row>
    <row r="1464" spans="4:4" s="47" customFormat="1">
      <c r="D1464" s="64"/>
    </row>
    <row r="1465" spans="4:4" s="47" customFormat="1">
      <c r="D1465" s="64"/>
    </row>
    <row r="1466" spans="4:4" s="47" customFormat="1">
      <c r="D1466" s="64"/>
    </row>
    <row r="1467" spans="4:4" s="47" customFormat="1">
      <c r="D1467" s="64"/>
    </row>
    <row r="1468" spans="4:4" s="47" customFormat="1">
      <c r="D1468" s="64"/>
    </row>
    <row r="1469" spans="4:4" s="47" customFormat="1">
      <c r="D1469" s="64"/>
    </row>
    <row r="1470" spans="4:4" s="47" customFormat="1">
      <c r="D1470" s="64"/>
    </row>
    <row r="1471" spans="4:4" s="47" customFormat="1">
      <c r="D1471" s="64"/>
    </row>
    <row r="1472" spans="4:4" s="47" customFormat="1">
      <c r="D1472" s="64"/>
    </row>
    <row r="1473" spans="4:4" s="47" customFormat="1">
      <c r="D1473" s="64"/>
    </row>
    <row r="1474" spans="4:4" s="47" customFormat="1">
      <c r="D1474" s="64"/>
    </row>
    <row r="1475" spans="4:4" s="47" customFormat="1">
      <c r="D1475" s="64"/>
    </row>
    <row r="1476" spans="4:4" s="47" customFormat="1">
      <c r="D1476" s="64"/>
    </row>
    <row r="1477" spans="4:4" s="47" customFormat="1">
      <c r="D1477" s="64"/>
    </row>
    <row r="1478" spans="4:4" s="47" customFormat="1">
      <c r="D1478" s="64"/>
    </row>
    <row r="1479" spans="4:4" s="47" customFormat="1">
      <c r="D1479" s="64"/>
    </row>
    <row r="1480" spans="4:4" s="47" customFormat="1">
      <c r="D1480" s="64"/>
    </row>
    <row r="1481" spans="4:4" s="47" customFormat="1">
      <c r="D1481" s="64"/>
    </row>
    <row r="1482" spans="4:4" s="47" customFormat="1">
      <c r="D1482" s="64"/>
    </row>
    <row r="1483" spans="4:4" s="47" customFormat="1">
      <c r="D1483" s="64"/>
    </row>
    <row r="1484" spans="4:4" s="47" customFormat="1">
      <c r="D1484" s="64"/>
    </row>
    <row r="1485" spans="4:4" s="47" customFormat="1">
      <c r="D1485" s="64"/>
    </row>
    <row r="1486" spans="4:4" s="47" customFormat="1">
      <c r="D1486" s="64"/>
    </row>
    <row r="1487" spans="4:4" s="47" customFormat="1">
      <c r="D1487" s="64"/>
    </row>
    <row r="1488" spans="4:4" s="47" customFormat="1">
      <c r="D1488" s="64"/>
    </row>
    <row r="1489" spans="4:4" s="47" customFormat="1">
      <c r="D1489" s="64"/>
    </row>
    <row r="1490" spans="4:4" s="47" customFormat="1">
      <c r="D1490" s="64"/>
    </row>
    <row r="1491" spans="4:4" s="47" customFormat="1">
      <c r="D1491" s="64"/>
    </row>
    <row r="1492" spans="4:4" s="47" customFormat="1">
      <c r="D1492" s="64"/>
    </row>
    <row r="1493" spans="4:4" s="47" customFormat="1">
      <c r="D1493" s="64"/>
    </row>
    <row r="1494" spans="4:4" s="47" customFormat="1">
      <c r="D1494" s="64"/>
    </row>
    <row r="1495" spans="4:4" s="47" customFormat="1">
      <c r="D1495" s="64"/>
    </row>
    <row r="1496" spans="4:4" s="47" customFormat="1">
      <c r="D1496" s="64"/>
    </row>
    <row r="1497" spans="4:4" s="47" customFormat="1">
      <c r="D1497" s="64"/>
    </row>
    <row r="1498" spans="4:4" s="47" customFormat="1">
      <c r="D1498" s="64"/>
    </row>
    <row r="1499" spans="4:4" s="47" customFormat="1">
      <c r="D1499" s="64"/>
    </row>
    <row r="1500" spans="4:4" s="47" customFormat="1">
      <c r="D1500" s="64"/>
    </row>
    <row r="1501" spans="4:4" s="47" customFormat="1">
      <c r="D1501" s="64"/>
    </row>
    <row r="1502" spans="4:4" s="47" customFormat="1">
      <c r="D1502" s="64"/>
    </row>
    <row r="1503" spans="4:4" s="47" customFormat="1">
      <c r="D1503" s="64"/>
    </row>
    <row r="1504" spans="4:4" s="47" customFormat="1">
      <c r="D1504" s="64"/>
    </row>
    <row r="1505" spans="4:4" s="47" customFormat="1">
      <c r="D1505" s="64"/>
    </row>
    <row r="1506" spans="4:4" s="47" customFormat="1">
      <c r="D1506" s="64"/>
    </row>
    <row r="1507" spans="4:4" s="47" customFormat="1">
      <c r="D1507" s="64"/>
    </row>
    <row r="1508" spans="4:4" s="47" customFormat="1">
      <c r="D1508" s="64"/>
    </row>
    <row r="1509" spans="4:4" s="47" customFormat="1">
      <c r="D1509" s="64"/>
    </row>
    <row r="1510" spans="4:4" s="47" customFormat="1">
      <c r="D1510" s="64"/>
    </row>
    <row r="1511" spans="4:4" s="47" customFormat="1">
      <c r="D1511" s="64"/>
    </row>
    <row r="1512" spans="4:4" s="47" customFormat="1">
      <c r="D1512" s="64"/>
    </row>
    <row r="1513" spans="4:4" s="47" customFormat="1">
      <c r="D1513" s="64"/>
    </row>
    <row r="1514" spans="4:4" s="47" customFormat="1">
      <c r="D1514" s="64"/>
    </row>
    <row r="1515" spans="4:4" s="47" customFormat="1">
      <c r="D1515" s="64"/>
    </row>
    <row r="1516" spans="4:4" s="47" customFormat="1">
      <c r="D1516" s="64"/>
    </row>
    <row r="1517" spans="4:4" s="47" customFormat="1">
      <c r="D1517" s="64"/>
    </row>
    <row r="1518" spans="4:4" s="47" customFormat="1">
      <c r="D1518" s="64"/>
    </row>
    <row r="1519" spans="4:4" s="47" customFormat="1">
      <c r="D1519" s="64"/>
    </row>
    <row r="1520" spans="4:4" s="47" customFormat="1">
      <c r="D1520" s="64"/>
    </row>
    <row r="1521" spans="4:4" s="47" customFormat="1">
      <c r="D1521" s="64"/>
    </row>
    <row r="1522" spans="4:4" s="47" customFormat="1">
      <c r="D1522" s="64"/>
    </row>
    <row r="1523" spans="4:4" s="47" customFormat="1">
      <c r="D1523" s="64"/>
    </row>
    <row r="1524" spans="4:4" s="47" customFormat="1">
      <c r="D1524" s="64"/>
    </row>
    <row r="1525" spans="4:4" s="47" customFormat="1">
      <c r="D1525" s="64"/>
    </row>
    <row r="1526" spans="4:4" s="47" customFormat="1">
      <c r="D1526" s="64"/>
    </row>
    <row r="1527" spans="4:4" s="47" customFormat="1">
      <c r="D1527" s="64"/>
    </row>
    <row r="1528" spans="4:4" s="47" customFormat="1">
      <c r="D1528" s="64"/>
    </row>
    <row r="1529" spans="4:4" s="47" customFormat="1">
      <c r="D1529" s="64"/>
    </row>
    <row r="1530" spans="4:4" s="47" customFormat="1">
      <c r="D1530" s="64"/>
    </row>
    <row r="1531" spans="4:4" s="47" customFormat="1">
      <c r="D1531" s="64"/>
    </row>
    <row r="1532" spans="4:4" s="47" customFormat="1">
      <c r="D1532" s="64"/>
    </row>
    <row r="1533" spans="4:4" s="47" customFormat="1">
      <c r="D1533" s="64"/>
    </row>
    <row r="1534" spans="4:4" s="47" customFormat="1">
      <c r="D1534" s="64"/>
    </row>
    <row r="1535" spans="4:4" s="47" customFormat="1">
      <c r="D1535" s="64"/>
    </row>
    <row r="1536" spans="4:4" s="47" customFormat="1">
      <c r="D1536" s="64"/>
    </row>
    <row r="1537" spans="4:4" s="47" customFormat="1">
      <c r="D1537" s="64"/>
    </row>
    <row r="1538" spans="4:4" s="47" customFormat="1">
      <c r="D1538" s="64"/>
    </row>
    <row r="1539" spans="4:4" s="47" customFormat="1">
      <c r="D1539" s="64"/>
    </row>
    <row r="1540" spans="4:4" s="47" customFormat="1">
      <c r="D1540" s="64"/>
    </row>
    <row r="1541" spans="4:4" s="47" customFormat="1">
      <c r="D1541" s="64"/>
    </row>
    <row r="1542" spans="4:4" s="47" customFormat="1">
      <c r="D1542" s="64"/>
    </row>
    <row r="1543" spans="4:4" s="47" customFormat="1">
      <c r="D1543" s="64"/>
    </row>
    <row r="1544" spans="4:4" s="47" customFormat="1">
      <c r="D1544" s="64"/>
    </row>
    <row r="1545" spans="4:4" s="47" customFormat="1">
      <c r="D1545" s="64"/>
    </row>
    <row r="1546" spans="4:4" s="47" customFormat="1">
      <c r="D1546" s="64"/>
    </row>
    <row r="1547" spans="4:4" s="47" customFormat="1">
      <c r="D1547" s="64"/>
    </row>
    <row r="1548" spans="4:4" s="47" customFormat="1">
      <c r="D1548" s="64"/>
    </row>
    <row r="1549" spans="4:4" s="47" customFormat="1">
      <c r="D1549" s="64"/>
    </row>
    <row r="1550" spans="4:4" s="47" customFormat="1">
      <c r="D1550" s="64"/>
    </row>
    <row r="1551" spans="4:4" s="47" customFormat="1">
      <c r="D1551" s="64"/>
    </row>
    <row r="1552" spans="4:4" s="47" customFormat="1">
      <c r="D1552" s="64"/>
    </row>
    <row r="1553" spans="4:4" s="47" customFormat="1">
      <c r="D1553" s="64"/>
    </row>
    <row r="1554" spans="4:4" s="47" customFormat="1">
      <c r="D1554" s="64"/>
    </row>
    <row r="1555" spans="4:4" s="47" customFormat="1">
      <c r="D1555" s="64"/>
    </row>
    <row r="1556" spans="4:4" s="47" customFormat="1">
      <c r="D1556" s="64"/>
    </row>
    <row r="1557" spans="4:4" s="47" customFormat="1">
      <c r="D1557" s="64"/>
    </row>
    <row r="1558" spans="4:4" s="47" customFormat="1">
      <c r="D1558" s="64"/>
    </row>
    <row r="1559" spans="4:4" s="47" customFormat="1">
      <c r="D1559" s="64"/>
    </row>
    <row r="1560" spans="4:4" s="47" customFormat="1">
      <c r="D1560" s="64"/>
    </row>
    <row r="1561" spans="4:4" s="47" customFormat="1">
      <c r="D1561" s="64"/>
    </row>
    <row r="1562" spans="4:4" s="47" customFormat="1">
      <c r="D1562" s="64"/>
    </row>
    <row r="1563" spans="4:4" s="47" customFormat="1">
      <c r="D1563" s="64"/>
    </row>
    <row r="1564" spans="4:4" s="47" customFormat="1">
      <c r="D1564" s="64"/>
    </row>
    <row r="1565" spans="4:4" s="47" customFormat="1">
      <c r="D1565" s="64"/>
    </row>
    <row r="1566" spans="4:4" s="47" customFormat="1">
      <c r="D1566" s="64"/>
    </row>
    <row r="1567" spans="4:4" s="47" customFormat="1">
      <c r="D1567" s="64"/>
    </row>
    <row r="1568" spans="4:4" s="47" customFormat="1">
      <c r="D1568" s="64"/>
    </row>
    <row r="1569" spans="4:4" s="47" customFormat="1">
      <c r="D1569" s="64"/>
    </row>
    <row r="1570" spans="4:4" s="47" customFormat="1">
      <c r="D1570" s="64"/>
    </row>
    <row r="1571" spans="4:4" s="47" customFormat="1">
      <c r="D1571" s="64"/>
    </row>
    <row r="1572" spans="4:4" s="47" customFormat="1">
      <c r="D1572" s="64"/>
    </row>
    <row r="1573" spans="4:4" s="47" customFormat="1">
      <c r="D1573" s="64"/>
    </row>
    <row r="1574" spans="4:4" s="47" customFormat="1">
      <c r="D1574" s="64"/>
    </row>
    <row r="1575" spans="4:4" s="47" customFormat="1">
      <c r="D1575" s="64"/>
    </row>
    <row r="1576" spans="4:4" s="47" customFormat="1">
      <c r="D1576" s="64"/>
    </row>
    <row r="1577" spans="4:4" s="47" customFormat="1">
      <c r="D1577" s="64"/>
    </row>
    <row r="1578" spans="4:4" s="47" customFormat="1">
      <c r="D1578" s="64"/>
    </row>
    <row r="1579" spans="4:4" s="47" customFormat="1">
      <c r="D1579" s="64"/>
    </row>
    <row r="1580" spans="4:4" s="47" customFormat="1">
      <c r="D1580" s="64"/>
    </row>
    <row r="1581" spans="4:4" s="47" customFormat="1">
      <c r="D1581" s="64"/>
    </row>
    <row r="1582" spans="4:4" s="47" customFormat="1">
      <c r="D1582" s="64"/>
    </row>
    <row r="1583" spans="4:4" s="47" customFormat="1">
      <c r="D1583" s="64"/>
    </row>
    <row r="1584" spans="4:4" s="47" customFormat="1">
      <c r="D1584" s="64"/>
    </row>
    <row r="1585" spans="4:4" s="47" customFormat="1">
      <c r="D1585" s="64"/>
    </row>
    <row r="1586" spans="4:4" s="47" customFormat="1">
      <c r="D1586" s="64"/>
    </row>
    <row r="1587" spans="4:4" s="47" customFormat="1">
      <c r="D1587" s="64"/>
    </row>
    <row r="1588" spans="4:4" s="47" customFormat="1">
      <c r="D1588" s="64"/>
    </row>
    <row r="1589" spans="4:4" s="47" customFormat="1">
      <c r="D1589" s="64"/>
    </row>
    <row r="1590" spans="4:4" s="47" customFormat="1">
      <c r="D1590" s="64"/>
    </row>
    <row r="1591" spans="4:4" s="47" customFormat="1">
      <c r="D1591" s="64"/>
    </row>
    <row r="1592" spans="4:4" s="47" customFormat="1">
      <c r="D1592" s="64"/>
    </row>
    <row r="1593" spans="4:4" s="47" customFormat="1">
      <c r="D1593" s="64"/>
    </row>
    <row r="1594" spans="4:4" s="47" customFormat="1">
      <c r="D1594" s="64"/>
    </row>
    <row r="1595" spans="4:4" s="47" customFormat="1">
      <c r="D1595" s="64"/>
    </row>
    <row r="1596" spans="4:4" s="47" customFormat="1">
      <c r="D1596" s="64"/>
    </row>
    <row r="1597" spans="4:4" s="47" customFormat="1">
      <c r="D1597" s="64"/>
    </row>
    <row r="1598" spans="4:4" s="47" customFormat="1">
      <c r="D1598" s="64"/>
    </row>
    <row r="1599" spans="4:4" s="47" customFormat="1">
      <c r="D1599" s="64"/>
    </row>
    <row r="1600" spans="4:4" s="47" customFormat="1">
      <c r="D1600" s="64"/>
    </row>
    <row r="1601" spans="4:4" s="47" customFormat="1">
      <c r="D1601" s="64"/>
    </row>
    <row r="1602" spans="4:4" s="47" customFormat="1">
      <c r="D1602" s="64"/>
    </row>
    <row r="1603" spans="4:4" s="47" customFormat="1">
      <c r="D1603" s="64"/>
    </row>
    <row r="1604" spans="4:4" s="47" customFormat="1">
      <c r="D1604" s="64"/>
    </row>
    <row r="1605" spans="4:4" s="47" customFormat="1">
      <c r="D1605" s="64"/>
    </row>
    <row r="1606" spans="4:4" s="47" customFormat="1">
      <c r="D1606" s="64"/>
    </row>
    <row r="1607" spans="4:4" s="47" customFormat="1">
      <c r="D1607" s="64"/>
    </row>
    <row r="1608" spans="4:4" s="47" customFormat="1">
      <c r="D1608" s="64"/>
    </row>
    <row r="1609" spans="4:4" s="47" customFormat="1">
      <c r="D1609" s="64"/>
    </row>
    <row r="1610" spans="4:4" s="47" customFormat="1">
      <c r="D1610" s="64"/>
    </row>
    <row r="1611" spans="4:4" s="47" customFormat="1">
      <c r="D1611" s="64"/>
    </row>
    <row r="1612" spans="4:4" s="47" customFormat="1">
      <c r="D1612" s="64"/>
    </row>
    <row r="1613" spans="4:4" s="47" customFormat="1">
      <c r="D1613" s="64"/>
    </row>
    <row r="1614" spans="4:4" s="47" customFormat="1">
      <c r="D1614" s="64"/>
    </row>
    <row r="1615" spans="4:4" s="47" customFormat="1">
      <c r="D1615" s="64"/>
    </row>
    <row r="1616" spans="4:4" s="47" customFormat="1">
      <c r="D1616" s="64"/>
    </row>
    <row r="1617" spans="4:4" s="47" customFormat="1">
      <c r="D1617" s="64"/>
    </row>
    <row r="1618" spans="4:4" s="47" customFormat="1">
      <c r="D1618" s="64"/>
    </row>
    <row r="1619" spans="4:4" s="47" customFormat="1">
      <c r="D1619" s="64"/>
    </row>
    <row r="1620" spans="4:4" s="47" customFormat="1">
      <c r="D1620" s="64"/>
    </row>
    <row r="1621" spans="4:4" s="47" customFormat="1">
      <c r="D1621" s="64"/>
    </row>
    <row r="1622" spans="4:4" s="47" customFormat="1">
      <c r="D1622" s="64"/>
    </row>
    <row r="1623" spans="4:4" s="47" customFormat="1">
      <c r="D1623" s="64"/>
    </row>
    <row r="1624" spans="4:4" s="47" customFormat="1">
      <c r="D1624" s="64"/>
    </row>
    <row r="1625" spans="4:4" s="47" customFormat="1">
      <c r="D1625" s="64"/>
    </row>
    <row r="1626" spans="4:4" s="47" customFormat="1">
      <c r="D1626" s="64"/>
    </row>
    <row r="1627" spans="4:4" s="47" customFormat="1">
      <c r="D1627" s="64"/>
    </row>
    <row r="1628" spans="4:4" s="47" customFormat="1">
      <c r="D1628" s="64"/>
    </row>
    <row r="1629" spans="4:4" s="47" customFormat="1">
      <c r="D1629" s="64"/>
    </row>
    <row r="1630" spans="4:4" s="47" customFormat="1">
      <c r="D1630" s="64"/>
    </row>
    <row r="1631" spans="4:4" s="47" customFormat="1">
      <c r="D1631" s="64"/>
    </row>
    <row r="1632" spans="4:4" s="47" customFormat="1">
      <c r="D1632" s="64"/>
    </row>
    <row r="1633" spans="4:4" s="47" customFormat="1">
      <c r="D1633" s="64"/>
    </row>
    <row r="1634" spans="4:4" s="47" customFormat="1">
      <c r="D1634" s="64"/>
    </row>
    <row r="1635" spans="4:4" s="47" customFormat="1">
      <c r="D1635" s="64"/>
    </row>
    <row r="1636" spans="4:4" s="47" customFormat="1">
      <c r="D1636" s="64"/>
    </row>
    <row r="1637" spans="4:4" s="47" customFormat="1">
      <c r="D1637" s="64"/>
    </row>
    <row r="1638" spans="4:4" s="47" customFormat="1">
      <c r="D1638" s="64"/>
    </row>
    <row r="1639" spans="4:4" s="47" customFormat="1">
      <c r="D1639" s="64"/>
    </row>
    <row r="1640" spans="4:4" s="47" customFormat="1">
      <c r="D1640" s="64"/>
    </row>
    <row r="1641" spans="4:4" s="47" customFormat="1">
      <c r="D1641" s="64"/>
    </row>
    <row r="1642" spans="4:4" s="47" customFormat="1">
      <c r="D1642" s="64"/>
    </row>
    <row r="1643" spans="4:4" s="47" customFormat="1">
      <c r="D1643" s="64"/>
    </row>
    <row r="1644" spans="4:4" s="47" customFormat="1">
      <c r="D1644" s="64"/>
    </row>
    <row r="1645" spans="4:4" s="47" customFormat="1">
      <c r="D1645" s="64"/>
    </row>
    <row r="1646" spans="4:4" s="47" customFormat="1">
      <c r="D1646" s="64"/>
    </row>
    <row r="1647" spans="4:4" s="47" customFormat="1">
      <c r="D1647" s="64"/>
    </row>
    <row r="1648" spans="4:4" s="47" customFormat="1">
      <c r="D1648" s="64"/>
    </row>
    <row r="1649" spans="4:4" s="47" customFormat="1">
      <c r="D1649" s="64"/>
    </row>
    <row r="1650" spans="4:4" s="47" customFormat="1">
      <c r="D1650" s="64"/>
    </row>
    <row r="1651" spans="4:4" s="47" customFormat="1">
      <c r="D1651" s="64"/>
    </row>
    <row r="1652" spans="4:4" s="47" customFormat="1">
      <c r="D1652" s="64"/>
    </row>
    <row r="1653" spans="4:4" s="47" customFormat="1">
      <c r="D1653" s="64"/>
    </row>
    <row r="1654" spans="4:4" s="47" customFormat="1">
      <c r="D1654" s="64"/>
    </row>
    <row r="1655" spans="4:4" s="47" customFormat="1">
      <c r="D1655" s="64"/>
    </row>
    <row r="1656" spans="4:4" s="47" customFormat="1">
      <c r="D1656" s="64"/>
    </row>
    <row r="1657" spans="4:4" s="47" customFormat="1">
      <c r="D1657" s="64"/>
    </row>
    <row r="1658" spans="4:4" s="47" customFormat="1">
      <c r="D1658" s="64"/>
    </row>
    <row r="1659" spans="4:4" s="47" customFormat="1">
      <c r="D1659" s="64"/>
    </row>
    <row r="1660" spans="4:4" s="47" customFormat="1">
      <c r="D1660" s="64"/>
    </row>
    <row r="1661" spans="4:4" s="47" customFormat="1">
      <c r="D1661" s="64"/>
    </row>
    <row r="1662" spans="4:4" s="47" customFormat="1">
      <c r="D1662" s="64"/>
    </row>
    <row r="1663" spans="4:4" s="47" customFormat="1">
      <c r="D1663" s="64"/>
    </row>
    <row r="1664" spans="4:4" s="47" customFormat="1">
      <c r="D1664" s="64"/>
    </row>
    <row r="1665" spans="4:4" s="47" customFormat="1">
      <c r="D1665" s="64"/>
    </row>
    <row r="1666" spans="4:4" s="47" customFormat="1">
      <c r="D1666" s="64"/>
    </row>
    <row r="1667" spans="4:4" s="47" customFormat="1">
      <c r="D1667" s="64"/>
    </row>
    <row r="1668" spans="4:4" s="47" customFormat="1">
      <c r="D1668" s="64"/>
    </row>
    <row r="1669" spans="4:4" s="47" customFormat="1">
      <c r="D1669" s="64"/>
    </row>
    <row r="1670" spans="4:4" s="47" customFormat="1">
      <c r="D1670" s="64"/>
    </row>
    <row r="1671" spans="4:4" s="47" customFormat="1">
      <c r="D1671" s="64"/>
    </row>
    <row r="1672" spans="4:4" s="47" customFormat="1">
      <c r="D1672" s="64"/>
    </row>
    <row r="1673" spans="4:4" s="47" customFormat="1">
      <c r="D1673" s="64"/>
    </row>
    <row r="1674" spans="4:4" s="47" customFormat="1">
      <c r="D1674" s="64"/>
    </row>
    <row r="1675" spans="4:4" s="47" customFormat="1">
      <c r="D1675" s="64"/>
    </row>
    <row r="1676" spans="4:4" s="47" customFormat="1">
      <c r="D1676" s="64"/>
    </row>
    <row r="1677" spans="4:4" s="47" customFormat="1">
      <c r="D1677" s="64"/>
    </row>
    <row r="1678" spans="4:4" s="47" customFormat="1">
      <c r="D1678" s="64"/>
    </row>
    <row r="1679" spans="4:4" s="47" customFormat="1">
      <c r="D1679" s="64"/>
    </row>
    <row r="1680" spans="4:4" s="47" customFormat="1">
      <c r="D1680" s="64"/>
    </row>
    <row r="1681" spans="4:4" s="47" customFormat="1">
      <c r="D1681" s="64"/>
    </row>
    <row r="1682" spans="4:4" s="47" customFormat="1">
      <c r="D1682" s="64"/>
    </row>
    <row r="1683" spans="4:4" s="47" customFormat="1">
      <c r="D1683" s="64"/>
    </row>
    <row r="1684" spans="4:4" s="47" customFormat="1">
      <c r="D1684" s="64"/>
    </row>
    <row r="1685" spans="4:4" s="47" customFormat="1">
      <c r="D1685" s="64"/>
    </row>
    <row r="1686" spans="4:4" s="47" customFormat="1">
      <c r="D1686" s="64"/>
    </row>
    <row r="1687" spans="4:4" s="47" customFormat="1">
      <c r="D1687" s="64"/>
    </row>
    <row r="1688" spans="4:4" s="47" customFormat="1">
      <c r="D1688" s="64"/>
    </row>
    <row r="1689" spans="4:4" s="47" customFormat="1">
      <c r="D1689" s="64"/>
    </row>
    <row r="1690" spans="4:4" s="47" customFormat="1">
      <c r="D1690" s="64"/>
    </row>
    <row r="1691" spans="4:4" s="47" customFormat="1">
      <c r="D1691" s="64"/>
    </row>
    <row r="1692" spans="4:4" s="47" customFormat="1">
      <c r="D1692" s="64"/>
    </row>
    <row r="1693" spans="4:4" s="47" customFormat="1">
      <c r="D1693" s="64"/>
    </row>
    <row r="1694" spans="4:4" s="47" customFormat="1">
      <c r="D1694" s="64"/>
    </row>
    <row r="1695" spans="4:4" s="47" customFormat="1">
      <c r="D1695" s="64"/>
    </row>
    <row r="1696" spans="4:4" s="47" customFormat="1">
      <c r="D1696" s="64"/>
    </row>
    <row r="1697" spans="4:4" s="47" customFormat="1">
      <c r="D1697" s="64"/>
    </row>
    <row r="1698" spans="4:4" s="47" customFormat="1">
      <c r="D1698" s="64"/>
    </row>
    <row r="1699" spans="4:4" s="47" customFormat="1">
      <c r="D1699" s="64"/>
    </row>
    <row r="1700" spans="4:4" s="47" customFormat="1">
      <c r="D1700" s="64"/>
    </row>
    <row r="1701" spans="4:4" s="47" customFormat="1">
      <c r="D1701" s="64"/>
    </row>
    <row r="1702" spans="4:4" s="47" customFormat="1">
      <c r="D1702" s="64"/>
    </row>
    <row r="1703" spans="4:4" s="47" customFormat="1">
      <c r="D1703" s="64"/>
    </row>
    <row r="1704" spans="4:4" s="47" customFormat="1">
      <c r="D1704" s="64"/>
    </row>
    <row r="1705" spans="4:4" s="47" customFormat="1">
      <c r="D1705" s="64"/>
    </row>
    <row r="1706" spans="4:4" s="47" customFormat="1">
      <c r="D1706" s="64"/>
    </row>
    <row r="1707" spans="4:4" s="47" customFormat="1">
      <c r="D1707" s="64"/>
    </row>
    <row r="1708" spans="4:4" s="47" customFormat="1">
      <c r="D1708" s="64"/>
    </row>
    <row r="1709" spans="4:4" s="47" customFormat="1">
      <c r="D1709" s="64"/>
    </row>
    <row r="1710" spans="4:4" s="47" customFormat="1">
      <c r="D1710" s="64"/>
    </row>
    <row r="1711" spans="4:4" s="47" customFormat="1">
      <c r="D1711" s="64"/>
    </row>
    <row r="1712" spans="4:4" s="47" customFormat="1">
      <c r="D1712" s="64"/>
    </row>
    <row r="1713" spans="4:4" s="47" customFormat="1">
      <c r="D1713" s="64"/>
    </row>
    <row r="1714" spans="4:4" s="47" customFormat="1">
      <c r="D1714" s="64"/>
    </row>
    <row r="1715" spans="4:4" s="47" customFormat="1">
      <c r="D1715" s="64"/>
    </row>
    <row r="1716" spans="4:4" s="47" customFormat="1">
      <c r="D1716" s="64"/>
    </row>
    <row r="1717" spans="4:4" s="47" customFormat="1">
      <c r="D1717" s="64"/>
    </row>
    <row r="1718" spans="4:4" s="47" customFormat="1">
      <c r="D1718" s="64"/>
    </row>
    <row r="1719" spans="4:4" s="47" customFormat="1">
      <c r="D1719" s="64"/>
    </row>
    <row r="1720" spans="4:4" s="47" customFormat="1">
      <c r="D1720" s="64"/>
    </row>
    <row r="1721" spans="4:4" s="47" customFormat="1">
      <c r="D1721" s="64"/>
    </row>
    <row r="1722" spans="4:4" s="47" customFormat="1">
      <c r="D1722" s="64"/>
    </row>
    <row r="1723" spans="4:4" s="47" customFormat="1">
      <c r="D1723" s="64"/>
    </row>
    <row r="1724" spans="4:4" s="47" customFormat="1">
      <c r="D1724" s="64"/>
    </row>
    <row r="1725" spans="4:4" s="47" customFormat="1">
      <c r="D1725" s="64"/>
    </row>
    <row r="1726" spans="4:4" s="47" customFormat="1">
      <c r="D1726" s="64"/>
    </row>
    <row r="1727" spans="4:4" s="47" customFormat="1">
      <c r="D1727" s="64"/>
    </row>
    <row r="1728" spans="4:4" s="47" customFormat="1">
      <c r="D1728" s="64"/>
    </row>
    <row r="1729" spans="4:4" s="47" customFormat="1">
      <c r="D1729" s="64"/>
    </row>
    <row r="1730" spans="4:4" s="47" customFormat="1">
      <c r="D1730" s="64"/>
    </row>
    <row r="1731" spans="4:4" s="47" customFormat="1">
      <c r="D1731" s="64"/>
    </row>
    <row r="1732" spans="4:4" s="47" customFormat="1">
      <c r="D1732" s="64"/>
    </row>
    <row r="1733" spans="4:4" s="47" customFormat="1">
      <c r="D1733" s="64"/>
    </row>
    <row r="1734" spans="4:4" s="47" customFormat="1">
      <c r="D1734" s="64"/>
    </row>
    <row r="1735" spans="4:4" s="47" customFormat="1">
      <c r="D1735" s="64"/>
    </row>
    <row r="1736" spans="4:4" s="47" customFormat="1">
      <c r="D1736" s="64"/>
    </row>
    <row r="1737" spans="4:4" s="47" customFormat="1">
      <c r="D1737" s="64"/>
    </row>
    <row r="1738" spans="4:4" s="47" customFormat="1">
      <c r="D1738" s="64"/>
    </row>
    <row r="1739" spans="4:4" s="47" customFormat="1">
      <c r="D1739" s="64"/>
    </row>
    <row r="1740" spans="4:4" s="47" customFormat="1">
      <c r="D1740" s="64"/>
    </row>
    <row r="1741" spans="4:4" s="47" customFormat="1">
      <c r="D1741" s="64"/>
    </row>
    <row r="1742" spans="4:4" s="47" customFormat="1">
      <c r="D1742" s="64"/>
    </row>
    <row r="1743" spans="4:4" s="47" customFormat="1">
      <c r="D1743" s="64"/>
    </row>
    <row r="1744" spans="4:4" s="47" customFormat="1">
      <c r="D1744" s="64"/>
    </row>
    <row r="1745" spans="4:4" s="47" customFormat="1">
      <c r="D1745" s="64"/>
    </row>
    <row r="1746" spans="4:4" s="47" customFormat="1">
      <c r="D1746" s="64"/>
    </row>
    <row r="1747" spans="4:4" s="47" customFormat="1">
      <c r="D1747" s="64"/>
    </row>
    <row r="1748" spans="4:4" s="47" customFormat="1">
      <c r="D1748" s="64"/>
    </row>
    <row r="1749" spans="4:4" s="47" customFormat="1">
      <c r="D1749" s="64"/>
    </row>
    <row r="1750" spans="4:4" s="47" customFormat="1">
      <c r="D1750" s="64"/>
    </row>
    <row r="1751" spans="4:4" s="47" customFormat="1">
      <c r="D1751" s="64"/>
    </row>
    <row r="1752" spans="4:4" s="47" customFormat="1">
      <c r="D1752" s="64"/>
    </row>
    <row r="1753" spans="4:4" s="47" customFormat="1">
      <c r="D1753" s="64"/>
    </row>
    <row r="1754" spans="4:4" s="47" customFormat="1">
      <c r="D1754" s="64"/>
    </row>
    <row r="1755" spans="4:4" s="47" customFormat="1">
      <c r="D1755" s="64"/>
    </row>
    <row r="1756" spans="4:4" s="47" customFormat="1">
      <c r="D1756" s="64"/>
    </row>
    <row r="1757" spans="4:4" s="47" customFormat="1">
      <c r="D1757" s="64"/>
    </row>
    <row r="1758" spans="4:4" s="47" customFormat="1">
      <c r="D1758" s="64"/>
    </row>
    <row r="1759" spans="4:4" s="47" customFormat="1">
      <c r="D1759" s="64"/>
    </row>
    <row r="1760" spans="4:4" s="47" customFormat="1">
      <c r="D1760" s="64"/>
    </row>
    <row r="1761" spans="4:4" s="47" customFormat="1">
      <c r="D1761" s="64"/>
    </row>
    <row r="1762" spans="4:4" s="47" customFormat="1">
      <c r="D1762" s="64"/>
    </row>
    <row r="1763" spans="4:4" s="47" customFormat="1">
      <c r="D1763" s="64"/>
    </row>
    <row r="1764" spans="4:4" s="47" customFormat="1">
      <c r="D1764" s="64"/>
    </row>
    <row r="1765" spans="4:4" s="47" customFormat="1">
      <c r="D1765" s="64"/>
    </row>
    <row r="1766" spans="4:4" s="47" customFormat="1">
      <c r="D1766" s="64"/>
    </row>
    <row r="1767" spans="4:4" s="47" customFormat="1">
      <c r="D1767" s="64"/>
    </row>
    <row r="1768" spans="4:4" s="47" customFormat="1">
      <c r="D1768" s="64"/>
    </row>
    <row r="1769" spans="4:4" s="47" customFormat="1">
      <c r="D1769" s="64"/>
    </row>
    <row r="1770" spans="4:4" s="47" customFormat="1">
      <c r="D1770" s="64"/>
    </row>
    <row r="1771" spans="4:4" s="47" customFormat="1">
      <c r="D1771" s="64"/>
    </row>
    <row r="1772" spans="4:4" s="47" customFormat="1">
      <c r="D1772" s="64"/>
    </row>
    <row r="1773" spans="4:4" s="47" customFormat="1">
      <c r="D1773" s="64"/>
    </row>
    <row r="1774" spans="4:4" s="47" customFormat="1">
      <c r="D1774" s="64"/>
    </row>
    <row r="1775" spans="4:4" s="47" customFormat="1">
      <c r="D1775" s="64"/>
    </row>
    <row r="1776" spans="4:4" s="47" customFormat="1">
      <c r="D1776" s="64"/>
    </row>
    <row r="1777" spans="4:4" s="47" customFormat="1">
      <c r="D1777" s="64"/>
    </row>
    <row r="1778" spans="4:4" s="47" customFormat="1">
      <c r="D1778" s="64"/>
    </row>
    <row r="1779" spans="4:4" s="47" customFormat="1">
      <c r="D1779" s="64"/>
    </row>
    <row r="1780" spans="4:4" s="47" customFormat="1">
      <c r="D1780" s="64"/>
    </row>
    <row r="1781" spans="4:4" s="47" customFormat="1">
      <c r="D1781" s="64"/>
    </row>
    <row r="1782" spans="4:4" s="47" customFormat="1">
      <c r="D1782" s="64"/>
    </row>
    <row r="1783" spans="4:4" s="47" customFormat="1">
      <c r="D1783" s="64"/>
    </row>
    <row r="1784" spans="4:4" s="47" customFormat="1">
      <c r="D1784" s="64"/>
    </row>
    <row r="1785" spans="4:4" s="47" customFormat="1">
      <c r="D1785" s="64"/>
    </row>
    <row r="1786" spans="4:4" s="47" customFormat="1">
      <c r="D1786" s="64"/>
    </row>
    <row r="1787" spans="4:4" s="47" customFormat="1">
      <c r="D1787" s="64"/>
    </row>
    <row r="1788" spans="4:4" s="47" customFormat="1">
      <c r="D1788" s="64"/>
    </row>
    <row r="1789" spans="4:4" s="47" customFormat="1">
      <c r="D1789" s="64"/>
    </row>
    <row r="1790" spans="4:4" s="47" customFormat="1">
      <c r="D1790" s="64"/>
    </row>
    <row r="1791" spans="4:4" s="47" customFormat="1">
      <c r="D1791" s="64"/>
    </row>
    <row r="1792" spans="4:4" s="47" customFormat="1">
      <c r="D1792" s="64"/>
    </row>
    <row r="1793" spans="4:4" s="47" customFormat="1">
      <c r="D1793" s="64"/>
    </row>
    <row r="1794" spans="4:4" s="47" customFormat="1">
      <c r="D1794" s="64"/>
    </row>
    <row r="1795" spans="4:4" s="47" customFormat="1">
      <c r="D1795" s="64"/>
    </row>
    <row r="1796" spans="4:4" s="47" customFormat="1">
      <c r="D1796" s="64"/>
    </row>
    <row r="1797" spans="4:4" s="47" customFormat="1">
      <c r="D1797" s="64"/>
    </row>
    <row r="1798" spans="4:4" s="47" customFormat="1">
      <c r="D1798" s="64"/>
    </row>
    <row r="1799" spans="4:4" s="47" customFormat="1">
      <c r="D1799" s="64"/>
    </row>
    <row r="1800" spans="4:4" s="47" customFormat="1">
      <c r="D1800" s="64"/>
    </row>
    <row r="1801" spans="4:4" s="47" customFormat="1">
      <c r="D1801" s="64"/>
    </row>
    <row r="1802" spans="4:4" s="47" customFormat="1">
      <c r="D1802" s="64"/>
    </row>
    <row r="1803" spans="4:4" s="47" customFormat="1">
      <c r="D1803" s="64"/>
    </row>
    <row r="1804" spans="4:4" s="47" customFormat="1">
      <c r="D1804" s="64"/>
    </row>
    <row r="1805" spans="4:4" s="47" customFormat="1">
      <c r="D1805" s="64"/>
    </row>
    <row r="1806" spans="4:4" s="47" customFormat="1">
      <c r="D1806" s="64"/>
    </row>
    <row r="1807" spans="4:4" s="47" customFormat="1">
      <c r="D1807" s="64"/>
    </row>
    <row r="1808" spans="4:4" s="47" customFormat="1">
      <c r="D1808" s="64"/>
    </row>
    <row r="1809" spans="4:4" s="47" customFormat="1">
      <c r="D1809" s="64"/>
    </row>
    <row r="1810" spans="4:4" s="47" customFormat="1">
      <c r="D1810" s="64"/>
    </row>
    <row r="1811" spans="4:4" s="47" customFormat="1">
      <c r="D1811" s="64"/>
    </row>
    <row r="1812" spans="4:4" s="47" customFormat="1">
      <c r="D1812" s="64"/>
    </row>
    <row r="1813" spans="4:4" s="47" customFormat="1">
      <c r="D1813" s="64"/>
    </row>
    <row r="1814" spans="4:4" s="47" customFormat="1">
      <c r="D1814" s="64"/>
    </row>
    <row r="1815" spans="4:4" s="47" customFormat="1">
      <c r="D1815" s="64"/>
    </row>
    <row r="1816" spans="4:4" s="47" customFormat="1">
      <c r="D1816" s="64"/>
    </row>
    <row r="1817" spans="4:4" s="47" customFormat="1">
      <c r="D1817" s="64"/>
    </row>
    <row r="1818" spans="4:4" s="47" customFormat="1">
      <c r="D1818" s="64"/>
    </row>
    <row r="1819" spans="4:4" s="47" customFormat="1">
      <c r="D1819" s="64"/>
    </row>
    <row r="1820" spans="4:4" s="47" customFormat="1">
      <c r="D1820" s="64"/>
    </row>
    <row r="1821" spans="4:4" s="47" customFormat="1">
      <c r="D1821" s="64"/>
    </row>
    <row r="1822" spans="4:4" s="47" customFormat="1">
      <c r="D1822" s="64"/>
    </row>
    <row r="1823" spans="4:4" s="47" customFormat="1">
      <c r="D1823" s="64"/>
    </row>
    <row r="1824" spans="4:4" s="47" customFormat="1">
      <c r="D1824" s="64"/>
    </row>
    <row r="1825" spans="4:4" s="47" customFormat="1">
      <c r="D1825" s="64"/>
    </row>
    <row r="1826" spans="4:4" s="47" customFormat="1">
      <c r="D1826" s="64"/>
    </row>
    <row r="1827" spans="4:4" s="47" customFormat="1">
      <c r="D1827" s="64"/>
    </row>
    <row r="1828" spans="4:4" s="47" customFormat="1">
      <c r="D1828" s="64"/>
    </row>
    <row r="1829" spans="4:4" s="47" customFormat="1">
      <c r="D1829" s="64"/>
    </row>
    <row r="1830" spans="4:4" s="47" customFormat="1">
      <c r="D1830" s="64"/>
    </row>
    <row r="1831" spans="4:4" s="47" customFormat="1">
      <c r="D1831" s="64"/>
    </row>
    <row r="1832" spans="4:4" s="47" customFormat="1">
      <c r="D1832" s="64"/>
    </row>
    <row r="1833" spans="4:4" s="47" customFormat="1">
      <c r="D1833" s="64"/>
    </row>
    <row r="1834" spans="4:4" s="47" customFormat="1">
      <c r="D1834" s="64"/>
    </row>
    <row r="1835" spans="4:4" s="47" customFormat="1">
      <c r="D1835" s="64"/>
    </row>
    <row r="1836" spans="4:4" s="47" customFormat="1">
      <c r="D1836" s="64"/>
    </row>
    <row r="1837" spans="4:4" s="47" customFormat="1">
      <c r="D1837" s="64"/>
    </row>
    <row r="1838" spans="4:4" s="47" customFormat="1">
      <c r="D1838" s="64"/>
    </row>
    <row r="1839" spans="4:4" s="47" customFormat="1">
      <c r="D1839" s="64"/>
    </row>
    <row r="1840" spans="4:4" s="47" customFormat="1">
      <c r="D1840" s="64"/>
    </row>
    <row r="1841" spans="4:4" s="47" customFormat="1">
      <c r="D1841" s="64"/>
    </row>
    <row r="1842" spans="4:4" s="47" customFormat="1">
      <c r="D1842" s="64"/>
    </row>
    <row r="1843" spans="4:4" s="47" customFormat="1">
      <c r="D1843" s="64"/>
    </row>
    <row r="1844" spans="4:4" s="47" customFormat="1">
      <c r="D1844" s="64"/>
    </row>
    <row r="1845" spans="4:4" s="47" customFormat="1">
      <c r="D1845" s="64"/>
    </row>
    <row r="1846" spans="4:4" s="47" customFormat="1">
      <c r="D1846" s="64"/>
    </row>
    <row r="1847" spans="4:4" s="47" customFormat="1">
      <c r="D1847" s="64"/>
    </row>
    <row r="1848" spans="4:4" s="47" customFormat="1">
      <c r="D1848" s="64"/>
    </row>
    <row r="1849" spans="4:4" s="47" customFormat="1">
      <c r="D1849" s="64"/>
    </row>
    <row r="1850" spans="4:4" s="47" customFormat="1">
      <c r="D1850" s="64"/>
    </row>
    <row r="1851" spans="4:4" s="47" customFormat="1">
      <c r="D1851" s="64"/>
    </row>
    <row r="1852" spans="4:4" s="47" customFormat="1">
      <c r="D1852" s="64"/>
    </row>
    <row r="1853" spans="4:4" s="47" customFormat="1">
      <c r="D1853" s="64"/>
    </row>
    <row r="1854" spans="4:4" s="47" customFormat="1">
      <c r="D1854" s="64"/>
    </row>
    <row r="1855" spans="4:4" s="47" customFormat="1">
      <c r="D1855" s="64"/>
    </row>
    <row r="1856" spans="4:4" s="47" customFormat="1">
      <c r="D1856" s="64"/>
    </row>
    <row r="1857" spans="4:4" s="47" customFormat="1">
      <c r="D1857" s="64"/>
    </row>
    <row r="1858" spans="4:4" s="47" customFormat="1">
      <c r="D1858" s="64"/>
    </row>
    <row r="1859" spans="4:4" s="47" customFormat="1">
      <c r="D1859" s="64"/>
    </row>
    <row r="1860" spans="4:4" s="47" customFormat="1">
      <c r="D1860" s="64"/>
    </row>
    <row r="1861" spans="4:4" s="47" customFormat="1">
      <c r="D1861" s="64"/>
    </row>
    <row r="1862" spans="4:4" s="47" customFormat="1">
      <c r="D1862" s="64"/>
    </row>
    <row r="1863" spans="4:4" s="47" customFormat="1">
      <c r="D1863" s="64"/>
    </row>
    <row r="1864" spans="4:4" s="47" customFormat="1">
      <c r="D1864" s="64"/>
    </row>
    <row r="1865" spans="4:4" s="47" customFormat="1">
      <c r="D1865" s="64"/>
    </row>
    <row r="1866" spans="4:4" s="47" customFormat="1">
      <c r="D1866" s="64"/>
    </row>
    <row r="1867" spans="4:4" s="47" customFormat="1">
      <c r="D1867" s="64"/>
    </row>
    <row r="1868" spans="4:4" s="47" customFormat="1">
      <c r="D1868" s="64"/>
    </row>
    <row r="1869" spans="4:4" s="47" customFormat="1">
      <c r="D1869" s="64"/>
    </row>
    <row r="1870" spans="4:4" s="47" customFormat="1">
      <c r="D1870" s="64"/>
    </row>
    <row r="1871" spans="4:4" s="47" customFormat="1">
      <c r="D1871" s="64"/>
    </row>
    <row r="1872" spans="4:4" s="47" customFormat="1">
      <c r="D1872" s="64"/>
    </row>
    <row r="1873" spans="4:4" s="47" customFormat="1">
      <c r="D1873" s="64"/>
    </row>
    <row r="1874" spans="4:4" s="47" customFormat="1">
      <c r="D1874" s="64"/>
    </row>
    <row r="1875" spans="4:4" s="47" customFormat="1">
      <c r="D1875" s="64"/>
    </row>
    <row r="1876" spans="4:4" s="47" customFormat="1">
      <c r="D1876" s="64"/>
    </row>
    <row r="1877" spans="4:4" s="47" customFormat="1">
      <c r="D1877" s="64"/>
    </row>
    <row r="1878" spans="4:4" s="47" customFormat="1">
      <c r="D1878" s="64"/>
    </row>
    <row r="1879" spans="4:4" s="47" customFormat="1">
      <c r="D1879" s="64"/>
    </row>
    <row r="1880" spans="4:4" s="47" customFormat="1">
      <c r="D1880" s="64"/>
    </row>
    <row r="1881" spans="4:4" s="47" customFormat="1">
      <c r="D1881" s="64"/>
    </row>
    <row r="1882" spans="4:4" s="47" customFormat="1">
      <c r="D1882" s="64"/>
    </row>
    <row r="1883" spans="4:4" s="47" customFormat="1">
      <c r="D1883" s="64"/>
    </row>
    <row r="1884" spans="4:4" s="47" customFormat="1">
      <c r="D1884" s="64"/>
    </row>
    <row r="1885" spans="4:4" s="47" customFormat="1">
      <c r="D1885" s="64"/>
    </row>
    <row r="1886" spans="4:4" s="47" customFormat="1">
      <c r="D1886" s="64"/>
    </row>
    <row r="1887" spans="4:4" s="47" customFormat="1">
      <c r="D1887" s="64"/>
    </row>
    <row r="1888" spans="4:4" s="47" customFormat="1">
      <c r="D1888" s="64"/>
    </row>
    <row r="1889" spans="4:4" s="47" customFormat="1">
      <c r="D1889" s="64"/>
    </row>
    <row r="1890" spans="4:4" s="47" customFormat="1">
      <c r="D1890" s="64"/>
    </row>
    <row r="1891" spans="4:4" s="47" customFormat="1">
      <c r="D1891" s="64"/>
    </row>
    <row r="1892" spans="4:4" s="47" customFormat="1">
      <c r="D1892" s="64"/>
    </row>
    <row r="1893" spans="4:4" s="47" customFormat="1">
      <c r="D1893" s="64"/>
    </row>
    <row r="1894" spans="4:4" s="47" customFormat="1">
      <c r="D1894" s="64"/>
    </row>
    <row r="1895" spans="4:4" s="47" customFormat="1">
      <c r="D1895" s="64"/>
    </row>
    <row r="1896" spans="4:4" s="47" customFormat="1">
      <c r="D1896" s="64"/>
    </row>
    <row r="1897" spans="4:4" s="47" customFormat="1">
      <c r="D1897" s="64"/>
    </row>
    <row r="1898" spans="4:4" s="47" customFormat="1">
      <c r="D1898" s="64"/>
    </row>
    <row r="1899" spans="4:4" s="47" customFormat="1">
      <c r="D1899" s="64"/>
    </row>
    <row r="1900" spans="4:4" s="47" customFormat="1">
      <c r="D1900" s="64"/>
    </row>
    <row r="1901" spans="4:4" s="47" customFormat="1">
      <c r="D1901" s="64"/>
    </row>
    <row r="1902" spans="4:4" s="47" customFormat="1">
      <c r="D1902" s="64"/>
    </row>
    <row r="1903" spans="4:4" s="47" customFormat="1">
      <c r="D1903" s="64"/>
    </row>
    <row r="1904" spans="4:4" s="47" customFormat="1">
      <c r="D1904" s="64"/>
    </row>
    <row r="1905" spans="4:4" s="47" customFormat="1">
      <c r="D1905" s="64"/>
    </row>
    <row r="1906" spans="4:4" s="47" customFormat="1">
      <c r="D1906" s="64"/>
    </row>
    <row r="1907" spans="4:4" s="47" customFormat="1">
      <c r="D1907" s="64"/>
    </row>
    <row r="1908" spans="4:4" s="47" customFormat="1">
      <c r="D1908" s="64"/>
    </row>
    <row r="1909" spans="4:4" s="47" customFormat="1">
      <c r="D1909" s="64"/>
    </row>
    <row r="1910" spans="4:4" s="47" customFormat="1">
      <c r="D1910" s="64"/>
    </row>
    <row r="1911" spans="4:4" s="47" customFormat="1">
      <c r="D1911" s="64"/>
    </row>
    <row r="1912" spans="4:4" s="47" customFormat="1">
      <c r="D1912" s="64"/>
    </row>
    <row r="1913" spans="4:4" s="47" customFormat="1">
      <c r="D1913" s="64"/>
    </row>
    <row r="1914" spans="4:4" s="47" customFormat="1">
      <c r="D1914" s="64"/>
    </row>
    <row r="1915" spans="4:4" s="47" customFormat="1">
      <c r="D1915" s="64"/>
    </row>
    <row r="1916" spans="4:4" s="47" customFormat="1">
      <c r="D1916" s="64"/>
    </row>
    <row r="1917" spans="4:4" s="47" customFormat="1">
      <c r="D1917" s="64"/>
    </row>
    <row r="1918" spans="4:4" s="47" customFormat="1">
      <c r="D1918" s="64"/>
    </row>
    <row r="1919" spans="4:4" s="47" customFormat="1">
      <c r="D1919" s="64"/>
    </row>
    <row r="1920" spans="4:4" s="47" customFormat="1">
      <c r="D1920" s="64"/>
    </row>
    <row r="1921" spans="4:4" s="47" customFormat="1">
      <c r="D1921" s="64"/>
    </row>
    <row r="1922" spans="4:4" s="47" customFormat="1">
      <c r="D1922" s="64"/>
    </row>
    <row r="1923" spans="4:4" s="47" customFormat="1">
      <c r="D1923" s="64"/>
    </row>
    <row r="1924" spans="4:4" s="47" customFormat="1">
      <c r="D1924" s="64"/>
    </row>
    <row r="1925" spans="4:4" s="47" customFormat="1">
      <c r="D1925" s="64"/>
    </row>
    <row r="1926" spans="4:4" s="47" customFormat="1">
      <c r="D1926" s="64"/>
    </row>
    <row r="1927" spans="4:4" s="47" customFormat="1">
      <c r="D1927" s="64"/>
    </row>
    <row r="1928" spans="4:4" s="47" customFormat="1">
      <c r="D1928" s="64"/>
    </row>
    <row r="1929" spans="4:4" s="47" customFormat="1">
      <c r="D1929" s="64"/>
    </row>
    <row r="1930" spans="4:4" s="47" customFormat="1">
      <c r="D1930" s="64"/>
    </row>
    <row r="1931" spans="4:4" s="47" customFormat="1">
      <c r="D1931" s="64"/>
    </row>
    <row r="1932" spans="4:4" s="47" customFormat="1">
      <c r="D1932" s="64"/>
    </row>
    <row r="1933" spans="4:4" s="47" customFormat="1">
      <c r="D1933" s="64"/>
    </row>
    <row r="1934" spans="4:4" s="47" customFormat="1">
      <c r="D1934" s="64"/>
    </row>
    <row r="1935" spans="4:4" s="47" customFormat="1">
      <c r="D1935" s="64"/>
    </row>
    <row r="1936" spans="4:4" s="47" customFormat="1">
      <c r="D1936" s="64"/>
    </row>
    <row r="1937" spans="4:4" s="47" customFormat="1">
      <c r="D1937" s="64"/>
    </row>
    <row r="1938" spans="4:4" s="47" customFormat="1">
      <c r="D1938" s="64"/>
    </row>
    <row r="1939" spans="4:4" s="47" customFormat="1">
      <c r="D1939" s="64"/>
    </row>
    <row r="1940" spans="4:4" s="47" customFormat="1">
      <c r="D1940" s="64"/>
    </row>
    <row r="1941" spans="4:4" s="47" customFormat="1">
      <c r="D1941" s="64"/>
    </row>
    <row r="1942" spans="4:4" s="47" customFormat="1">
      <c r="D1942" s="64"/>
    </row>
    <row r="1943" spans="4:4" s="47" customFormat="1">
      <c r="D1943" s="64"/>
    </row>
    <row r="1944" spans="4:4" s="47" customFormat="1">
      <c r="D1944" s="64"/>
    </row>
    <row r="1945" spans="4:4" s="47" customFormat="1">
      <c r="D1945" s="64"/>
    </row>
    <row r="1946" spans="4:4" s="47" customFormat="1">
      <c r="D1946" s="64"/>
    </row>
    <row r="1947" spans="4:4" s="47" customFormat="1">
      <c r="D1947" s="64"/>
    </row>
    <row r="1948" spans="4:4" s="47" customFormat="1">
      <c r="D1948" s="64"/>
    </row>
    <row r="1949" spans="4:4" s="47" customFormat="1">
      <c r="D1949" s="64"/>
    </row>
    <row r="1950" spans="4:4" s="47" customFormat="1">
      <c r="D1950" s="64"/>
    </row>
    <row r="1951" spans="4:4" s="47" customFormat="1">
      <c r="D1951" s="64"/>
    </row>
    <row r="1952" spans="4:4" s="47" customFormat="1">
      <c r="D1952" s="64"/>
    </row>
    <row r="1953" spans="4:4" s="47" customFormat="1">
      <c r="D1953" s="64"/>
    </row>
    <row r="1954" spans="4:4" s="47" customFormat="1">
      <c r="D1954" s="64"/>
    </row>
    <row r="1955" spans="4:4" s="47" customFormat="1">
      <c r="D1955" s="64"/>
    </row>
    <row r="1956" spans="4:4" s="47" customFormat="1">
      <c r="D1956" s="64"/>
    </row>
    <row r="1957" spans="4:4" s="47" customFormat="1">
      <c r="D1957" s="64"/>
    </row>
    <row r="1958" spans="4:4" s="47" customFormat="1">
      <c r="D1958" s="64"/>
    </row>
    <row r="1959" spans="4:4" s="47" customFormat="1">
      <c r="D1959" s="64"/>
    </row>
    <row r="1960" spans="4:4" s="47" customFormat="1">
      <c r="D1960" s="64"/>
    </row>
    <row r="1961" spans="4:4" s="47" customFormat="1">
      <c r="D1961" s="64"/>
    </row>
    <row r="1962" spans="4:4" s="47" customFormat="1">
      <c r="D1962" s="64"/>
    </row>
    <row r="1963" spans="4:4" s="47" customFormat="1">
      <c r="D1963" s="64"/>
    </row>
    <row r="1964" spans="4:4" s="47" customFormat="1">
      <c r="D1964" s="64"/>
    </row>
    <row r="1965" spans="4:4" s="47" customFormat="1">
      <c r="D1965" s="64"/>
    </row>
    <row r="1966" spans="4:4" s="47" customFormat="1">
      <c r="D1966" s="64"/>
    </row>
    <row r="1967" spans="4:4" s="47" customFormat="1">
      <c r="D1967" s="64"/>
    </row>
    <row r="1968" spans="4:4" s="47" customFormat="1">
      <c r="D1968" s="64"/>
    </row>
    <row r="1969" spans="4:4" s="47" customFormat="1">
      <c r="D1969" s="64"/>
    </row>
    <row r="1970" spans="4:4" s="47" customFormat="1">
      <c r="D1970" s="64"/>
    </row>
    <row r="1971" spans="4:4" s="47" customFormat="1">
      <c r="D1971" s="64"/>
    </row>
    <row r="1972" spans="4:4" s="47" customFormat="1">
      <c r="D1972" s="64"/>
    </row>
    <row r="1973" spans="4:4" s="47" customFormat="1">
      <c r="D1973" s="64"/>
    </row>
    <row r="1974" spans="4:4" s="47" customFormat="1">
      <c r="D1974" s="64"/>
    </row>
    <row r="1975" spans="4:4" s="47" customFormat="1">
      <c r="D1975" s="64"/>
    </row>
    <row r="1976" spans="4:4" s="47" customFormat="1">
      <c r="D1976" s="64"/>
    </row>
    <row r="1977" spans="4:4" s="47" customFormat="1">
      <c r="D1977" s="64"/>
    </row>
    <row r="1978" spans="4:4" s="47" customFormat="1">
      <c r="D1978" s="64"/>
    </row>
    <row r="1979" spans="4:4" s="47" customFormat="1">
      <c r="D1979" s="64"/>
    </row>
    <row r="1980" spans="4:4" s="47" customFormat="1">
      <c r="D1980" s="64"/>
    </row>
    <row r="1981" spans="4:4" s="47" customFormat="1">
      <c r="D1981" s="64"/>
    </row>
    <row r="1982" spans="4:4" s="47" customFormat="1">
      <c r="D1982" s="64"/>
    </row>
    <row r="1983" spans="4:4" s="47" customFormat="1">
      <c r="D1983" s="64"/>
    </row>
    <row r="1984" spans="4:4" s="47" customFormat="1">
      <c r="D1984" s="64"/>
    </row>
    <row r="1985" spans="4:4" s="47" customFormat="1">
      <c r="D1985" s="64"/>
    </row>
    <row r="1986" spans="4:4" s="47" customFormat="1">
      <c r="D1986" s="64"/>
    </row>
    <row r="1987" spans="4:4" s="47" customFormat="1">
      <c r="D1987" s="64"/>
    </row>
    <row r="1988" spans="4:4" s="47" customFormat="1">
      <c r="D1988" s="64"/>
    </row>
    <row r="1989" spans="4:4" s="47" customFormat="1">
      <c r="D1989" s="64"/>
    </row>
    <row r="1990" spans="4:4" s="47" customFormat="1">
      <c r="D1990" s="64"/>
    </row>
    <row r="1991" spans="4:4" s="47" customFormat="1">
      <c r="D1991" s="64"/>
    </row>
    <row r="1992" spans="4:4" s="47" customFormat="1">
      <c r="D1992" s="64"/>
    </row>
    <row r="1993" spans="4:4" s="47" customFormat="1">
      <c r="D1993" s="64"/>
    </row>
    <row r="1994" spans="4:4" s="47" customFormat="1">
      <c r="D1994" s="64"/>
    </row>
    <row r="1995" spans="4:4" s="47" customFormat="1">
      <c r="D1995" s="64"/>
    </row>
    <row r="1996" spans="4:4" s="47" customFormat="1">
      <c r="D1996" s="64"/>
    </row>
    <row r="1997" spans="4:4" s="47" customFormat="1">
      <c r="D1997" s="64"/>
    </row>
    <row r="1998" spans="4:4" s="47" customFormat="1">
      <c r="D1998" s="64"/>
    </row>
    <row r="1999" spans="4:4" s="47" customFormat="1">
      <c r="D1999" s="64"/>
    </row>
    <row r="2000" spans="4:4" s="47" customFormat="1">
      <c r="D2000" s="64"/>
    </row>
    <row r="2001" spans="4:4" s="47" customFormat="1">
      <c r="D2001" s="64"/>
    </row>
    <row r="2002" spans="4:4" s="47" customFormat="1">
      <c r="D2002" s="64"/>
    </row>
    <row r="2003" spans="4:4" s="47" customFormat="1">
      <c r="D2003" s="64"/>
    </row>
    <row r="2004" spans="4:4" s="47" customFormat="1">
      <c r="D2004" s="64"/>
    </row>
    <row r="2005" spans="4:4" s="47" customFormat="1">
      <c r="D2005" s="64"/>
    </row>
    <row r="2006" spans="4:4" s="47" customFormat="1">
      <c r="D2006" s="64"/>
    </row>
    <row r="2007" spans="4:4" s="47" customFormat="1">
      <c r="D2007" s="64"/>
    </row>
    <row r="2008" spans="4:4" s="47" customFormat="1">
      <c r="D2008" s="64"/>
    </row>
    <row r="2009" spans="4:4" s="47" customFormat="1">
      <c r="D2009" s="64"/>
    </row>
    <row r="2010" spans="4:4" s="47" customFormat="1">
      <c r="D2010" s="64"/>
    </row>
    <row r="2011" spans="4:4" s="47" customFormat="1">
      <c r="D2011" s="64"/>
    </row>
    <row r="2012" spans="4:4" s="47" customFormat="1">
      <c r="D2012" s="64"/>
    </row>
    <row r="2013" spans="4:4" s="47" customFormat="1">
      <c r="D2013" s="64"/>
    </row>
    <row r="2014" spans="4:4" s="47" customFormat="1">
      <c r="D2014" s="64"/>
    </row>
    <row r="2015" spans="4:4" s="47" customFormat="1">
      <c r="D2015" s="64"/>
    </row>
    <row r="2016" spans="4:4" s="47" customFormat="1">
      <c r="D2016" s="64"/>
    </row>
    <row r="2017" spans="4:4" s="47" customFormat="1">
      <c r="D2017" s="64"/>
    </row>
    <row r="2018" spans="4:4" s="47" customFormat="1">
      <c r="D2018" s="64"/>
    </row>
    <row r="2019" spans="4:4" s="47" customFormat="1">
      <c r="D2019" s="64"/>
    </row>
    <row r="2020" spans="4:4" s="47" customFormat="1">
      <c r="D2020" s="64"/>
    </row>
    <row r="2021" spans="4:4" s="47" customFormat="1">
      <c r="D2021" s="64"/>
    </row>
    <row r="2022" spans="4:4" s="47" customFormat="1">
      <c r="D2022" s="64"/>
    </row>
    <row r="2023" spans="4:4" s="47" customFormat="1">
      <c r="D2023" s="64"/>
    </row>
    <row r="2024" spans="4:4" s="47" customFormat="1">
      <c r="D2024" s="64"/>
    </row>
    <row r="2025" spans="4:4" s="47" customFormat="1">
      <c r="D2025" s="64"/>
    </row>
    <row r="2026" spans="4:4" s="47" customFormat="1">
      <c r="D2026" s="64"/>
    </row>
    <row r="2027" spans="4:4" s="47" customFormat="1">
      <c r="D2027" s="64"/>
    </row>
    <row r="2028" spans="4:4" s="47" customFormat="1">
      <c r="D2028" s="64"/>
    </row>
    <row r="2029" spans="4:4" s="47" customFormat="1">
      <c r="D2029" s="65"/>
    </row>
    <row r="2030" spans="4:4" s="47" customFormat="1"/>
    <row r="2031" spans="4:4" s="47" customFormat="1"/>
    <row r="2032" spans="4:4" s="47" customFormat="1"/>
    <row r="2033" s="47" customFormat="1"/>
    <row r="2034" s="47" customFormat="1"/>
    <row r="2035" s="47" customFormat="1"/>
    <row r="2036" s="47" customFormat="1"/>
    <row r="2037" s="47" customFormat="1"/>
    <row r="2038" s="47" customFormat="1"/>
    <row r="2039" s="47" customFormat="1"/>
    <row r="2040" s="47" customFormat="1"/>
    <row r="2041" s="47" customFormat="1"/>
    <row r="2042" s="47" customFormat="1"/>
    <row r="2043" s="47" customFormat="1"/>
    <row r="2044" s="47" customFormat="1"/>
    <row r="2045" s="47" customFormat="1"/>
    <row r="2046" s="47" customFormat="1"/>
    <row r="2047" s="47" customFormat="1"/>
    <row r="2048" s="47" customFormat="1"/>
    <row r="2049" s="47" customFormat="1"/>
    <row r="2050" s="47" customFormat="1"/>
    <row r="2051" s="47" customFormat="1"/>
    <row r="2052" s="47" customFormat="1"/>
    <row r="2053" s="47" customFormat="1"/>
    <row r="2054" s="47" customFormat="1"/>
    <row r="2055" s="47" customFormat="1"/>
    <row r="2056" s="47" customFormat="1"/>
    <row r="2057" s="47" customFormat="1"/>
    <row r="2058" s="47" customFormat="1"/>
    <row r="2059" s="47" customFormat="1"/>
    <row r="2060" s="47" customFormat="1"/>
    <row r="2061" s="47" customFormat="1"/>
    <row r="2062" s="47" customFormat="1"/>
    <row r="2063" s="47" customFormat="1"/>
    <row r="2064" s="47" customFormat="1"/>
    <row r="2065" s="47" customFormat="1"/>
    <row r="2066" s="47" customFormat="1"/>
    <row r="2067" s="47" customFormat="1"/>
    <row r="2068" s="47" customFormat="1"/>
    <row r="2069" s="47" customFormat="1"/>
    <row r="2070" s="47" customFormat="1"/>
    <row r="2071" s="47" customFormat="1"/>
    <row r="2072" s="47" customFormat="1"/>
    <row r="2073" s="47" customFormat="1"/>
    <row r="2074" s="47" customFormat="1"/>
    <row r="2075" s="47" customFormat="1"/>
    <row r="2076" s="47" customFormat="1"/>
    <row r="2077" s="47" customFormat="1"/>
    <row r="2078" s="47" customFormat="1"/>
    <row r="2079" s="47" customFormat="1"/>
    <row r="2080" s="47" customFormat="1"/>
    <row r="2081" s="47" customFormat="1"/>
    <row r="2082" s="47" customFormat="1"/>
    <row r="2083" s="47" customFormat="1"/>
    <row r="2084" s="47" customFormat="1"/>
    <row r="2085" s="47" customFormat="1"/>
    <row r="2086" s="47" customFormat="1"/>
    <row r="2087" s="47" customFormat="1"/>
    <row r="2088" s="47" customFormat="1"/>
    <row r="2089" s="47" customFormat="1"/>
    <row r="2090" s="47" customFormat="1"/>
    <row r="2091" s="47" customFormat="1"/>
    <row r="2092" s="47" customFormat="1"/>
    <row r="2093" s="47" customFormat="1"/>
    <row r="2094" s="47" customFormat="1"/>
    <row r="2095" s="47" customFormat="1"/>
    <row r="2096" s="47" customFormat="1"/>
    <row r="2097" s="47" customFormat="1"/>
    <row r="2098" s="47" customFormat="1"/>
    <row r="2099" s="47" customFormat="1"/>
    <row r="2100" s="47" customFormat="1"/>
    <row r="2101" s="47" customFormat="1"/>
    <row r="2102" s="47" customFormat="1"/>
    <row r="2103" s="47" customFormat="1"/>
    <row r="2104" s="47" customFormat="1"/>
    <row r="2105" s="47" customFormat="1"/>
    <row r="2106" s="47" customFormat="1"/>
    <row r="2107" s="47" customFormat="1"/>
    <row r="2108" s="47" customFormat="1"/>
    <row r="2109" s="47" customFormat="1"/>
    <row r="2110" s="47" customFormat="1"/>
    <row r="2111" s="47" customFormat="1"/>
    <row r="2112" s="47" customFormat="1"/>
    <row r="2113" s="47" customFormat="1"/>
    <row r="2114" s="47" customFormat="1"/>
    <row r="2115" s="47" customFormat="1"/>
    <row r="2116" s="47" customFormat="1"/>
    <row r="2117" s="47" customFormat="1"/>
    <row r="2118" s="47" customFormat="1"/>
    <row r="2119" s="47" customFormat="1"/>
    <row r="2120" s="47" customFormat="1"/>
    <row r="2121" s="47" customFormat="1"/>
    <row r="2122" s="47" customFormat="1"/>
    <row r="2123" s="47" customFormat="1"/>
    <row r="2124" s="47" customFormat="1"/>
    <row r="2125" s="47" customFormat="1"/>
    <row r="2126" s="47" customFormat="1"/>
    <row r="2127" s="47" customFormat="1"/>
    <row r="2128" s="47" customFormat="1"/>
    <row r="2129" s="47" customFormat="1"/>
    <row r="2130" s="47" customFormat="1"/>
    <row r="2131" s="47" customFormat="1"/>
    <row r="2132" s="47" customFormat="1"/>
    <row r="2133" s="47" customFormat="1"/>
    <row r="2134" s="47" customFormat="1"/>
    <row r="2135" s="47" customFormat="1"/>
    <row r="2136" s="47" customFormat="1"/>
    <row r="2137" s="47" customFormat="1"/>
    <row r="2138" s="47" customFormat="1"/>
    <row r="2139" s="47" customFormat="1"/>
    <row r="2140" s="47" customFormat="1"/>
    <row r="2141" s="47" customFormat="1"/>
    <row r="2142" s="47" customFormat="1"/>
    <row r="2143" s="47" customFormat="1"/>
    <row r="2144" s="47" customFormat="1"/>
    <row r="2145" s="47" customFormat="1"/>
    <row r="2146" s="47" customFormat="1"/>
    <row r="2147" s="47" customFormat="1"/>
    <row r="2148" s="47" customFormat="1"/>
    <row r="2149" s="47" customFormat="1"/>
    <row r="2150" s="47" customFormat="1"/>
    <row r="2151" s="47" customFormat="1"/>
    <row r="2152" s="47" customFormat="1"/>
    <row r="2153" s="47" customFormat="1"/>
    <row r="2154" s="47" customFormat="1"/>
    <row r="2155" s="47" customFormat="1"/>
    <row r="2156" s="47" customFormat="1"/>
    <row r="2157" s="47" customFormat="1"/>
    <row r="2158" s="47" customFormat="1"/>
    <row r="2159" s="47" customFormat="1"/>
    <row r="2160" s="47" customFormat="1"/>
    <row r="2161" s="47" customFormat="1"/>
    <row r="2162" s="47" customFormat="1"/>
    <row r="2163" s="47" customFormat="1"/>
    <row r="2164" s="47" customFormat="1"/>
    <row r="2165" s="47" customFormat="1"/>
    <row r="2166" s="47" customFormat="1"/>
    <row r="2167" s="47" customFormat="1"/>
    <row r="2168" s="47" customFormat="1"/>
    <row r="2169" s="47" customFormat="1"/>
    <row r="2170" s="47" customFormat="1"/>
    <row r="2171" s="47" customFormat="1"/>
    <row r="2172" s="47" customFormat="1"/>
    <row r="2173" s="47" customFormat="1"/>
    <row r="2174" s="47" customFormat="1"/>
    <row r="2175" s="47" customFormat="1"/>
    <row r="2176" s="47" customFormat="1"/>
    <row r="2177" s="47" customFormat="1"/>
    <row r="2178" s="47" customFormat="1"/>
    <row r="2179" s="47" customFormat="1"/>
    <row r="2180" s="47" customFormat="1"/>
    <row r="2181" s="47" customFormat="1"/>
    <row r="2182" s="47" customFormat="1"/>
    <row r="2183" s="47" customFormat="1"/>
    <row r="2184" s="47" customFormat="1"/>
    <row r="2185" s="47" customFormat="1"/>
    <row r="2186" s="47" customFormat="1"/>
    <row r="2187" s="47" customFormat="1"/>
    <row r="2188" s="47" customFormat="1"/>
    <row r="2189" s="47" customFormat="1"/>
    <row r="2190" s="47" customFormat="1"/>
    <row r="2191" s="47" customFormat="1"/>
    <row r="2192" s="47" customFormat="1"/>
    <row r="2193" s="47" customFormat="1"/>
    <row r="2194" s="47" customFormat="1"/>
    <row r="2195" s="47" customFormat="1"/>
    <row r="2196" s="47" customFormat="1"/>
    <row r="2197" s="47" customFormat="1"/>
    <row r="2198" s="47" customFormat="1"/>
    <row r="2199" s="47" customFormat="1"/>
    <row r="2200" s="47" customFormat="1"/>
    <row r="2201" s="47" customFormat="1"/>
    <row r="2202" s="47" customFormat="1"/>
    <row r="2203" s="47" customFormat="1"/>
    <row r="2204" s="47" customFormat="1"/>
    <row r="2205" s="47" customFormat="1"/>
    <row r="2206" s="47" customFormat="1"/>
    <row r="2207" s="47" customFormat="1"/>
    <row r="2208" s="47" customFormat="1"/>
    <row r="2209" s="47" customFormat="1"/>
    <row r="2210" s="47" customFormat="1"/>
    <row r="2211" s="47" customFormat="1"/>
    <row r="2212" s="47" customFormat="1"/>
    <row r="2213" s="47" customFormat="1"/>
    <row r="2214" s="47" customFormat="1"/>
    <row r="2215" s="47" customFormat="1"/>
    <row r="2216" s="47" customFormat="1"/>
    <row r="2217" s="47" customFormat="1"/>
    <row r="2218" s="47" customFormat="1"/>
    <row r="2219" s="47" customFormat="1"/>
    <row r="2220" s="47" customFormat="1"/>
    <row r="2221" s="47" customFormat="1"/>
    <row r="2222" s="47" customFormat="1"/>
    <row r="2223" s="47" customFormat="1"/>
    <row r="2224" s="47" customFormat="1"/>
    <row r="2225" s="47" customFormat="1"/>
    <row r="2226" s="47" customFormat="1"/>
    <row r="2227" s="47" customFormat="1"/>
    <row r="2228" s="47" customFormat="1"/>
    <row r="2229" s="47" customFormat="1"/>
    <row r="2230" s="47" customFormat="1"/>
    <row r="2231" s="47" customFormat="1"/>
    <row r="2232" s="47" customFormat="1"/>
    <row r="2233" s="47" customFormat="1"/>
    <row r="2234" s="47" customFormat="1"/>
    <row r="2235" s="47" customFormat="1"/>
    <row r="2236" s="47" customFormat="1"/>
    <row r="2237" s="47" customFormat="1"/>
    <row r="2238" s="47" customFormat="1"/>
    <row r="2239" s="47" customFormat="1"/>
    <row r="2240" s="47" customFormat="1"/>
    <row r="2241" s="47" customFormat="1"/>
    <row r="2242" s="47" customFormat="1"/>
    <row r="2243" s="47" customFormat="1"/>
    <row r="2244" s="47" customFormat="1"/>
    <row r="2245" s="47" customFormat="1"/>
    <row r="2246" s="47" customFormat="1"/>
    <row r="2247" s="47" customFormat="1"/>
    <row r="2248" s="47" customFormat="1"/>
    <row r="2249" s="47" customFormat="1"/>
    <row r="2250" s="47" customFormat="1"/>
    <row r="2251" s="47" customFormat="1"/>
    <row r="2252" s="47" customFormat="1"/>
    <row r="2253" s="47" customFormat="1"/>
    <row r="2254" s="47" customFormat="1"/>
    <row r="2255" s="47" customFormat="1"/>
    <row r="2256" s="47" customFormat="1"/>
    <row r="2257" s="47" customFormat="1"/>
    <row r="2258" s="47" customFormat="1"/>
    <row r="2259" s="47" customFormat="1"/>
    <row r="2260" s="47" customFormat="1"/>
    <row r="2261" s="47" customFormat="1"/>
    <row r="2262" s="47" customFormat="1"/>
    <row r="2263" s="47" customFormat="1"/>
    <row r="2264" s="47" customFormat="1"/>
    <row r="2265" s="47" customFormat="1"/>
    <row r="2266" s="47" customFormat="1"/>
    <row r="2267" s="47" customFormat="1"/>
    <row r="2268" s="47" customFormat="1"/>
    <row r="2269" s="47" customFormat="1"/>
    <row r="2270" s="47" customFormat="1"/>
    <row r="2271" s="47" customFormat="1"/>
    <row r="2272" s="47" customFormat="1"/>
    <row r="2273" s="47" customFormat="1"/>
    <row r="2274" s="47" customFormat="1"/>
    <row r="2275" s="47" customFormat="1"/>
    <row r="2276" s="47" customFormat="1"/>
    <row r="2277" s="47" customFormat="1"/>
    <row r="2278" s="47" customFormat="1"/>
    <row r="2279" s="47" customFormat="1"/>
    <row r="2280" s="47" customFormat="1"/>
    <row r="2281" s="47" customFormat="1"/>
    <row r="2282" s="47" customFormat="1"/>
    <row r="2283" s="47" customFormat="1"/>
    <row r="2284" s="47" customFormat="1"/>
    <row r="2285" s="47" customFormat="1"/>
    <row r="2286" s="47" customFormat="1"/>
    <row r="2287" s="47" customFormat="1"/>
    <row r="2288" s="47" customFormat="1"/>
    <row r="2289" s="47" customFormat="1"/>
    <row r="2290" s="47" customFormat="1"/>
    <row r="2291" s="47" customFormat="1"/>
    <row r="2292" s="47" customFormat="1"/>
    <row r="2293" s="47" customFormat="1"/>
    <row r="2294" s="47" customFormat="1"/>
    <row r="2295" s="47" customFormat="1"/>
    <row r="2296" s="47" customFormat="1"/>
    <row r="2297" s="47" customFormat="1"/>
    <row r="2298" s="47" customFormat="1"/>
    <row r="2299" s="47" customFormat="1"/>
    <row r="2300" s="47" customFormat="1"/>
    <row r="2301" s="47" customFormat="1"/>
    <row r="2302" s="47" customFormat="1"/>
    <row r="2303" s="47" customFormat="1"/>
    <row r="2304" s="47" customFormat="1"/>
    <row r="2305" s="47" customFormat="1"/>
    <row r="2306" s="47" customFormat="1"/>
    <row r="2307" s="47" customFormat="1"/>
    <row r="2308" s="47" customFormat="1"/>
    <row r="2309" s="47" customFormat="1"/>
    <row r="2310" s="47" customFormat="1"/>
    <row r="2311" s="47" customFormat="1"/>
    <row r="2312" s="47" customFormat="1"/>
    <row r="2313" s="47" customFormat="1"/>
    <row r="2314" s="47" customFormat="1"/>
    <row r="2315" s="47" customFormat="1"/>
    <row r="2316" s="47" customFormat="1"/>
    <row r="2317" s="47" customFormat="1"/>
    <row r="2318" s="47" customFormat="1"/>
    <row r="2319" s="47" customFormat="1"/>
    <row r="2320" s="47" customFormat="1"/>
    <row r="2321" s="47" customFormat="1"/>
    <row r="2322" s="47" customFormat="1"/>
    <row r="2323" s="47" customFormat="1"/>
    <row r="2324" s="47" customFormat="1"/>
    <row r="2325" s="47" customFormat="1"/>
    <row r="2326" s="47" customFormat="1"/>
    <row r="2327" s="47" customFormat="1"/>
    <row r="2328" s="47" customFormat="1"/>
    <row r="2329" s="47" customFormat="1"/>
    <row r="2330" s="47" customFormat="1"/>
    <row r="2331" s="47" customFormat="1"/>
    <row r="2332" s="47" customFormat="1"/>
    <row r="2333" s="47" customFormat="1"/>
    <row r="2334" s="47" customFormat="1"/>
    <row r="2335" s="47" customFormat="1"/>
    <row r="2336" s="47" customFormat="1"/>
    <row r="2337" s="47" customFormat="1"/>
    <row r="2338" s="47" customFormat="1"/>
    <row r="2339" s="47" customFormat="1"/>
    <row r="2340" s="47" customFormat="1"/>
    <row r="2341" s="47" customFormat="1"/>
    <row r="2342" s="47" customFormat="1"/>
    <row r="2343" s="47" customFormat="1"/>
    <row r="2344" s="47" customFormat="1"/>
    <row r="2345" s="47" customFormat="1"/>
    <row r="2346" s="47" customFormat="1"/>
    <row r="2347" s="47" customFormat="1"/>
    <row r="2348" s="47" customFormat="1"/>
    <row r="2349" s="47" customFormat="1"/>
    <row r="2350" s="47" customFormat="1"/>
    <row r="2351" s="47" customFormat="1"/>
    <row r="2352" s="47" customFormat="1"/>
    <row r="2353" s="47" customFormat="1"/>
    <row r="2354" s="47" customFormat="1"/>
    <row r="2355" s="47" customFormat="1"/>
    <row r="2356" s="47" customFormat="1"/>
    <row r="2357" s="47" customFormat="1"/>
    <row r="2358" s="47" customFormat="1"/>
    <row r="2359" s="47" customFormat="1"/>
    <row r="2360" s="47" customFormat="1"/>
    <row r="2361" s="47" customFormat="1"/>
    <row r="2362" s="47" customFormat="1"/>
    <row r="2363" s="47" customFormat="1"/>
    <row r="2364" s="47" customFormat="1"/>
    <row r="2365" s="47" customFormat="1"/>
    <row r="2366" s="47" customFormat="1"/>
    <row r="2367" s="47" customFormat="1"/>
    <row r="2368" s="47" customFormat="1"/>
    <row r="2369" s="47" customFormat="1"/>
    <row r="2370" s="47" customFormat="1"/>
    <row r="2371" s="47" customFormat="1"/>
    <row r="2372" s="47" customFormat="1"/>
    <row r="2373" s="47" customFormat="1"/>
    <row r="2374" s="47" customFormat="1"/>
    <row r="2375" s="47" customFormat="1"/>
    <row r="2376" s="47" customFormat="1"/>
    <row r="2377" s="47" customFormat="1"/>
    <row r="2378" s="47" customFormat="1"/>
    <row r="2379" s="47" customFormat="1"/>
    <row r="2380" s="47" customFormat="1"/>
    <row r="2381" s="47" customFormat="1"/>
    <row r="2382" s="47" customFormat="1"/>
    <row r="2383" s="47" customFormat="1"/>
    <row r="2384" s="47" customFormat="1"/>
    <row r="2385" s="47" customFormat="1"/>
    <row r="2386" s="47" customFormat="1"/>
    <row r="2387" s="47" customFormat="1"/>
    <row r="2388" s="47" customFormat="1"/>
    <row r="2389" s="47" customFormat="1"/>
    <row r="2390" s="47" customFormat="1"/>
    <row r="2391" s="47" customFormat="1"/>
    <row r="2392" s="47" customFormat="1"/>
    <row r="2393" s="47" customFormat="1"/>
    <row r="2394" s="47" customFormat="1"/>
    <row r="2395" s="47" customFormat="1"/>
    <row r="2396" s="47" customFormat="1"/>
    <row r="2397" s="47" customFormat="1"/>
    <row r="2398" s="47" customFormat="1"/>
    <row r="2399" s="47" customFormat="1"/>
    <row r="2400" s="47" customFormat="1"/>
    <row r="2401" s="47" customFormat="1"/>
    <row r="2402" s="47" customFormat="1"/>
    <row r="2403" s="47" customFormat="1"/>
    <row r="2404" s="47" customFormat="1"/>
    <row r="2405" s="47" customFormat="1"/>
    <row r="2406" s="47" customFormat="1"/>
    <row r="2407" s="47" customFormat="1"/>
    <row r="2408" s="47" customFormat="1"/>
    <row r="2409" s="47" customFormat="1"/>
    <row r="2410" s="47" customFormat="1"/>
    <row r="2411" s="47" customFormat="1"/>
    <row r="2412" s="47" customFormat="1"/>
    <row r="2413" s="47" customFormat="1"/>
    <row r="2414" s="47" customFormat="1"/>
    <row r="2415" s="47" customFormat="1"/>
    <row r="2416" s="47" customFormat="1"/>
    <row r="2417" s="47" customFormat="1"/>
    <row r="2418" s="47" customFormat="1"/>
    <row r="2419" s="47" customFormat="1"/>
    <row r="2420" s="47" customFormat="1"/>
    <row r="2421" s="47" customFormat="1"/>
    <row r="2422" s="47" customFormat="1"/>
    <row r="2423" s="47" customFormat="1"/>
    <row r="2424" s="47" customFormat="1"/>
    <row r="2425" s="47" customFormat="1"/>
    <row r="2426" s="47" customFormat="1"/>
    <row r="2427" s="47" customFormat="1"/>
    <row r="2428" s="47" customFormat="1"/>
    <row r="2429" s="47" customFormat="1"/>
    <row r="2430" s="47" customFormat="1"/>
    <row r="2431" s="47" customFormat="1"/>
    <row r="2432" s="47" customFormat="1"/>
    <row r="2433" s="47" customFormat="1"/>
    <row r="2434" s="47" customFormat="1"/>
    <row r="2435" s="47" customFormat="1"/>
    <row r="2436" s="47" customFormat="1"/>
    <row r="2437" s="47" customFormat="1"/>
    <row r="2438" s="47" customFormat="1"/>
    <row r="2439" s="47" customFormat="1"/>
    <row r="2440" s="47" customFormat="1"/>
    <row r="2441" s="47" customFormat="1"/>
    <row r="2442" s="47" customFormat="1"/>
    <row r="2443" s="47" customFormat="1"/>
    <row r="2444" s="47" customFormat="1"/>
    <row r="2445" s="47" customFormat="1"/>
    <row r="2446" s="47" customFormat="1"/>
    <row r="2447" s="47" customFormat="1"/>
    <row r="2448" s="47" customFormat="1"/>
    <row r="2449" s="47" customFormat="1"/>
    <row r="2450" s="47" customFormat="1"/>
    <row r="2451" s="47" customFormat="1"/>
    <row r="2452" s="47" customFormat="1"/>
    <row r="2453" s="47" customFormat="1"/>
    <row r="2454" s="47" customFormat="1"/>
    <row r="2455" s="47" customFormat="1"/>
    <row r="2456" s="47" customFormat="1"/>
    <row r="2457" s="47" customFormat="1"/>
    <row r="2458" s="47" customFormat="1"/>
    <row r="2459" s="47" customFormat="1"/>
    <row r="2460" s="47" customFormat="1"/>
    <row r="2461" s="47" customFormat="1"/>
    <row r="2462" s="47" customFormat="1"/>
    <row r="2463" s="47" customFormat="1"/>
    <row r="2464" s="47" customFormat="1"/>
    <row r="2465" s="47" customFormat="1"/>
    <row r="2466" s="47" customFormat="1"/>
    <row r="2467" s="47" customFormat="1"/>
    <row r="2468" s="47" customFormat="1"/>
    <row r="2469" s="47" customFormat="1"/>
    <row r="2470" s="47" customFormat="1"/>
    <row r="2471" s="47" customFormat="1"/>
    <row r="2472" s="47" customFormat="1"/>
    <row r="2473" s="47" customFormat="1"/>
    <row r="2474" s="47" customFormat="1"/>
    <row r="2475" s="47" customFormat="1"/>
    <row r="2476" s="47" customFormat="1"/>
    <row r="2477" s="47" customFormat="1"/>
    <row r="2478" s="47" customFormat="1"/>
    <row r="2479" s="47" customFormat="1"/>
    <row r="2480" s="47" customFormat="1"/>
    <row r="2481" s="47" customFormat="1"/>
    <row r="2482" s="47" customFormat="1"/>
    <row r="2483" s="47" customFormat="1"/>
    <row r="2484" s="47" customFormat="1"/>
    <row r="2485" s="47" customFormat="1"/>
    <row r="2486" s="47" customFormat="1"/>
    <row r="2487" s="47" customFormat="1"/>
    <row r="2488" s="47" customFormat="1"/>
    <row r="2489" s="47" customFormat="1"/>
    <row r="2490" s="47" customFormat="1"/>
    <row r="2491" s="47" customFormat="1"/>
    <row r="2492" s="47" customFormat="1"/>
    <row r="2493" s="47" customFormat="1"/>
    <row r="2494" s="47" customFormat="1"/>
    <row r="2495" s="47" customFormat="1"/>
    <row r="2496" s="47" customFormat="1"/>
    <row r="2497" s="47" customFormat="1"/>
    <row r="2498" s="47" customFormat="1"/>
    <row r="2499" s="47" customFormat="1"/>
    <row r="2500" s="47" customFormat="1"/>
    <row r="2501" s="47" customFormat="1"/>
    <row r="2502" s="47" customFormat="1"/>
    <row r="2503" s="47" customFormat="1"/>
    <row r="2504" s="47" customFormat="1"/>
    <row r="2505" s="47" customFormat="1"/>
    <row r="2506" s="47" customFormat="1"/>
    <row r="2507" s="47" customFormat="1"/>
    <row r="2508" s="47" customFormat="1"/>
    <row r="2509" s="47" customFormat="1"/>
    <row r="2510" s="47" customFormat="1"/>
    <row r="2511" s="47" customFormat="1"/>
    <row r="2512" s="47" customFormat="1"/>
    <row r="2513" s="47" customFormat="1"/>
    <row r="2514" s="47" customFormat="1"/>
    <row r="2515" s="47" customFormat="1"/>
    <row r="2516" s="47" customFormat="1"/>
    <row r="2517" s="47" customFormat="1"/>
    <row r="2518" s="47" customFormat="1"/>
    <row r="2519" s="47" customFormat="1"/>
    <row r="2520" s="47" customFormat="1"/>
    <row r="2521" s="47" customFormat="1"/>
    <row r="2522" s="47" customFormat="1"/>
    <row r="2523" s="47" customFormat="1"/>
    <row r="2524" s="47" customFormat="1"/>
    <row r="2525" s="47" customFormat="1"/>
    <row r="2526" s="47" customFormat="1"/>
    <row r="2527" s="47" customFormat="1"/>
    <row r="2528" s="47" customFormat="1"/>
    <row r="2529" s="47" customFormat="1"/>
    <row r="2530" s="47" customFormat="1"/>
    <row r="2531" s="47" customFormat="1"/>
    <row r="2532" s="47" customFormat="1"/>
    <row r="2533" s="47" customFormat="1"/>
    <row r="2534" s="47" customFormat="1"/>
    <row r="2535" s="47" customFormat="1"/>
    <row r="2536" s="47" customFormat="1"/>
    <row r="2537" s="47" customFormat="1"/>
    <row r="2538" s="47" customFormat="1"/>
    <row r="2539" s="47" customFormat="1"/>
    <row r="2540" s="47" customFormat="1"/>
    <row r="2541" s="47" customFormat="1"/>
    <row r="2542" s="47" customFormat="1"/>
    <row r="2543" s="47" customFormat="1"/>
    <row r="2544" s="47" customFormat="1"/>
    <row r="2545" s="47" customFormat="1"/>
    <row r="2546" s="47" customFormat="1"/>
    <row r="2547" s="47" customFormat="1"/>
    <row r="2548" s="47" customFormat="1"/>
    <row r="2549" s="47" customFormat="1"/>
    <row r="2550" s="47" customFormat="1"/>
    <row r="2551" s="47" customFormat="1"/>
    <row r="2552" s="47" customFormat="1"/>
    <row r="2553" s="47" customFormat="1"/>
    <row r="2554" s="47" customFormat="1"/>
    <row r="2555" s="47" customFormat="1"/>
    <row r="2556" s="47" customFormat="1"/>
    <row r="2557" s="47" customFormat="1"/>
    <row r="2558" s="47" customFormat="1"/>
    <row r="2559" s="47" customFormat="1"/>
    <row r="2560" s="47" customFormat="1"/>
    <row r="2561" s="47" customFormat="1"/>
    <row r="2562" s="47" customFormat="1"/>
    <row r="2563" s="47" customFormat="1"/>
    <row r="2564" s="47" customFormat="1"/>
    <row r="2565" s="47" customFormat="1"/>
    <row r="2566" s="47" customFormat="1"/>
    <row r="2567" s="47" customFormat="1"/>
    <row r="2568" s="47" customFormat="1"/>
    <row r="2569" s="47" customFormat="1"/>
    <row r="2570" s="47" customFormat="1"/>
    <row r="2571" s="47" customFormat="1"/>
    <row r="2572" s="47" customFormat="1"/>
    <row r="2573" s="47" customFormat="1"/>
    <row r="2574" s="47" customFormat="1"/>
    <row r="2575" s="47" customFormat="1"/>
    <row r="2576" s="47" customFormat="1"/>
    <row r="2577" s="47" customFormat="1"/>
    <row r="2578" s="47" customFormat="1"/>
    <row r="2579" s="47" customFormat="1"/>
    <row r="2580" s="47" customFormat="1"/>
    <row r="2581" s="47" customFormat="1"/>
    <row r="2582" s="47" customFormat="1"/>
    <row r="2583" s="47" customFormat="1"/>
    <row r="2584" s="47" customFormat="1"/>
    <row r="2585" s="47" customFormat="1"/>
    <row r="2586" s="47" customFormat="1"/>
    <row r="2587" s="47" customFormat="1"/>
    <row r="2588" s="47" customFormat="1"/>
    <row r="2589" s="47" customFormat="1"/>
    <row r="2590" s="47" customFormat="1"/>
    <row r="2591" s="47" customFormat="1"/>
    <row r="2592" s="47" customFormat="1"/>
    <row r="2593" s="47" customFormat="1"/>
    <row r="2594" s="47" customFormat="1"/>
    <row r="2595" s="47" customFormat="1"/>
    <row r="2596" s="47" customFormat="1"/>
    <row r="2597" s="47" customFormat="1"/>
    <row r="2598" s="47" customFormat="1"/>
    <row r="2599" s="47" customFormat="1"/>
    <row r="2600" s="47" customFormat="1"/>
    <row r="2601" s="47" customFormat="1"/>
    <row r="2602" s="47" customFormat="1"/>
    <row r="2603" s="47" customFormat="1"/>
    <row r="2604" s="47" customFormat="1"/>
    <row r="2605" s="47" customFormat="1"/>
    <row r="2606" s="47" customFormat="1"/>
    <row r="2607" s="47" customFormat="1"/>
    <row r="2608" s="47" customFormat="1"/>
    <row r="2609" s="47" customFormat="1"/>
    <row r="2610" s="47" customFormat="1"/>
    <row r="2611" s="47" customFormat="1"/>
    <row r="2612" s="47" customFormat="1"/>
    <row r="2613" s="47" customFormat="1"/>
    <row r="2614" s="47" customFormat="1"/>
    <row r="2615" s="47" customFormat="1"/>
    <row r="2616" s="47" customFormat="1"/>
    <row r="2617" s="47" customFormat="1"/>
    <row r="2618" s="47" customFormat="1"/>
    <row r="2619" s="47" customFormat="1"/>
    <row r="2620" s="47" customFormat="1"/>
    <row r="2621" s="47" customFormat="1"/>
    <row r="2622" s="47" customFormat="1"/>
    <row r="2623" s="47" customFormat="1"/>
    <row r="2624" s="47" customFormat="1"/>
    <row r="2625" s="47" customFormat="1"/>
    <row r="2626" s="47" customFormat="1"/>
    <row r="2627" s="47" customFormat="1"/>
    <row r="2628" s="47" customFormat="1"/>
    <row r="2629" s="47" customFormat="1"/>
    <row r="2630" s="47" customFormat="1"/>
    <row r="2631" s="47" customFormat="1"/>
    <row r="2632" s="47" customFormat="1"/>
    <row r="2633" s="47" customFormat="1"/>
    <row r="2634" s="47" customFormat="1"/>
    <row r="2635" s="47" customFormat="1"/>
    <row r="2636" s="47" customFormat="1"/>
    <row r="2637" s="47" customFormat="1"/>
    <row r="2638" s="47" customFormat="1"/>
    <row r="2639" s="47" customFormat="1"/>
    <row r="2640" s="47" customFormat="1"/>
    <row r="2641" s="47" customFormat="1"/>
    <row r="2642" s="47" customFormat="1"/>
    <row r="2643" s="47" customFormat="1"/>
    <row r="2644" s="47" customFormat="1"/>
    <row r="2645" s="47" customFormat="1"/>
    <row r="2646" s="47" customFormat="1"/>
    <row r="2647" s="47" customFormat="1"/>
    <row r="2648" s="47" customFormat="1"/>
    <row r="2649" s="47" customFormat="1"/>
    <row r="2650" s="47" customFormat="1"/>
    <row r="2651" s="47" customFormat="1"/>
    <row r="2652" s="47" customFormat="1"/>
    <row r="2653" s="47" customFormat="1"/>
    <row r="2654" s="47" customFormat="1"/>
    <row r="2655" s="47" customFormat="1"/>
    <row r="2656" s="47" customFormat="1"/>
    <row r="2657" s="47" customFormat="1"/>
    <row r="2658" s="47" customFormat="1"/>
    <row r="2659" s="47" customFormat="1"/>
    <row r="2660" s="47" customFormat="1"/>
    <row r="2661" s="47" customFormat="1"/>
    <row r="2662" s="47" customFormat="1"/>
    <row r="2663" s="47" customFormat="1"/>
    <row r="2664" s="47" customFormat="1"/>
    <row r="2665" s="47" customFormat="1"/>
    <row r="2666" s="47" customFormat="1"/>
    <row r="2667" s="47" customFormat="1"/>
    <row r="2668" s="47" customFormat="1"/>
    <row r="2669" s="47" customFormat="1"/>
    <row r="2670" s="47" customFormat="1"/>
    <row r="2671" s="47" customFormat="1"/>
    <row r="2672" s="47" customFormat="1"/>
    <row r="2673" s="47" customFormat="1"/>
    <row r="2674" s="47" customFormat="1"/>
    <row r="2675" s="47" customFormat="1"/>
    <row r="2676" s="47" customFormat="1"/>
    <row r="2677" s="47" customFormat="1"/>
    <row r="2678" s="47" customFormat="1"/>
    <row r="2679" s="47" customFormat="1"/>
    <row r="2680" s="47" customFormat="1"/>
    <row r="2681" s="47" customFormat="1"/>
    <row r="2682" s="47" customFormat="1"/>
    <row r="2683" s="47" customFormat="1"/>
    <row r="2684" s="47" customFormat="1"/>
    <row r="2685" s="47" customFormat="1"/>
    <row r="2686" s="47" customFormat="1"/>
    <row r="2687" s="47" customFormat="1"/>
    <row r="2688" s="47" customFormat="1"/>
    <row r="2689" s="47" customFormat="1"/>
    <row r="2690" s="47" customFormat="1"/>
    <row r="2691" s="47" customFormat="1"/>
    <row r="2692" s="47" customFormat="1"/>
    <row r="2693" s="47" customFormat="1"/>
    <row r="2694" s="47" customFormat="1"/>
    <row r="2695" s="47" customFormat="1"/>
    <row r="2696" s="47" customFormat="1"/>
    <row r="2697" s="47" customFormat="1"/>
    <row r="2698" s="47" customFormat="1"/>
    <row r="2699" s="47" customFormat="1"/>
    <row r="2700" s="47" customFormat="1"/>
    <row r="2701" s="47" customFormat="1"/>
    <row r="2702" s="47" customFormat="1"/>
    <row r="2703" s="47" customFormat="1"/>
    <row r="2704" s="47" customFormat="1"/>
    <row r="2705" s="47" customFormat="1"/>
    <row r="2706" s="47" customFormat="1"/>
    <row r="2707" s="47" customFormat="1"/>
    <row r="2708" s="47" customFormat="1"/>
    <row r="2709" s="47" customFormat="1"/>
    <row r="2710" s="47" customFormat="1"/>
    <row r="2711" s="47" customFormat="1"/>
    <row r="2712" s="47" customFormat="1"/>
    <row r="2713" s="47" customFormat="1"/>
    <row r="2714" s="47" customFormat="1"/>
    <row r="2715" s="47" customFormat="1"/>
    <row r="2716" s="47" customFormat="1"/>
    <row r="2717" s="47" customFormat="1"/>
    <row r="2718" s="47" customFormat="1"/>
    <row r="2719" s="47" customFormat="1"/>
    <row r="2720" s="47" customFormat="1"/>
    <row r="2721" s="47" customFormat="1"/>
    <row r="2722" s="47" customFormat="1"/>
    <row r="2723" s="47" customFormat="1"/>
    <row r="2724" s="47" customFormat="1"/>
    <row r="2725" s="47" customFormat="1"/>
    <row r="2726" s="47" customFormat="1"/>
    <row r="2727" s="47" customFormat="1"/>
    <row r="2728" s="47" customFormat="1"/>
    <row r="2729" s="47" customFormat="1"/>
    <row r="2730" s="47" customFormat="1"/>
    <row r="2731" s="47" customFormat="1"/>
    <row r="2732" s="47" customFormat="1"/>
    <row r="2733" s="47" customFormat="1"/>
    <row r="2734" s="47" customFormat="1"/>
    <row r="2735" s="47" customFormat="1"/>
    <row r="2736" s="47" customFormat="1"/>
    <row r="2737" s="47" customFormat="1"/>
    <row r="2738" s="47" customFormat="1"/>
    <row r="2739" s="47" customFormat="1"/>
    <row r="2740" s="47" customFormat="1"/>
    <row r="2741" s="47" customFormat="1"/>
    <row r="2742" s="47" customFormat="1"/>
    <row r="2743" s="47" customFormat="1"/>
    <row r="2744" s="47" customFormat="1"/>
    <row r="2745" s="47" customFormat="1"/>
    <row r="2746" s="47" customFormat="1"/>
    <row r="2747" s="47" customFormat="1"/>
    <row r="2748" s="47" customFormat="1"/>
    <row r="2749" s="47" customFormat="1"/>
    <row r="2750" s="47" customFormat="1"/>
    <row r="2751" s="47" customFormat="1"/>
    <row r="2752" s="47" customFormat="1"/>
    <row r="2753" s="47" customFormat="1"/>
    <row r="2754" s="47" customFormat="1"/>
    <row r="2755" s="47" customFormat="1"/>
    <row r="2756" s="47" customFormat="1"/>
    <row r="2757" s="47" customFormat="1"/>
    <row r="2758" s="47" customFormat="1"/>
    <row r="2759" s="47" customFormat="1"/>
    <row r="2760" s="47" customFormat="1"/>
    <row r="2761" s="47" customFormat="1"/>
    <row r="2762" s="47" customFormat="1"/>
    <row r="2763" s="47" customFormat="1"/>
    <row r="2764" s="47" customFormat="1"/>
    <row r="2765" s="47" customFormat="1"/>
    <row r="2766" s="47" customFormat="1"/>
    <row r="2767" s="47" customFormat="1"/>
    <row r="2768" s="47" customFormat="1"/>
    <row r="2769" s="47" customFormat="1"/>
    <row r="2770" s="47" customFormat="1"/>
    <row r="2771" s="47" customFormat="1"/>
    <row r="2772" s="47" customFormat="1"/>
    <row r="2773" s="47" customFormat="1"/>
    <row r="2774" s="47" customFormat="1"/>
    <row r="2775" s="47" customFormat="1"/>
    <row r="2776" s="47" customFormat="1"/>
    <row r="2777" s="47" customFormat="1"/>
    <row r="2778" s="47" customFormat="1"/>
    <row r="2779" s="47" customFormat="1"/>
    <row r="2780" s="47" customFormat="1"/>
    <row r="2781" s="47" customFormat="1"/>
    <row r="2782" s="47" customFormat="1"/>
    <row r="2783" s="47" customFormat="1"/>
    <row r="2784" s="47" customFormat="1"/>
    <row r="2785" s="47" customFormat="1"/>
    <row r="2786" s="47" customFormat="1"/>
    <row r="2787" s="47" customFormat="1"/>
    <row r="2788" s="47" customFormat="1"/>
    <row r="2789" s="47" customFormat="1"/>
    <row r="2790" s="47" customFormat="1"/>
    <row r="2791" s="47" customFormat="1"/>
    <row r="2792" s="47" customFormat="1"/>
    <row r="2793" s="47" customFormat="1"/>
    <row r="2794" s="47" customFormat="1"/>
    <row r="2795" s="47" customFormat="1"/>
    <row r="2796" s="47" customFormat="1"/>
    <row r="2797" s="47" customFormat="1"/>
    <row r="2798" s="47" customFormat="1"/>
    <row r="2799" s="47" customFormat="1"/>
    <row r="2800" s="47" customFormat="1"/>
    <row r="2801" s="47" customFormat="1"/>
    <row r="2802" s="47" customFormat="1"/>
    <row r="2803" s="47" customFormat="1"/>
    <row r="2804" s="47" customFormat="1"/>
    <row r="2805" s="47" customFormat="1"/>
    <row r="2806" s="47" customFormat="1"/>
    <row r="2807" s="47" customFormat="1"/>
    <row r="2808" s="47" customFormat="1"/>
    <row r="2809" s="47" customFormat="1"/>
    <row r="2810" s="47" customFormat="1"/>
    <row r="2811" s="47" customFormat="1"/>
    <row r="2812" s="47" customFormat="1"/>
    <row r="2813" s="47" customFormat="1"/>
    <row r="2814" s="47" customFormat="1"/>
    <row r="2815" s="47" customFormat="1"/>
    <row r="2816" s="47" customFormat="1"/>
    <row r="2817" s="47" customFormat="1"/>
    <row r="2818" s="47" customFormat="1"/>
    <row r="2819" s="47" customFormat="1"/>
    <row r="2820" s="47" customFormat="1"/>
    <row r="2821" s="47" customFormat="1"/>
    <row r="2822" s="47" customFormat="1"/>
    <row r="2823" s="47" customFormat="1"/>
    <row r="2824" s="47" customFormat="1"/>
    <row r="2825" s="47" customFormat="1"/>
    <row r="2826" s="47" customFormat="1"/>
    <row r="2827" s="47" customFormat="1"/>
    <row r="2828" s="47" customFormat="1"/>
    <row r="2829" s="47" customFormat="1"/>
    <row r="2830" s="47" customFormat="1"/>
    <row r="2831" s="47" customFormat="1"/>
    <row r="2832" s="47" customFormat="1"/>
    <row r="2833" s="47" customFormat="1"/>
    <row r="2834" s="47" customFormat="1"/>
    <row r="2835" s="47" customFormat="1"/>
    <row r="2836" s="47" customFormat="1"/>
    <row r="2837" s="47" customFormat="1"/>
    <row r="2838" s="47" customFormat="1"/>
    <row r="2839" s="47" customFormat="1"/>
    <row r="2840" s="47" customFormat="1"/>
    <row r="2841" s="47" customFormat="1"/>
    <row r="2842" s="47" customFormat="1"/>
    <row r="2843" s="47" customFormat="1"/>
    <row r="2844" s="47" customFormat="1"/>
    <row r="2845" s="47" customFormat="1"/>
    <row r="2846" s="47" customFormat="1"/>
    <row r="2847" s="47" customFormat="1"/>
    <row r="2848" s="47" customFormat="1"/>
    <row r="2849" s="47" customFormat="1"/>
    <row r="2850" s="47" customFormat="1"/>
    <row r="2851" s="47" customFormat="1"/>
    <row r="2852" s="47" customFormat="1"/>
    <row r="2853" s="47" customFormat="1"/>
    <row r="2854" s="47" customFormat="1"/>
    <row r="2855" s="47" customFormat="1"/>
    <row r="2856" s="47" customFormat="1"/>
    <row r="2857" s="47" customFormat="1"/>
    <row r="2858" s="47" customFormat="1"/>
    <row r="2859" s="47" customFormat="1"/>
    <row r="2860" s="47" customFormat="1"/>
    <row r="2861" s="47" customFormat="1"/>
    <row r="2862" s="47" customFormat="1"/>
    <row r="2863" s="47" customFormat="1"/>
    <row r="2864" s="47" customFormat="1"/>
    <row r="2865" s="47" customFormat="1"/>
    <row r="2866" s="47" customFormat="1"/>
    <row r="2867" s="47" customFormat="1"/>
    <row r="2868" s="47" customFormat="1"/>
    <row r="2869" s="47" customFormat="1"/>
    <row r="2870" s="47" customFormat="1"/>
    <row r="2871" s="47" customFormat="1"/>
    <row r="2872" s="47" customFormat="1"/>
    <row r="2873" s="47" customFormat="1"/>
    <row r="2874" s="47" customFormat="1"/>
    <row r="2875" s="47" customFormat="1"/>
    <row r="2876" s="47" customFormat="1"/>
    <row r="2877" s="47" customFormat="1"/>
    <row r="2878" s="47" customFormat="1"/>
    <row r="2879" s="47" customFormat="1"/>
    <row r="2880" s="47" customFormat="1"/>
    <row r="2881" s="47" customFormat="1"/>
    <row r="2882" s="47" customFormat="1"/>
    <row r="2883" s="47" customFormat="1"/>
    <row r="2884" s="47" customFormat="1"/>
    <row r="2885" s="47" customFormat="1"/>
    <row r="2886" s="47" customFormat="1"/>
    <row r="2887" s="47" customFormat="1"/>
    <row r="2888" s="47" customFormat="1"/>
    <row r="2889" s="47" customFormat="1"/>
    <row r="2890" s="47" customFormat="1"/>
    <row r="2891" s="47" customFormat="1"/>
    <row r="2892" s="47" customFormat="1"/>
    <row r="2893" s="47" customFormat="1"/>
    <row r="2894" s="47" customFormat="1"/>
    <row r="2895" s="47" customFormat="1"/>
    <row r="2896" s="47" customFormat="1"/>
    <row r="2897" s="47" customFormat="1"/>
    <row r="2898" s="47" customFormat="1"/>
    <row r="2899" s="47" customFormat="1"/>
    <row r="2900" s="47" customFormat="1"/>
    <row r="2901" s="47" customFormat="1"/>
    <row r="2902" s="47" customFormat="1"/>
    <row r="2903" s="47" customFormat="1"/>
    <row r="2904" s="47" customFormat="1"/>
    <row r="2905" s="47" customFormat="1"/>
    <row r="2906" s="47" customFormat="1"/>
    <row r="2907" s="47" customFormat="1"/>
    <row r="2908" s="47" customFormat="1"/>
    <row r="2909" s="47" customFormat="1"/>
    <row r="2910" s="47" customFormat="1"/>
    <row r="2911" s="47" customFormat="1"/>
    <row r="2912" s="47" customFormat="1"/>
    <row r="2913" s="47" customFormat="1"/>
    <row r="2914" s="47" customFormat="1"/>
    <row r="2915" s="47" customFormat="1"/>
    <row r="2916" s="47" customFormat="1"/>
    <row r="2917" s="47" customFormat="1"/>
    <row r="2918" s="47" customFormat="1"/>
    <row r="2919" s="47" customFormat="1"/>
    <row r="2920" s="47" customFormat="1"/>
    <row r="2921" s="47" customFormat="1"/>
    <row r="2922" s="47" customFormat="1"/>
    <row r="2923" s="47" customFormat="1"/>
    <row r="2924" s="47" customFormat="1"/>
    <row r="2925" s="47" customFormat="1"/>
    <row r="2926" s="47" customFormat="1"/>
    <row r="2927" s="47" customFormat="1"/>
    <row r="2928" s="47" customFormat="1"/>
    <row r="2929" s="47" customFormat="1"/>
    <row r="2930" s="47" customFormat="1"/>
    <row r="2931" s="47" customFormat="1"/>
    <row r="2932" s="47" customFormat="1"/>
    <row r="2933" s="47" customFormat="1"/>
    <row r="2934" s="47" customFormat="1"/>
    <row r="2935" s="47" customFormat="1"/>
    <row r="2936" s="47" customFormat="1"/>
    <row r="2937" s="47" customFormat="1"/>
    <row r="2938" s="47" customFormat="1"/>
    <row r="2939" s="47" customFormat="1"/>
    <row r="2940" s="47" customFormat="1"/>
    <row r="2941" s="47" customFormat="1"/>
    <row r="2942" s="47" customFormat="1"/>
    <row r="2943" s="47" customFormat="1"/>
    <row r="2944" s="47" customFormat="1"/>
    <row r="2945" s="47" customFormat="1"/>
    <row r="2946" s="47" customFormat="1"/>
    <row r="2947" s="47" customFormat="1"/>
    <row r="2948" s="47" customFormat="1"/>
    <row r="2949" s="47" customFormat="1"/>
    <row r="2950" s="47" customFormat="1"/>
    <row r="2951" s="47" customFormat="1"/>
    <row r="2952" s="47" customFormat="1"/>
    <row r="2953" s="47" customFormat="1"/>
    <row r="2954" s="47" customFormat="1"/>
    <row r="2955" s="47" customFormat="1"/>
    <row r="2956" s="47" customFormat="1"/>
    <row r="2957" s="47" customFormat="1"/>
    <row r="2958" s="47" customFormat="1"/>
    <row r="2959" s="47" customFormat="1"/>
    <row r="2960" s="47" customFormat="1"/>
    <row r="2961" s="47" customFormat="1"/>
    <row r="2962" s="47" customFormat="1"/>
    <row r="2963" s="47" customFormat="1"/>
    <row r="2964" s="47" customFormat="1"/>
    <row r="2965" s="47" customFormat="1"/>
    <row r="2966" s="47" customFormat="1"/>
    <row r="2967" s="47" customFormat="1"/>
    <row r="2968" s="47" customFormat="1"/>
    <row r="2969" s="47" customFormat="1"/>
    <row r="2970" s="47" customFormat="1"/>
    <row r="2971" s="47" customFormat="1"/>
    <row r="2972" s="47" customFormat="1"/>
    <row r="2973" s="47" customFormat="1"/>
    <row r="2974" s="47" customFormat="1"/>
    <row r="2975" s="47" customFormat="1"/>
    <row r="2976" s="47" customFormat="1"/>
    <row r="2977" s="47" customFormat="1"/>
    <row r="2978" s="47" customFormat="1"/>
    <row r="2979" s="47" customFormat="1"/>
    <row r="2980" s="47" customFormat="1"/>
    <row r="2981" s="47" customFormat="1"/>
    <row r="2982" s="47" customFormat="1"/>
    <row r="2983" s="47" customFormat="1"/>
    <row r="2984" s="47" customFormat="1"/>
    <row r="2985" s="47" customFormat="1"/>
    <row r="2986" s="47" customFormat="1"/>
    <row r="2987" s="47" customFormat="1"/>
    <row r="2988" s="47" customFormat="1"/>
    <row r="2989" s="47" customFormat="1"/>
    <row r="2990" s="47" customFormat="1"/>
    <row r="2991" s="47" customFormat="1"/>
    <row r="2992" s="47" customFormat="1"/>
    <row r="2993" s="47" customFormat="1"/>
    <row r="2994" s="47" customFormat="1"/>
    <row r="2995" s="47" customFormat="1"/>
    <row r="2996" s="47" customFormat="1"/>
    <row r="2997" s="47" customFormat="1"/>
    <row r="2998" s="47" customFormat="1"/>
    <row r="2999" s="47" customFormat="1"/>
    <row r="3000" s="47" customFormat="1"/>
    <row r="3001" s="47" customFormat="1"/>
    <row r="3002" s="47" customFormat="1"/>
    <row r="3003" s="47" customFormat="1"/>
    <row r="3004" s="47" customFormat="1"/>
    <row r="3005" s="47" customFormat="1"/>
    <row r="3006" s="47" customFormat="1"/>
    <row r="3007" s="47" customFormat="1"/>
    <row r="3008" s="47" customFormat="1"/>
    <row r="3009" s="47" customFormat="1"/>
    <row r="3010" s="47" customFormat="1"/>
    <row r="3011" s="47" customFormat="1"/>
    <row r="3012" s="47" customFormat="1"/>
    <row r="3013" s="47" customFormat="1"/>
    <row r="3014" s="47" customFormat="1"/>
    <row r="3015" s="47" customFormat="1"/>
    <row r="3016" s="47" customFormat="1"/>
    <row r="3017" s="47" customFormat="1"/>
    <row r="3018" s="47" customFormat="1"/>
    <row r="3019" s="47" customFormat="1"/>
    <row r="3020" s="47" customFormat="1"/>
    <row r="3021" s="47" customFormat="1"/>
    <row r="3022" s="47" customFormat="1"/>
    <row r="3023" s="47" customFormat="1"/>
    <row r="3024" s="47" customFormat="1"/>
    <row r="3025" s="47" customFormat="1"/>
    <row r="3026" s="47" customFormat="1"/>
    <row r="3027" s="47" customFormat="1"/>
    <row r="3028" s="47" customFormat="1"/>
    <row r="3029" s="47" customFormat="1"/>
    <row r="3030" s="47" customFormat="1"/>
    <row r="3031" s="47" customFormat="1"/>
    <row r="3032" s="47" customFormat="1"/>
    <row r="3033" s="47" customFormat="1"/>
    <row r="3034" s="47" customFormat="1"/>
    <row r="3035" s="47" customFormat="1"/>
    <row r="3036" s="47" customFormat="1"/>
    <row r="3037" s="47" customFormat="1"/>
    <row r="3038" s="47" customFormat="1"/>
    <row r="3039" s="47" customFormat="1"/>
    <row r="3040" s="47" customFormat="1"/>
    <row r="3041" s="47" customFormat="1"/>
    <row r="3042" s="47" customFormat="1"/>
    <row r="3043" s="47" customFormat="1"/>
    <row r="3044" s="47" customFormat="1"/>
    <row r="3045" s="47" customFormat="1"/>
    <row r="3046" s="47" customFormat="1"/>
    <row r="3047" s="47" customFormat="1"/>
    <row r="3048" s="47" customFormat="1"/>
    <row r="3049" s="47" customFormat="1"/>
    <row r="3050" s="47" customFormat="1"/>
    <row r="3051" s="47" customFormat="1"/>
    <row r="3052" s="47" customFormat="1"/>
    <row r="3053" s="47" customFormat="1"/>
    <row r="3054" s="47" customFormat="1"/>
    <row r="3055" s="47" customFormat="1"/>
    <row r="3056" s="47" customFormat="1"/>
    <row r="3057" s="47" customFormat="1"/>
    <row r="3058" s="47" customFormat="1"/>
    <row r="3059" s="47" customFormat="1"/>
    <row r="3060" s="47" customFormat="1"/>
    <row r="3061" s="47" customFormat="1"/>
    <row r="3062" s="47" customFormat="1"/>
    <row r="3063" s="47" customFormat="1"/>
    <row r="3064" s="47" customFormat="1"/>
    <row r="3065" s="47" customFormat="1"/>
    <row r="3066" s="47" customFormat="1"/>
    <row r="3067" s="47" customFormat="1"/>
    <row r="3068" s="47" customFormat="1"/>
    <row r="3069" s="47" customFormat="1"/>
    <row r="3070" s="47" customFormat="1"/>
    <row r="3071" s="47" customFormat="1"/>
    <row r="3072" s="47" customFormat="1"/>
    <row r="3073" s="47" customFormat="1"/>
    <row r="3074" s="47" customFormat="1"/>
    <row r="3075" s="47" customFormat="1"/>
    <row r="3076" s="47" customFormat="1"/>
    <row r="3077" s="47" customFormat="1"/>
    <row r="3078" s="47" customFormat="1"/>
    <row r="3079" s="47" customFormat="1"/>
    <row r="3080" s="47" customFormat="1"/>
    <row r="3081" s="47" customFormat="1"/>
    <row r="3082" s="47" customFormat="1"/>
    <row r="3083" s="47" customFormat="1"/>
    <row r="3084" s="47" customFormat="1"/>
    <row r="3085" s="47" customFormat="1"/>
    <row r="3086" s="47" customFormat="1"/>
    <row r="3087" s="47" customFormat="1"/>
    <row r="3088" s="47" customFormat="1"/>
    <row r="3089" s="47" customFormat="1"/>
    <row r="3090" s="47" customFormat="1"/>
    <row r="3091" s="47" customFormat="1"/>
    <row r="3092" s="47" customFormat="1"/>
    <row r="3093" s="47" customFormat="1"/>
    <row r="3094" s="47" customFormat="1"/>
    <row r="3095" s="47" customFormat="1"/>
    <row r="3096" s="47" customFormat="1"/>
    <row r="3097" s="47" customFormat="1"/>
    <row r="3098" s="47" customFormat="1"/>
    <row r="3099" s="47" customFormat="1"/>
    <row r="3100" s="47" customFormat="1"/>
    <row r="3101" s="47" customFormat="1"/>
    <row r="3102" s="47" customFormat="1"/>
    <row r="3103" s="47" customFormat="1"/>
    <row r="3104" s="47" customFormat="1"/>
    <row r="3105" s="47" customFormat="1"/>
    <row r="3106" s="47" customFormat="1"/>
    <row r="3107" s="47" customFormat="1"/>
    <row r="3108" s="47" customFormat="1"/>
    <row r="3109" s="47" customFormat="1"/>
    <row r="3110" s="47" customFormat="1"/>
    <row r="3111" s="47" customFormat="1"/>
    <row r="3112" s="47" customFormat="1"/>
    <row r="3113" s="47" customFormat="1"/>
    <row r="3114" s="47" customFormat="1"/>
    <row r="3115" s="47" customFormat="1"/>
    <row r="3116" s="47" customFormat="1"/>
    <row r="3117" s="47" customFormat="1"/>
    <row r="3118" s="47" customFormat="1"/>
    <row r="3119" s="47" customFormat="1"/>
    <row r="3120" s="47" customFormat="1"/>
    <row r="3121" s="47" customFormat="1"/>
    <row r="3122" s="47" customFormat="1"/>
    <row r="3123" s="47" customFormat="1"/>
    <row r="3124" s="47" customFormat="1"/>
    <row r="3125" s="47" customFormat="1"/>
    <row r="3126" s="47" customFormat="1"/>
    <row r="3127" s="47" customFormat="1"/>
    <row r="3128" s="47" customFormat="1"/>
    <row r="3129" s="47" customFormat="1"/>
    <row r="3130" s="47" customFormat="1"/>
    <row r="3131" s="47" customFormat="1"/>
    <row r="3132" s="47" customFormat="1"/>
    <row r="3133" s="47" customFormat="1"/>
    <row r="3134" s="47" customFormat="1"/>
    <row r="3135" s="47" customFormat="1"/>
    <row r="3136" s="47" customFormat="1"/>
    <row r="3137" s="47" customFormat="1"/>
    <row r="3138" s="47" customFormat="1"/>
    <row r="3139" s="47" customFormat="1"/>
    <row r="3140" s="47" customFormat="1"/>
    <row r="3141" s="47" customFormat="1"/>
    <row r="3142" s="47" customFormat="1"/>
    <row r="3143" s="47" customFormat="1"/>
    <row r="3144" s="47" customFormat="1"/>
    <row r="3145" s="47" customFormat="1"/>
    <row r="3146" s="47" customFormat="1"/>
    <row r="3147" s="47" customFormat="1"/>
    <row r="3148" s="47" customFormat="1"/>
    <row r="3149" s="47" customFormat="1"/>
    <row r="3150" s="47" customFormat="1"/>
    <row r="3151" s="47" customFormat="1"/>
    <row r="3152" s="47" customFormat="1"/>
    <row r="3153" s="47" customFormat="1"/>
    <row r="3154" s="47" customFormat="1"/>
    <row r="3155" s="47" customFormat="1"/>
    <row r="3156" s="47" customFormat="1"/>
    <row r="3157" s="47" customFormat="1"/>
    <row r="3158" s="47" customFormat="1"/>
    <row r="3159" s="47" customFormat="1"/>
    <row r="3160" s="47" customFormat="1"/>
    <row r="3161" s="47" customFormat="1"/>
    <row r="3162" s="47" customFormat="1"/>
    <row r="3163" s="47" customFormat="1"/>
    <row r="3164" s="47" customFormat="1"/>
    <row r="3165" s="47" customFormat="1"/>
    <row r="3166" s="47" customFormat="1"/>
    <row r="3167" s="47" customFormat="1"/>
    <row r="3168" s="47" customFormat="1"/>
    <row r="3169" s="47" customFormat="1"/>
    <row r="3170" s="47" customFormat="1"/>
    <row r="3171" s="47" customFormat="1"/>
    <row r="3172" s="47" customFormat="1"/>
    <row r="3173" s="47" customFormat="1"/>
    <row r="3174" s="47" customFormat="1"/>
    <row r="3175" s="47" customFormat="1"/>
    <row r="3176" s="47" customFormat="1"/>
    <row r="3177" s="47" customFormat="1"/>
    <row r="3178" s="47" customFormat="1"/>
    <row r="3179" s="47" customFormat="1"/>
    <row r="3180" s="47" customFormat="1"/>
    <row r="3181" s="47" customFormat="1"/>
    <row r="3182" s="47" customFormat="1"/>
    <row r="3183" s="47" customFormat="1"/>
    <row r="3184" s="47" customFormat="1"/>
    <row r="3185" s="47" customFormat="1"/>
    <row r="3186" s="47" customFormat="1"/>
    <row r="3187" s="47" customFormat="1"/>
    <row r="3188" s="47" customFormat="1"/>
    <row r="3189" s="47" customFormat="1"/>
    <row r="3190" s="47" customFormat="1"/>
    <row r="3191" s="47" customFormat="1"/>
    <row r="3192" s="47" customFormat="1"/>
    <row r="3193" s="47" customFormat="1"/>
    <row r="3194" s="47" customFormat="1"/>
    <row r="3195" s="47" customFormat="1"/>
    <row r="3196" s="47" customFormat="1"/>
    <row r="3197" s="47" customFormat="1"/>
    <row r="3198" s="47" customFormat="1"/>
    <row r="3199" s="47" customFormat="1"/>
    <row r="3200" s="47" customFormat="1"/>
    <row r="3201" s="47" customFormat="1"/>
    <row r="3202" s="47" customFormat="1"/>
    <row r="3203" s="47" customFormat="1"/>
    <row r="3204" s="47" customFormat="1"/>
    <row r="3205" s="47" customFormat="1"/>
    <row r="3206" s="47" customFormat="1"/>
    <row r="3207" s="47" customFormat="1"/>
    <row r="3208" s="47" customFormat="1"/>
    <row r="3209" s="47" customFormat="1"/>
    <row r="3210" s="47" customFormat="1"/>
    <row r="3211" s="47" customFormat="1"/>
    <row r="3212" s="47" customFormat="1"/>
    <row r="3213" s="47" customFormat="1"/>
    <row r="3214" s="47" customFormat="1"/>
    <row r="3215" s="47" customFormat="1"/>
    <row r="3216" s="47" customFormat="1"/>
    <row r="3217" s="47" customFormat="1"/>
    <row r="3218" s="47" customFormat="1"/>
    <row r="3219" s="47" customFormat="1"/>
    <row r="3220" s="47" customFormat="1"/>
    <row r="3221" s="47" customFormat="1"/>
    <row r="3222" s="47" customFormat="1"/>
    <row r="3223" s="47" customFormat="1"/>
    <row r="3224" s="47" customFormat="1"/>
    <row r="3225" s="47" customFormat="1"/>
    <row r="3226" s="47" customFormat="1"/>
    <row r="3227" s="47" customFormat="1"/>
    <row r="3228" s="47" customFormat="1"/>
    <row r="3229" s="47" customFormat="1"/>
    <row r="3230" s="47" customFormat="1"/>
    <row r="3231" s="47" customFormat="1"/>
    <row r="3232" s="47" customFormat="1"/>
    <row r="3233" s="47" customFormat="1"/>
    <row r="3234" s="47" customFormat="1"/>
    <row r="3235" s="47" customFormat="1"/>
    <row r="3236" s="47" customFormat="1"/>
    <row r="3237" s="47" customFormat="1"/>
    <row r="3238" s="47" customFormat="1"/>
    <row r="3239" s="47" customFormat="1"/>
    <row r="3240" s="47" customFormat="1"/>
    <row r="3241" s="47" customFormat="1"/>
    <row r="3242" s="47" customFormat="1"/>
    <row r="3243" s="47" customFormat="1"/>
    <row r="3244" s="47" customFormat="1"/>
    <row r="3245" s="47" customFormat="1"/>
    <row r="3246" s="47" customFormat="1"/>
    <row r="3247" s="47" customFormat="1"/>
    <row r="3248" s="47" customFormat="1"/>
    <row r="3249" s="47" customFormat="1"/>
    <row r="3250" s="47" customFormat="1"/>
    <row r="3251" s="47" customFormat="1"/>
    <row r="3252" s="47" customFormat="1"/>
    <row r="3253" s="47" customFormat="1"/>
    <row r="3254" s="47" customFormat="1"/>
    <row r="3255" s="47" customFormat="1"/>
    <row r="3256" s="47" customFormat="1"/>
    <row r="3257" s="47" customFormat="1"/>
    <row r="3258" s="47" customFormat="1"/>
    <row r="3259" s="47" customFormat="1"/>
    <row r="3260" s="47" customFormat="1"/>
    <row r="3261" s="47" customFormat="1"/>
    <row r="3262" s="47" customFormat="1"/>
    <row r="3263" s="47" customFormat="1"/>
    <row r="3264" s="47" customFormat="1"/>
    <row r="3265" s="47" customFormat="1"/>
    <row r="3266" s="47" customFormat="1"/>
    <row r="3267" s="47" customFormat="1"/>
    <row r="3268" s="47" customFormat="1"/>
    <row r="3269" s="47" customFormat="1"/>
    <row r="3270" s="47" customFormat="1"/>
    <row r="3271" s="47" customFormat="1"/>
    <row r="3272" s="47" customFormat="1"/>
    <row r="3273" s="47" customFormat="1"/>
    <row r="3274" s="47" customFormat="1"/>
    <row r="3275" s="47" customFormat="1"/>
    <row r="3276" s="47" customFormat="1"/>
    <row r="3277" s="47" customFormat="1"/>
    <row r="3278" s="47" customFormat="1"/>
    <row r="3279" s="47" customFormat="1"/>
    <row r="3280" s="47" customFormat="1"/>
    <row r="3281" s="47" customFormat="1"/>
    <row r="3282" s="47" customFormat="1"/>
    <row r="3283" s="47" customFormat="1"/>
    <row r="3284" s="47" customFormat="1"/>
    <row r="3285" s="47" customFormat="1"/>
    <row r="3286" s="47" customFormat="1"/>
    <row r="3287" s="47" customFormat="1"/>
    <row r="3288" s="47" customFormat="1"/>
    <row r="3289" s="47" customFormat="1"/>
    <row r="3290" s="47" customFormat="1"/>
    <row r="3291" s="47" customFormat="1"/>
    <row r="3292" s="47" customFormat="1"/>
    <row r="3293" s="47" customFormat="1"/>
    <row r="3294" s="47" customFormat="1"/>
    <row r="3295" s="47" customFormat="1"/>
    <row r="3296" s="47" customFormat="1"/>
    <row r="3297" s="47" customFormat="1"/>
    <row r="3298" s="47" customFormat="1"/>
    <row r="3299" s="47" customFormat="1"/>
    <row r="3300" s="47" customFormat="1"/>
    <row r="3301" s="47" customFormat="1"/>
    <row r="3302" s="47" customFormat="1"/>
    <row r="3303" s="47" customFormat="1"/>
    <row r="3304" s="47" customFormat="1"/>
    <row r="3305" s="47" customFormat="1"/>
    <row r="3306" s="47" customFormat="1"/>
    <row r="3307" s="47" customFormat="1"/>
    <row r="3308" s="47" customFormat="1"/>
    <row r="3309" s="47" customFormat="1"/>
    <row r="3310" s="47" customFormat="1"/>
    <row r="3311" s="47" customFormat="1"/>
    <row r="3312" s="47" customFormat="1"/>
    <row r="3313" s="47" customFormat="1"/>
    <row r="3314" s="47" customFormat="1"/>
    <row r="3315" s="47" customFormat="1"/>
    <row r="3316" s="47" customFormat="1"/>
    <row r="3317" s="47" customFormat="1"/>
    <row r="3318" s="47" customFormat="1"/>
    <row r="3319" s="47" customFormat="1"/>
    <row r="3320" s="47" customFormat="1"/>
    <row r="3321" s="47" customFormat="1"/>
    <row r="3322" s="47" customFormat="1"/>
    <row r="3323" s="47" customFormat="1"/>
    <row r="3324" s="47" customFormat="1"/>
    <row r="3325" s="47" customFormat="1"/>
    <row r="3326" s="47" customFormat="1"/>
    <row r="3327" s="47" customFormat="1"/>
    <row r="3328" s="47" customFormat="1"/>
    <row r="3329" s="47" customFormat="1"/>
    <row r="3330" s="47" customFormat="1"/>
    <row r="3331" s="47" customFormat="1"/>
    <row r="3332" s="47" customFormat="1"/>
    <row r="3333" s="47" customFormat="1"/>
    <row r="3334" s="47" customFormat="1"/>
    <row r="3335" s="47" customFormat="1"/>
    <row r="3336" s="47" customFormat="1"/>
    <row r="3337" s="47" customFormat="1"/>
    <row r="3338" s="47" customFormat="1"/>
    <row r="3339" s="47" customFormat="1"/>
    <row r="3340" s="47" customFormat="1"/>
    <row r="3341" s="47" customFormat="1"/>
    <row r="3342" s="47" customFormat="1"/>
    <row r="3343" s="47" customFormat="1"/>
    <row r="3344" s="47" customFormat="1"/>
    <row r="3345" s="47" customFormat="1"/>
    <row r="3346" s="47" customFormat="1"/>
    <row r="3347" s="47" customFormat="1"/>
    <row r="3348" s="47" customFormat="1"/>
    <row r="3349" s="47" customFormat="1"/>
    <row r="3350" s="47" customFormat="1"/>
    <row r="3351" s="47" customFormat="1"/>
    <row r="3352" s="47" customFormat="1"/>
    <row r="3353" s="47" customFormat="1"/>
    <row r="3354" s="47" customFormat="1"/>
    <row r="3355" s="47" customFormat="1"/>
    <row r="3356" s="47" customFormat="1"/>
    <row r="3357" s="47" customFormat="1"/>
    <row r="3358" s="47" customFormat="1"/>
    <row r="3359" s="47" customFormat="1"/>
    <row r="3360" s="47" customFormat="1"/>
    <row r="3361" s="47" customFormat="1"/>
    <row r="3362" s="47" customFormat="1"/>
    <row r="3363" s="47" customFormat="1"/>
    <row r="3364" s="47" customFormat="1"/>
    <row r="3365" s="47" customFormat="1"/>
    <row r="3366" s="47" customFormat="1"/>
    <row r="3367" s="47" customFormat="1"/>
    <row r="3368" s="47" customFormat="1"/>
    <row r="3369" s="47" customFormat="1"/>
    <row r="3370" s="47" customFormat="1"/>
    <row r="3371" s="47" customFormat="1"/>
    <row r="3372" s="47" customFormat="1"/>
    <row r="3373" s="47" customFormat="1"/>
    <row r="3374" s="47" customFormat="1"/>
    <row r="3375" s="47" customFormat="1"/>
    <row r="3376" s="47" customFormat="1"/>
    <row r="3377" s="47" customFormat="1"/>
    <row r="3378" s="47" customFormat="1"/>
    <row r="3379" s="47" customFormat="1"/>
    <row r="3380" s="47" customFormat="1"/>
    <row r="3381" s="47" customFormat="1"/>
    <row r="3382" s="47" customFormat="1"/>
    <row r="3383" s="47" customFormat="1"/>
    <row r="3384" s="47" customFormat="1"/>
    <row r="3385" s="47" customFormat="1"/>
    <row r="3386" s="47" customFormat="1"/>
    <row r="3387" s="47" customFormat="1"/>
    <row r="3388" s="47" customFormat="1"/>
    <row r="3389" s="47" customFormat="1"/>
    <row r="3390" s="47" customFormat="1"/>
    <row r="3391" s="47" customFormat="1"/>
    <row r="3392" s="47" customFormat="1"/>
    <row r="3393" s="47" customFormat="1"/>
    <row r="3394" s="47" customFormat="1"/>
    <row r="3395" s="47" customFormat="1"/>
    <row r="3396" s="47" customFormat="1"/>
    <row r="3397" s="47" customFormat="1"/>
    <row r="3398" s="47" customFormat="1"/>
    <row r="3399" s="47" customFormat="1"/>
    <row r="3400" s="47" customFormat="1"/>
    <row r="3401" s="47" customFormat="1"/>
    <row r="3402" s="47" customFormat="1"/>
    <row r="3403" s="47" customFormat="1"/>
    <row r="3404" s="47" customFormat="1"/>
    <row r="3405" s="47" customFormat="1"/>
    <row r="3406" s="47" customFormat="1"/>
    <row r="3407" s="47" customFormat="1"/>
    <row r="3408" s="47" customFormat="1"/>
    <row r="3409" s="47" customFormat="1"/>
    <row r="3410" s="47" customFormat="1"/>
    <row r="3411" s="47" customFormat="1"/>
    <row r="3412" s="47" customFormat="1"/>
    <row r="3413" s="47" customFormat="1"/>
    <row r="3414" s="47" customFormat="1"/>
    <row r="3415" s="47" customFormat="1"/>
    <row r="3416" s="47" customFormat="1"/>
    <row r="3417" s="47" customFormat="1"/>
    <row r="3418" s="47" customFormat="1"/>
    <row r="3419" s="47" customFormat="1"/>
    <row r="3420" s="47" customFormat="1"/>
    <row r="3421" s="47" customFormat="1"/>
    <row r="3422" s="47" customFormat="1"/>
    <row r="3423" s="47" customFormat="1"/>
    <row r="3424" s="47" customFormat="1"/>
    <row r="3425" s="47" customFormat="1"/>
    <row r="3426" s="47" customFormat="1"/>
    <row r="3427" s="47" customFormat="1"/>
    <row r="3428" s="47" customFormat="1"/>
    <row r="3429" s="47" customFormat="1"/>
    <row r="3430" s="47" customFormat="1"/>
    <row r="3431" s="47" customFormat="1"/>
    <row r="3432" s="47" customFormat="1"/>
    <row r="3433" s="47" customFormat="1"/>
    <row r="3434" s="47" customFormat="1"/>
    <row r="3435" s="47" customFormat="1"/>
    <row r="3436" s="47" customFormat="1"/>
    <row r="3437" s="47" customFormat="1"/>
    <row r="3438" s="47" customFormat="1"/>
    <row r="3439" s="47" customFormat="1"/>
    <row r="3440" s="47" customFormat="1"/>
    <row r="3441" s="47" customFormat="1"/>
    <row r="3442" s="47" customFormat="1"/>
    <row r="3443" s="47" customFormat="1"/>
    <row r="3444" s="47" customFormat="1"/>
    <row r="3445" s="47" customFormat="1"/>
    <row r="3446" s="47" customFormat="1"/>
    <row r="3447" s="47" customFormat="1"/>
    <row r="3448" s="47" customFormat="1"/>
    <row r="3449" s="47" customFormat="1"/>
    <row r="3450" s="47" customFormat="1"/>
    <row r="3451" s="47" customFormat="1"/>
    <row r="3452" s="47" customFormat="1"/>
    <row r="3453" s="47" customFormat="1"/>
    <row r="3454" s="47" customFormat="1"/>
    <row r="3455" s="47" customFormat="1"/>
    <row r="3456" s="47" customFormat="1"/>
    <row r="3457" s="47" customFormat="1"/>
    <row r="3458" s="47" customFormat="1"/>
    <row r="3459" s="47" customFormat="1"/>
    <row r="3460" s="47" customFormat="1"/>
    <row r="3461" s="47" customFormat="1"/>
    <row r="3462" s="47" customFormat="1"/>
    <row r="3463" s="47" customFormat="1"/>
    <row r="3464" s="47" customFormat="1"/>
    <row r="3465" s="47" customFormat="1"/>
    <row r="3466" s="47" customFormat="1"/>
    <row r="3467" s="47" customFormat="1"/>
    <row r="3468" s="47" customFormat="1"/>
    <row r="3469" s="47" customFormat="1"/>
    <row r="3470" s="47" customFormat="1"/>
    <row r="3471" s="47" customFormat="1"/>
    <row r="3472" s="47" customFormat="1"/>
    <row r="3473" s="47" customFormat="1"/>
    <row r="3474" s="47" customFormat="1"/>
    <row r="3475" s="47" customFormat="1"/>
    <row r="3476" s="47" customFormat="1"/>
    <row r="3477" s="47" customFormat="1"/>
    <row r="3478" s="47" customFormat="1"/>
    <row r="3479" s="47" customFormat="1"/>
    <row r="3480" s="47" customFormat="1"/>
    <row r="3481" s="47" customFormat="1"/>
    <row r="3482" s="47" customFormat="1"/>
    <row r="3483" s="47" customFormat="1"/>
    <row r="3484" s="47" customFormat="1"/>
    <row r="3485" s="47" customFormat="1"/>
    <row r="3486" s="47" customFormat="1"/>
    <row r="3487" s="47" customFormat="1"/>
    <row r="3488" s="47" customFormat="1"/>
    <row r="3489" s="47" customFormat="1"/>
    <row r="3490" s="47" customFormat="1"/>
    <row r="3491" s="47" customFormat="1"/>
    <row r="3492" s="47" customFormat="1"/>
    <row r="3493" s="47" customFormat="1"/>
    <row r="3494" s="47" customFormat="1"/>
    <row r="3495" s="47" customFormat="1"/>
    <row r="3496" s="47" customFormat="1"/>
    <row r="3497" s="47" customFormat="1"/>
    <row r="3498" s="47" customFormat="1"/>
    <row r="3499" s="47" customFormat="1"/>
    <row r="3500" s="47" customFormat="1"/>
    <row r="3501" s="47" customFormat="1"/>
    <row r="3502" s="47" customFormat="1"/>
    <row r="3503" s="47" customFormat="1"/>
    <row r="3504" s="47" customFormat="1"/>
    <row r="3505" s="47" customFormat="1"/>
    <row r="3506" s="47" customFormat="1"/>
    <row r="3507" s="47" customFormat="1"/>
    <row r="3508" s="47" customFormat="1"/>
    <row r="3509" s="47" customFormat="1"/>
    <row r="3510" s="47" customFormat="1"/>
    <row r="3511" s="47" customFormat="1"/>
    <row r="3512" s="47" customFormat="1"/>
    <row r="3513" s="47" customFormat="1"/>
    <row r="3514" s="47" customFormat="1"/>
    <row r="3515" s="47" customFormat="1"/>
    <row r="3516" s="47" customFormat="1"/>
    <row r="3517" s="47" customFormat="1"/>
    <row r="3518" s="47" customFormat="1"/>
    <row r="3519" s="47" customFormat="1"/>
    <row r="3520" s="47" customFormat="1"/>
    <row r="3521" s="47" customFormat="1"/>
    <row r="3522" s="47" customFormat="1"/>
    <row r="3523" s="47" customFormat="1"/>
    <row r="3524" s="47" customFormat="1"/>
    <row r="3525" s="47" customFormat="1"/>
    <row r="3526" s="47" customFormat="1"/>
    <row r="3527" s="47" customFormat="1"/>
    <row r="3528" s="47" customFormat="1"/>
    <row r="3529" s="47" customFormat="1"/>
    <row r="3530" s="47" customFormat="1"/>
    <row r="3531" s="47" customFormat="1"/>
    <row r="3532" s="47" customFormat="1"/>
    <row r="3533" s="47" customFormat="1"/>
    <row r="3534" s="47" customFormat="1"/>
    <row r="3535" s="47" customFormat="1"/>
    <row r="3536" s="47" customFormat="1"/>
    <row r="3537" s="47" customFormat="1"/>
    <row r="3538" s="47" customFormat="1"/>
    <row r="3539" s="47" customFormat="1"/>
    <row r="3540" s="47" customFormat="1"/>
    <row r="3541" s="47" customFormat="1"/>
    <row r="3542" s="47" customFormat="1"/>
    <row r="3543" s="47" customFormat="1"/>
    <row r="3544" s="47" customFormat="1"/>
    <row r="3545" s="47" customFormat="1"/>
    <row r="3546" s="47" customFormat="1"/>
    <row r="3547" s="47" customFormat="1"/>
    <row r="3548" s="47" customFormat="1"/>
    <row r="3549" s="47" customFormat="1"/>
    <row r="3550" s="47" customFormat="1"/>
    <row r="3551" s="47" customFormat="1"/>
    <row r="3552" s="47" customFormat="1"/>
    <row r="3553" s="47" customFormat="1"/>
    <row r="3554" s="47" customFormat="1"/>
    <row r="3555" s="47" customFormat="1"/>
    <row r="3556" s="47" customFormat="1"/>
    <row r="3557" s="47" customFormat="1"/>
    <row r="3558" s="47" customFormat="1"/>
    <row r="3559" s="47" customFormat="1"/>
    <row r="3560" s="47" customFormat="1"/>
    <row r="3561" s="47" customFormat="1"/>
    <row r="3562" s="47" customFormat="1"/>
    <row r="3563" s="47" customFormat="1"/>
    <row r="3564" s="47" customFormat="1"/>
    <row r="3565" s="47" customFormat="1"/>
    <row r="3566" s="47" customFormat="1"/>
    <row r="3567" s="47" customFormat="1"/>
    <row r="3568" s="47" customFormat="1"/>
    <row r="3569" s="47" customFormat="1"/>
    <row r="3570" s="47" customFormat="1"/>
    <row r="3571" s="47" customFormat="1"/>
    <row r="3572" s="47" customFormat="1"/>
    <row r="3573" s="47" customFormat="1"/>
    <row r="3574" s="47" customFormat="1"/>
    <row r="3575" s="47" customFormat="1"/>
    <row r="3576" s="47" customFormat="1"/>
    <row r="3577" s="47" customFormat="1"/>
    <row r="3578" s="47" customFormat="1"/>
    <row r="3579" s="47" customFormat="1"/>
    <row r="3580" s="47" customFormat="1"/>
    <row r="3581" s="47" customFormat="1"/>
    <row r="3582" s="47" customFormat="1"/>
    <row r="3583" s="47" customFormat="1"/>
    <row r="3584" s="47" customFormat="1"/>
    <row r="3585" s="47" customFormat="1"/>
    <row r="3586" s="47" customFormat="1"/>
    <row r="3587" s="47" customFormat="1"/>
    <row r="3588" s="47" customFormat="1"/>
    <row r="3589" s="47" customFormat="1"/>
    <row r="3590" s="47" customFormat="1"/>
    <row r="3591" s="47" customFormat="1"/>
    <row r="3592" s="47" customFormat="1"/>
    <row r="3593" s="47" customFormat="1"/>
    <row r="3594" s="47" customFormat="1"/>
    <row r="3595" s="47" customFormat="1"/>
    <row r="3596" s="47" customFormat="1"/>
    <row r="3597" s="47" customFormat="1"/>
    <row r="3598" s="47" customFormat="1"/>
    <row r="3599" s="47" customFormat="1"/>
    <row r="3600" s="47" customFormat="1"/>
    <row r="3601" s="47" customFormat="1"/>
    <row r="3602" s="47" customFormat="1"/>
    <row r="3603" s="47" customFormat="1"/>
    <row r="3604" s="47" customFormat="1"/>
    <row r="3605" s="47" customFormat="1"/>
    <row r="3606" s="47" customFormat="1"/>
    <row r="3607" s="47" customFormat="1"/>
    <row r="3608" s="47" customFormat="1"/>
    <row r="3609" s="47" customFormat="1"/>
    <row r="3610" s="47" customFormat="1"/>
    <row r="3611" s="47" customFormat="1"/>
    <row r="3612" s="47" customFormat="1"/>
    <row r="3613" s="47" customFormat="1"/>
    <row r="3614" s="47" customFormat="1"/>
    <row r="3615" s="47" customFormat="1"/>
    <row r="3616" s="47" customFormat="1"/>
    <row r="3617" s="47" customFormat="1"/>
    <row r="3618" s="47" customFormat="1"/>
    <row r="3619" s="47" customFormat="1"/>
    <row r="3620" s="47" customFormat="1"/>
    <row r="3621" s="47" customFormat="1"/>
    <row r="3622" s="47" customFormat="1"/>
    <row r="3623" s="47" customFormat="1"/>
    <row r="3624" s="47" customFormat="1"/>
    <row r="3625" s="47" customFormat="1"/>
    <row r="3626" s="47" customFormat="1"/>
    <row r="3627" s="47" customFormat="1"/>
    <row r="3628" s="47" customFormat="1"/>
    <row r="3629" s="47" customFormat="1"/>
    <row r="3630" s="47" customFormat="1"/>
    <row r="3631" s="47" customFormat="1"/>
    <row r="3632" s="47" customFormat="1"/>
    <row r="3633" s="47" customFormat="1"/>
    <row r="3634" s="47" customFormat="1"/>
    <row r="3635" s="47" customFormat="1"/>
    <row r="3636" s="47" customFormat="1"/>
    <row r="3637" s="47" customFormat="1"/>
    <row r="3638" s="47" customFormat="1"/>
    <row r="3639" s="47" customFormat="1"/>
    <row r="3640" s="47" customFormat="1"/>
    <row r="3641" s="47" customFormat="1"/>
    <row r="3642" s="47" customFormat="1"/>
    <row r="3643" s="47" customFormat="1"/>
    <row r="3644" s="47" customFormat="1"/>
    <row r="3645" s="47" customFormat="1"/>
    <row r="3646" s="47" customFormat="1"/>
    <row r="3647" s="47" customFormat="1"/>
    <row r="3648" s="47" customFormat="1"/>
    <row r="3649" s="47" customFormat="1"/>
    <row r="3650" s="47" customFormat="1"/>
    <row r="3651" s="47" customFormat="1"/>
    <row r="3652" s="47" customFormat="1"/>
    <row r="3653" s="47" customFormat="1"/>
    <row r="3654" s="47" customFormat="1"/>
    <row r="3655" s="47" customFormat="1"/>
    <row r="3656" s="47" customFormat="1"/>
    <row r="3657" s="47" customFormat="1"/>
    <row r="3658" s="47" customFormat="1"/>
    <row r="3659" s="47" customFormat="1"/>
    <row r="3660" s="47" customFormat="1"/>
    <row r="3661" s="47" customFormat="1"/>
    <row r="3662" s="47" customFormat="1"/>
    <row r="3663" s="47" customFormat="1"/>
    <row r="3664" s="47" customFormat="1"/>
    <row r="3665" s="47" customFormat="1"/>
    <row r="3666" s="47" customFormat="1"/>
    <row r="3667" s="47" customFormat="1"/>
    <row r="3668" s="47" customFormat="1"/>
    <row r="3669" s="47" customFormat="1"/>
    <row r="3670" s="47" customFormat="1"/>
    <row r="3671" s="47" customFormat="1"/>
    <row r="3672" s="47" customFormat="1"/>
    <row r="3673" s="47" customFormat="1"/>
    <row r="3674" s="47" customFormat="1"/>
    <row r="3675" s="47" customFormat="1"/>
    <row r="3676" s="47" customFormat="1"/>
    <row r="3677" s="47" customFormat="1"/>
    <row r="3678" s="47" customFormat="1"/>
    <row r="3679" s="47" customFormat="1"/>
    <row r="3680" s="47" customFormat="1"/>
    <row r="3681" s="47" customFormat="1"/>
    <row r="3682" s="47" customFormat="1"/>
    <row r="3683" s="47" customFormat="1"/>
    <row r="3684" s="47" customFormat="1"/>
    <row r="3685" s="47" customFormat="1"/>
    <row r="3686" s="47" customFormat="1"/>
    <row r="3687" s="47" customFormat="1"/>
    <row r="3688" s="47" customFormat="1"/>
    <row r="3689" s="47" customFormat="1"/>
    <row r="3690" s="47" customFormat="1"/>
    <row r="3691" s="47" customFormat="1"/>
    <row r="3692" s="47" customFormat="1"/>
    <row r="3693" s="47" customFormat="1"/>
    <row r="3694" s="47" customFormat="1"/>
    <row r="3695" s="47" customFormat="1"/>
    <row r="3696" s="47" customFormat="1"/>
    <row r="3697" s="47" customFormat="1"/>
    <row r="3698" s="47" customFormat="1"/>
    <row r="3699" s="47" customFormat="1"/>
    <row r="3700" s="47" customFormat="1"/>
    <row r="3701" s="47" customFormat="1"/>
    <row r="3702" s="47" customFormat="1"/>
    <row r="3703" s="47" customFormat="1"/>
    <row r="3704" s="47" customFormat="1"/>
    <row r="3705" s="47" customFormat="1"/>
    <row r="3706" s="47" customFormat="1"/>
    <row r="3707" s="47" customFormat="1"/>
    <row r="3708" s="47" customFormat="1"/>
    <row r="3709" s="47" customFormat="1"/>
    <row r="3710" s="47" customFormat="1"/>
    <row r="3711" s="47" customFormat="1"/>
    <row r="3712" s="47" customFormat="1"/>
    <row r="3713" s="47" customFormat="1"/>
    <row r="3714" s="47" customFormat="1"/>
    <row r="3715" s="47" customFormat="1"/>
    <row r="3716" s="47" customFormat="1"/>
    <row r="3717" s="47" customFormat="1"/>
    <row r="3718" s="47" customFormat="1"/>
    <row r="3719" s="47" customFormat="1"/>
    <row r="3720" s="47" customFormat="1"/>
    <row r="3721" s="47" customFormat="1"/>
    <row r="3722" s="47" customFormat="1"/>
    <row r="3723" s="47" customFormat="1"/>
    <row r="3724" s="47" customFormat="1"/>
    <row r="3725" s="47" customFormat="1"/>
    <row r="3726" s="47" customFormat="1"/>
    <row r="3727" s="47" customFormat="1"/>
    <row r="3728" s="47" customFormat="1"/>
    <row r="3729" s="47" customFormat="1"/>
    <row r="3730" s="47" customFormat="1"/>
    <row r="3731" s="47" customFormat="1"/>
    <row r="3732" s="47" customFormat="1"/>
    <row r="3733" s="47" customFormat="1"/>
    <row r="3734" s="47" customFormat="1"/>
    <row r="3735" s="47" customFormat="1"/>
    <row r="3736" s="47" customFormat="1"/>
    <row r="3737" s="47" customFormat="1"/>
    <row r="3738" s="47" customFormat="1"/>
    <row r="3739" s="47" customFormat="1"/>
    <row r="3740" s="47" customFormat="1"/>
    <row r="3741" s="47" customFormat="1"/>
    <row r="3742" s="47" customFormat="1"/>
    <row r="3743" s="47" customFormat="1"/>
    <row r="3744" s="47" customFormat="1"/>
    <row r="3745" s="47" customFormat="1"/>
    <row r="3746" s="47" customFormat="1"/>
    <row r="3747" s="47" customFormat="1"/>
    <row r="3748" s="47" customFormat="1"/>
    <row r="3749" s="47" customFormat="1"/>
    <row r="3750" s="47" customFormat="1"/>
    <row r="3751" s="47" customFormat="1"/>
    <row r="3752" s="47" customFormat="1"/>
    <row r="3753" s="47" customFormat="1"/>
    <row r="3754" s="47" customFormat="1"/>
    <row r="3755" s="47" customFormat="1"/>
    <row r="3756" s="47" customFormat="1"/>
    <row r="3757" s="47" customFormat="1"/>
    <row r="3758" s="47" customFormat="1"/>
    <row r="3759" s="47" customFormat="1"/>
    <row r="3760" s="47" customFormat="1"/>
    <row r="3761" s="47" customFormat="1"/>
    <row r="3762" s="47" customFormat="1"/>
    <row r="3763" s="47" customFormat="1"/>
    <row r="3764" s="47" customFormat="1"/>
    <row r="3765" s="47" customFormat="1"/>
    <row r="3766" s="47" customFormat="1"/>
    <row r="3767" s="47" customFormat="1"/>
    <row r="3768" s="47" customFormat="1"/>
    <row r="3769" s="47" customFormat="1"/>
    <row r="3770" s="47" customFormat="1"/>
    <row r="3771" s="47" customFormat="1"/>
    <row r="3772" s="47" customFormat="1"/>
    <row r="3773" s="47" customFormat="1"/>
    <row r="3774" s="47" customFormat="1"/>
    <row r="3775" s="47" customFormat="1"/>
    <row r="3776" s="47" customFormat="1"/>
    <row r="3777" s="47" customFormat="1"/>
    <row r="3778" s="47" customFormat="1"/>
    <row r="3779" s="47" customFormat="1"/>
    <row r="3780" s="47" customFormat="1"/>
    <row r="3781" s="47" customFormat="1"/>
    <row r="3782" s="47" customFormat="1"/>
    <row r="3783" s="47" customFormat="1"/>
    <row r="3784" s="47" customFormat="1"/>
    <row r="3785" s="47" customFormat="1"/>
    <row r="3786" s="47" customFormat="1"/>
    <row r="3787" s="47" customFormat="1"/>
    <row r="3788" s="47" customFormat="1"/>
    <row r="3789" s="47" customFormat="1"/>
    <row r="3790" s="47" customFormat="1"/>
    <row r="3791" s="47" customFormat="1"/>
    <row r="3792" s="47" customFormat="1"/>
    <row r="3793" s="47" customFormat="1"/>
    <row r="3794" s="47" customFormat="1"/>
    <row r="3795" s="47" customFormat="1"/>
    <row r="3796" s="47" customFormat="1"/>
    <row r="3797" s="47" customFormat="1"/>
    <row r="3798" s="47" customFormat="1"/>
    <row r="3799" s="47" customFormat="1"/>
    <row r="3800" s="47" customFormat="1"/>
    <row r="3801" s="47" customFormat="1"/>
    <row r="3802" s="47" customFormat="1"/>
    <row r="3803" s="47" customFormat="1"/>
    <row r="3804" s="47" customFormat="1"/>
    <row r="3805" s="47" customFormat="1"/>
    <row r="3806" s="47" customFormat="1"/>
    <row r="3807" s="47" customFormat="1"/>
    <row r="3808" s="47" customFormat="1"/>
    <row r="3809" s="47" customFormat="1"/>
    <row r="3810" s="47" customFormat="1"/>
    <row r="3811" s="47" customFormat="1"/>
    <row r="3812" s="47" customFormat="1"/>
    <row r="3813" s="47" customFormat="1"/>
    <row r="3814" s="47" customFormat="1"/>
    <row r="3815" s="47" customFormat="1"/>
    <row r="3816" s="47" customFormat="1"/>
    <row r="3817" s="47" customFormat="1"/>
    <row r="3818" s="47" customFormat="1"/>
    <row r="3819" s="47" customFormat="1"/>
    <row r="3820" s="47" customFormat="1"/>
    <row r="3821" s="47" customFormat="1"/>
    <row r="3822" s="47" customFormat="1"/>
    <row r="3823" s="47" customFormat="1"/>
    <row r="3824" s="47" customFormat="1"/>
    <row r="3825" s="47" customFormat="1"/>
    <row r="3826" s="47" customFormat="1"/>
    <row r="3827" s="47" customFormat="1"/>
    <row r="3828" s="47" customFormat="1"/>
    <row r="3829" s="47" customFormat="1"/>
    <row r="3830" s="47" customFormat="1"/>
    <row r="3831" s="47" customFormat="1"/>
    <row r="3832" s="47" customFormat="1"/>
    <row r="3833" s="47" customFormat="1"/>
    <row r="3834" s="47" customFormat="1"/>
    <row r="3835" s="47" customFormat="1"/>
    <row r="3836" s="47" customFormat="1"/>
    <row r="3837" s="47" customFormat="1"/>
    <row r="3838" s="47" customFormat="1"/>
    <row r="3839" s="47" customFormat="1"/>
    <row r="3840" s="47" customFormat="1"/>
    <row r="3841" s="47" customFormat="1"/>
    <row r="3842" s="47" customFormat="1"/>
    <row r="3843" s="47" customFormat="1"/>
    <row r="3844" s="47" customFormat="1"/>
    <row r="3845" s="47" customFormat="1"/>
    <row r="3846" s="47" customFormat="1"/>
    <row r="3847" s="47" customFormat="1"/>
    <row r="3848" s="47" customFormat="1"/>
    <row r="3849" s="47" customFormat="1"/>
    <row r="3850" s="47" customFormat="1"/>
    <row r="3851" s="47" customFormat="1"/>
    <row r="3852" s="47" customFormat="1"/>
    <row r="3853" s="47" customFormat="1"/>
    <row r="3854" s="47" customFormat="1"/>
    <row r="3855" s="47" customFormat="1"/>
    <row r="3856" s="47" customFormat="1"/>
    <row r="3857" s="47" customFormat="1"/>
    <row r="3858" s="47" customFormat="1"/>
    <row r="3859" s="47" customFormat="1"/>
    <row r="3860" s="47" customFormat="1"/>
    <row r="3861" s="47" customFormat="1"/>
    <row r="3862" s="47" customFormat="1"/>
    <row r="3863" s="47" customFormat="1"/>
    <row r="3864" s="47" customFormat="1"/>
    <row r="3865" s="47" customFormat="1"/>
    <row r="3866" s="47" customFormat="1"/>
    <row r="3867" s="47" customFormat="1"/>
    <row r="3868" s="47" customFormat="1"/>
    <row r="3869" s="47" customFormat="1"/>
    <row r="3870" s="47" customFormat="1"/>
    <row r="3871" s="47" customFormat="1"/>
    <row r="3872" s="47" customFormat="1"/>
    <row r="3873" s="47" customFormat="1"/>
    <row r="3874" s="47" customFormat="1"/>
    <row r="3875" s="47" customFormat="1"/>
    <row r="3876" s="47" customFormat="1"/>
    <row r="3877" s="47" customFormat="1"/>
    <row r="3878" s="47" customFormat="1"/>
    <row r="3879" s="47" customFormat="1"/>
    <row r="3880" s="47" customFormat="1"/>
    <row r="3881" s="47" customFormat="1"/>
    <row r="3882" s="47" customFormat="1"/>
    <row r="3883" s="47" customFormat="1"/>
    <row r="3884" s="47" customFormat="1"/>
    <row r="3885" s="47" customFormat="1"/>
    <row r="3886" s="47" customFormat="1"/>
    <row r="3887" s="47" customFormat="1"/>
    <row r="3888" s="47" customFormat="1"/>
    <row r="3889" s="47" customFormat="1"/>
    <row r="3890" s="47" customFormat="1"/>
    <row r="3891" s="47" customFormat="1"/>
    <row r="3892" s="47" customFormat="1"/>
    <row r="3893" s="47" customFormat="1"/>
    <row r="3894" s="47" customFormat="1"/>
    <row r="3895" s="47" customFormat="1"/>
    <row r="3896" s="47" customFormat="1"/>
    <row r="3897" s="47" customFormat="1"/>
    <row r="3898" s="47" customFormat="1"/>
    <row r="3899" s="47" customFormat="1"/>
    <row r="3900" s="47" customFormat="1"/>
    <row r="3901" s="47" customFormat="1"/>
    <row r="3902" s="47" customFormat="1"/>
    <row r="3903" s="47" customFormat="1"/>
    <row r="3904" s="47" customFormat="1"/>
    <row r="3905" s="47" customFormat="1"/>
    <row r="3906" s="47" customFormat="1"/>
    <row r="3907" s="47" customFormat="1"/>
    <row r="3908" s="47" customFormat="1"/>
    <row r="3909" s="47" customFormat="1"/>
    <row r="3910" s="47" customFormat="1"/>
    <row r="3911" s="47" customFormat="1"/>
    <row r="3912" s="47" customFormat="1"/>
    <row r="3913" s="47" customFormat="1"/>
    <row r="3914" s="47" customFormat="1"/>
    <row r="3915" s="47" customFormat="1"/>
    <row r="3916" s="47" customFormat="1"/>
    <row r="3917" s="47" customFormat="1"/>
    <row r="3918" s="47" customFormat="1"/>
    <row r="3919" s="47" customFormat="1"/>
    <row r="3920" s="47" customFormat="1"/>
    <row r="3921" s="47" customFormat="1"/>
    <row r="3922" s="47" customFormat="1"/>
    <row r="3923" s="47" customFormat="1"/>
    <row r="3924" s="47" customFormat="1"/>
    <row r="3925" s="47" customFormat="1"/>
    <row r="3926" s="47" customFormat="1"/>
    <row r="3927" s="47" customFormat="1"/>
    <row r="3928" s="47" customFormat="1"/>
    <row r="3929" s="47" customFormat="1"/>
    <row r="3930" s="47" customFormat="1"/>
    <row r="3931" s="47" customFormat="1"/>
    <row r="3932" s="47" customFormat="1"/>
    <row r="3933" s="47" customFormat="1"/>
    <row r="3934" s="47" customFormat="1"/>
    <row r="3935" s="47" customFormat="1"/>
    <row r="3936" s="47" customFormat="1"/>
    <row r="3937" s="47" customFormat="1"/>
    <row r="3938" s="47" customFormat="1"/>
    <row r="3939" s="47" customFormat="1"/>
    <row r="3940" s="47" customFormat="1"/>
    <row r="3941" s="47" customFormat="1"/>
    <row r="3942" s="47" customFormat="1"/>
    <row r="3943" s="47" customFormat="1"/>
    <row r="3944" s="47" customFormat="1"/>
    <row r="3945" s="47" customFormat="1"/>
    <row r="3946" s="47" customFormat="1"/>
    <row r="3947" s="47" customFormat="1"/>
    <row r="3948" s="47" customFormat="1"/>
    <row r="3949" s="47" customFormat="1"/>
    <row r="3950" s="47" customFormat="1"/>
    <row r="3951" s="47" customFormat="1"/>
    <row r="3952" s="47" customFormat="1"/>
    <row r="3953" s="47" customFormat="1"/>
    <row r="3954" s="47" customFormat="1"/>
    <row r="3955" s="47" customFormat="1"/>
    <row r="3956" s="47" customFormat="1"/>
    <row r="3957" s="47" customFormat="1"/>
    <row r="3958" s="47" customFormat="1"/>
    <row r="3959" s="47" customFormat="1"/>
    <row r="3960" s="47" customFormat="1"/>
    <row r="3961" s="47" customFormat="1"/>
    <row r="3962" s="47" customFormat="1"/>
    <row r="3963" s="47" customFormat="1"/>
    <row r="3964" s="47" customFormat="1"/>
    <row r="3965" s="47" customFormat="1"/>
    <row r="3966" s="47" customFormat="1"/>
    <row r="3967" s="47" customFormat="1"/>
    <row r="3968" s="47" customFormat="1"/>
    <row r="3969" s="47" customFormat="1"/>
    <row r="3970" s="47" customFormat="1"/>
    <row r="3971" s="47" customFormat="1"/>
    <row r="3972" s="47" customFormat="1"/>
    <row r="3973" s="47" customFormat="1"/>
    <row r="3974" s="47" customFormat="1"/>
    <row r="3975" s="47" customFormat="1"/>
    <row r="3976" s="47" customFormat="1"/>
    <row r="3977" s="47" customFormat="1"/>
    <row r="3978" s="47" customFormat="1"/>
    <row r="3979" s="47" customFormat="1"/>
    <row r="3980" s="47" customFormat="1"/>
    <row r="3981" s="47" customFormat="1"/>
    <row r="3982" s="47" customFormat="1"/>
    <row r="3983" s="47" customFormat="1"/>
    <row r="3984" s="47" customFormat="1"/>
    <row r="3985" s="47" customFormat="1"/>
    <row r="3986" s="47" customFormat="1"/>
    <row r="3987" s="47" customFormat="1"/>
    <row r="3988" s="47" customFormat="1"/>
    <row r="3989" s="47" customFormat="1"/>
    <row r="3990" s="47" customFormat="1"/>
    <row r="3991" s="47" customFormat="1"/>
    <row r="3992" s="47" customFormat="1"/>
    <row r="3993" s="47" customFormat="1"/>
    <row r="3994" s="47" customFormat="1"/>
    <row r="3995" s="47" customFormat="1"/>
    <row r="3996" s="47" customFormat="1"/>
    <row r="3997" s="47" customFormat="1"/>
    <row r="3998" s="47" customFormat="1"/>
    <row r="3999" s="47" customFormat="1"/>
    <row r="4000" s="47" customFormat="1"/>
    <row r="4001" s="47" customFormat="1"/>
    <row r="4002" s="47" customFormat="1"/>
    <row r="4003" s="47" customFormat="1"/>
    <row r="4004" s="47" customFormat="1"/>
    <row r="4005" s="47" customFormat="1"/>
    <row r="4006" s="47" customFormat="1"/>
    <row r="4007" s="47" customFormat="1"/>
    <row r="4008" s="47" customFormat="1"/>
    <row r="4009" s="47" customFormat="1"/>
    <row r="4010" s="47" customFormat="1"/>
    <row r="4011" s="47" customFormat="1"/>
    <row r="4012" s="47" customFormat="1"/>
    <row r="4013" s="47" customFormat="1"/>
    <row r="4014" s="47" customFormat="1"/>
    <row r="4015" s="47" customFormat="1"/>
    <row r="4016" s="47" customFormat="1"/>
    <row r="4017" s="47" customFormat="1"/>
    <row r="4018" s="47" customFormat="1"/>
    <row r="4019" s="47" customFormat="1"/>
    <row r="4020" s="47" customFormat="1"/>
    <row r="4021" s="47" customFormat="1"/>
    <row r="4022" s="47" customFormat="1"/>
    <row r="4023" s="47" customFormat="1"/>
    <row r="4024" s="47" customFormat="1"/>
    <row r="4025" s="47" customFormat="1"/>
    <row r="4026" s="47" customFormat="1"/>
    <row r="4027" s="47" customFormat="1"/>
    <row r="4028" s="47" customFormat="1"/>
    <row r="4029" s="47" customFormat="1"/>
    <row r="4030" s="47" customFormat="1"/>
    <row r="4031" s="47" customFormat="1"/>
    <row r="4032" s="47" customFormat="1"/>
    <row r="4033" s="47" customFormat="1"/>
    <row r="4034" s="47" customFormat="1"/>
    <row r="4035" s="47" customFormat="1"/>
    <row r="4036" s="47" customFormat="1"/>
    <row r="4037" s="47" customFormat="1"/>
    <row r="4038" s="47" customFormat="1"/>
    <row r="4039" s="47" customFormat="1"/>
    <row r="4040" s="47" customFormat="1"/>
    <row r="4041" s="47" customFormat="1"/>
    <row r="4042" s="47" customFormat="1"/>
    <row r="4043" s="47" customFormat="1"/>
    <row r="4044" s="47" customFormat="1"/>
    <row r="4045" s="47" customFormat="1"/>
    <row r="4046" s="47" customFormat="1"/>
    <row r="4047" s="47" customFormat="1"/>
    <row r="4048" s="47" customFormat="1"/>
    <row r="4049" s="47" customFormat="1"/>
    <row r="4050" s="47" customFormat="1"/>
    <row r="4051" s="47" customFormat="1"/>
    <row r="4052" s="47" customFormat="1"/>
    <row r="4053" s="47" customFormat="1"/>
    <row r="4054" s="47" customFormat="1"/>
    <row r="4055" s="47" customFormat="1"/>
    <row r="4056" s="47" customFormat="1"/>
    <row r="4057" s="47" customFormat="1"/>
    <row r="4058" s="47" customFormat="1"/>
    <row r="4059" s="47" customFormat="1"/>
    <row r="4060" s="47" customFormat="1"/>
    <row r="4061" s="47" customFormat="1"/>
    <row r="4062" s="47" customFormat="1"/>
    <row r="4063" s="47" customFormat="1"/>
    <row r="4064" s="47" customFormat="1"/>
    <row r="4065" s="47" customFormat="1"/>
    <row r="4066" s="47" customFormat="1"/>
    <row r="4067" s="47" customFormat="1"/>
    <row r="4068" s="47" customFormat="1"/>
    <row r="4069" s="47" customFormat="1"/>
    <row r="4070" s="47" customFormat="1"/>
    <row r="4071" s="47" customFormat="1"/>
    <row r="4072" s="47" customFormat="1"/>
    <row r="4073" s="47" customFormat="1"/>
    <row r="4074" s="47" customFormat="1"/>
    <row r="4075" s="47" customFormat="1"/>
    <row r="4076" s="47" customFormat="1"/>
    <row r="4077" s="47" customFormat="1"/>
    <row r="4078" s="47" customFormat="1"/>
    <row r="4079" s="47" customFormat="1"/>
    <row r="4080" s="47" customFormat="1"/>
    <row r="4081" s="47" customFormat="1"/>
    <row r="4082" s="47" customFormat="1"/>
    <row r="4083" s="47" customFormat="1"/>
    <row r="4084" s="47" customFormat="1"/>
    <row r="4085" s="47" customFormat="1"/>
    <row r="4086" s="47" customFormat="1"/>
    <row r="4087" s="47" customFormat="1"/>
    <row r="4088" s="47" customFormat="1"/>
    <row r="4089" s="47" customFormat="1"/>
    <row r="4090" s="47" customFormat="1"/>
    <row r="4091" s="47" customFormat="1"/>
    <row r="4092" s="47" customFormat="1"/>
    <row r="4093" s="47" customFormat="1"/>
    <row r="4094" s="47" customFormat="1"/>
    <row r="4095" s="47" customFormat="1"/>
    <row r="4096" s="47" customFormat="1"/>
    <row r="4097" s="47" customFormat="1"/>
    <row r="4098" s="47" customFormat="1"/>
    <row r="4099" s="47" customFormat="1"/>
    <row r="4100" s="47" customFormat="1"/>
    <row r="4101" s="47" customFormat="1"/>
    <row r="4102" s="47" customFormat="1"/>
    <row r="4103" s="47" customFormat="1"/>
    <row r="4104" s="47" customFormat="1"/>
    <row r="4105" s="47" customFormat="1"/>
    <row r="4106" s="47" customFormat="1"/>
    <row r="4107" s="47" customFormat="1"/>
    <row r="4108" s="47" customFormat="1"/>
    <row r="4109" s="47" customFormat="1"/>
    <row r="4110" s="47" customFormat="1"/>
    <row r="4111" s="47" customFormat="1"/>
    <row r="4112" s="47" customFormat="1"/>
    <row r="4113" s="47" customFormat="1"/>
    <row r="4114" s="47" customFormat="1"/>
    <row r="4115" s="47" customFormat="1"/>
    <row r="4116" s="47" customFormat="1"/>
    <row r="4117" s="47" customFormat="1"/>
    <row r="4118" s="47" customFormat="1"/>
    <row r="4119" s="47" customFormat="1"/>
    <row r="4120" s="47" customFormat="1"/>
    <row r="4121" s="47" customFormat="1"/>
    <row r="4122" s="47" customFormat="1"/>
    <row r="4123" s="47" customFormat="1"/>
    <row r="4124" s="47" customFormat="1"/>
    <row r="4125" s="47" customFormat="1"/>
    <row r="4126" s="47" customFormat="1"/>
    <row r="4127" s="47" customFormat="1"/>
    <row r="4128" s="47" customFormat="1"/>
    <row r="4129" s="47" customFormat="1"/>
    <row r="4130" s="47" customFormat="1"/>
    <row r="4131" s="47" customFormat="1"/>
    <row r="4132" s="47" customFormat="1"/>
    <row r="4133" s="47" customFormat="1"/>
    <row r="4134" s="47" customFormat="1"/>
    <row r="4135" s="47" customFormat="1"/>
    <row r="4136" s="47" customFormat="1"/>
    <row r="4137" s="47" customFormat="1"/>
    <row r="4138" s="47" customFormat="1"/>
    <row r="4139" s="47" customFormat="1"/>
    <row r="4140" s="47" customFormat="1"/>
    <row r="4141" s="47" customFormat="1"/>
    <row r="4142" s="47" customFormat="1"/>
    <row r="4143" s="47" customFormat="1"/>
    <row r="4144" s="47" customFormat="1"/>
    <row r="4145" s="47" customFormat="1"/>
    <row r="4146" s="47" customFormat="1"/>
    <row r="4147" s="47" customFormat="1"/>
    <row r="4148" s="47" customFormat="1"/>
    <row r="4149" s="47" customFormat="1"/>
    <row r="4150" s="47" customFormat="1"/>
    <row r="4151" s="47" customFormat="1"/>
    <row r="4152" s="47" customFormat="1"/>
    <row r="4153" s="47" customFormat="1"/>
    <row r="4154" s="47" customFormat="1"/>
    <row r="4155" s="47" customFormat="1"/>
    <row r="4156" s="47" customFormat="1"/>
    <row r="4157" s="47" customFormat="1"/>
    <row r="4158" s="47" customFormat="1"/>
    <row r="4159" s="47" customFormat="1"/>
    <row r="4160" s="47" customFormat="1"/>
    <row r="4161" s="47" customFormat="1"/>
    <row r="4162" s="47" customFormat="1"/>
    <row r="4163" s="47" customFormat="1"/>
    <row r="4164" s="47" customFormat="1"/>
    <row r="4165" s="47" customFormat="1"/>
    <row r="4166" s="47" customFormat="1"/>
    <row r="4167" s="47" customFormat="1"/>
    <row r="4168" s="47" customFormat="1"/>
    <row r="4169" s="47" customFormat="1"/>
    <row r="4170" s="47" customFormat="1"/>
    <row r="4171" s="47" customFormat="1"/>
    <row r="4172" s="47" customFormat="1"/>
    <row r="4173" s="47" customFormat="1"/>
    <row r="4174" s="47" customFormat="1"/>
    <row r="4175" s="47" customFormat="1"/>
    <row r="4176" s="47" customFormat="1"/>
    <row r="4177" s="47" customFormat="1"/>
    <row r="4178" s="47" customFormat="1"/>
    <row r="4179" s="47" customFormat="1"/>
    <row r="4180" s="47" customFormat="1"/>
    <row r="4181" s="47" customFormat="1"/>
    <row r="4182" s="47" customFormat="1"/>
    <row r="4183" s="47" customFormat="1"/>
    <row r="4184" s="47" customFormat="1"/>
    <row r="4185" s="47" customFormat="1"/>
    <row r="4186" s="47" customFormat="1"/>
    <row r="4187" s="47" customFormat="1"/>
    <row r="4188" s="47" customFormat="1"/>
    <row r="4189" s="47" customFormat="1"/>
    <row r="4190" s="47" customFormat="1"/>
    <row r="4191" s="47" customFormat="1"/>
    <row r="4192" s="47" customFormat="1"/>
    <row r="4193" s="47" customFormat="1"/>
    <row r="4194" s="47" customFormat="1"/>
    <row r="4195" s="47" customFormat="1"/>
    <row r="4196" s="47" customFormat="1"/>
    <row r="4197" s="47" customFormat="1"/>
    <row r="4198" s="47" customFormat="1"/>
    <row r="4199" s="47" customFormat="1"/>
    <row r="4200" s="47" customFormat="1"/>
    <row r="4201" s="47" customFormat="1"/>
    <row r="4202" s="47" customFormat="1"/>
    <row r="4203" s="47" customFormat="1"/>
    <row r="4204" s="47" customFormat="1"/>
    <row r="4205" s="47" customFormat="1"/>
    <row r="4206" s="47" customFormat="1"/>
    <row r="4207" s="47" customFormat="1"/>
    <row r="4208" s="47" customFormat="1"/>
    <row r="4209" s="47" customFormat="1"/>
    <row r="4210" s="47" customFormat="1"/>
    <row r="4211" s="47" customFormat="1"/>
    <row r="4212" s="47" customFormat="1"/>
    <row r="4213" s="47" customFormat="1"/>
    <row r="4214" s="47" customFormat="1"/>
    <row r="4215" s="47" customFormat="1"/>
    <row r="4216" s="47" customFormat="1"/>
    <row r="4217" s="47" customFormat="1"/>
    <row r="4218" s="47" customFormat="1"/>
    <row r="4219" s="47" customFormat="1"/>
    <row r="4220" s="47" customFormat="1"/>
    <row r="4221" s="47" customFormat="1"/>
    <row r="4222" s="47" customFormat="1"/>
    <row r="4223" s="47" customFormat="1"/>
    <row r="4224" s="47" customFormat="1"/>
    <row r="4225" s="47" customFormat="1"/>
    <row r="4226" s="47" customFormat="1"/>
    <row r="4227" s="47" customFormat="1"/>
    <row r="4228" s="47" customFormat="1"/>
    <row r="4229" s="47" customFormat="1"/>
    <row r="4230" s="47" customFormat="1"/>
    <row r="4231" s="47" customFormat="1"/>
    <row r="4232" s="47" customFormat="1"/>
    <row r="4233" s="47" customFormat="1"/>
    <row r="4234" s="47" customFormat="1"/>
    <row r="4235" s="47" customFormat="1"/>
    <row r="4236" s="47" customFormat="1"/>
    <row r="4237" s="47" customFormat="1"/>
    <row r="4238" s="47" customFormat="1"/>
    <row r="4239" s="47" customFormat="1"/>
    <row r="4240" s="47" customFormat="1"/>
    <row r="4241" s="47" customFormat="1"/>
    <row r="4242" s="47" customFormat="1"/>
    <row r="4243" s="47" customFormat="1"/>
    <row r="4244" s="47" customFormat="1"/>
    <row r="4245" s="47" customFormat="1"/>
    <row r="4246" s="47" customFormat="1"/>
    <row r="4247" s="47" customFormat="1"/>
    <row r="4248" s="47" customFormat="1"/>
    <row r="4249" s="47" customFormat="1"/>
    <row r="4250" s="47" customFormat="1"/>
    <row r="4251" s="47" customFormat="1"/>
    <row r="4252" s="47" customFormat="1"/>
    <row r="4253" s="47" customFormat="1"/>
    <row r="4254" s="47" customFormat="1"/>
    <row r="4255" s="47" customFormat="1"/>
    <row r="4256" s="47" customFormat="1"/>
    <row r="4257" s="47" customFormat="1"/>
    <row r="4258" s="47" customFormat="1"/>
    <row r="4259" s="47" customFormat="1"/>
    <row r="4260" s="47" customFormat="1"/>
    <row r="4261" s="47" customFormat="1"/>
    <row r="4262" s="47" customFormat="1"/>
    <row r="4263" s="47" customFormat="1"/>
    <row r="4264" s="47" customFormat="1"/>
    <row r="4265" s="47" customFormat="1"/>
    <row r="4266" s="47" customFormat="1"/>
    <row r="4267" s="47" customFormat="1"/>
    <row r="4268" s="47" customFormat="1"/>
    <row r="4269" s="47" customFormat="1"/>
    <row r="4270" s="47" customFormat="1"/>
    <row r="4271" s="47" customFormat="1"/>
    <row r="4272" s="47" customFormat="1"/>
    <row r="4273" s="47" customFormat="1"/>
    <row r="4274" s="47" customFormat="1"/>
    <row r="4275" s="47" customFormat="1"/>
    <row r="4276" s="47" customFormat="1"/>
    <row r="4277" s="47" customFormat="1"/>
    <row r="4278" s="47" customFormat="1"/>
    <row r="4279" s="47" customFormat="1"/>
    <row r="4280" s="47" customFormat="1"/>
    <row r="4281" s="47" customFormat="1"/>
    <row r="4282" s="47" customFormat="1"/>
    <row r="4283" s="47" customFormat="1"/>
    <row r="4284" s="47" customFormat="1"/>
    <row r="4285" s="47" customFormat="1"/>
    <row r="4286" s="47" customFormat="1"/>
    <row r="4287" s="47" customFormat="1"/>
    <row r="4288" s="47" customFormat="1"/>
    <row r="4289" s="47" customFormat="1"/>
    <row r="4290" s="47" customFormat="1"/>
    <row r="4291" s="47" customFormat="1"/>
    <row r="4292" s="47" customFormat="1"/>
    <row r="4293" s="47" customFormat="1"/>
    <row r="4294" s="47" customFormat="1"/>
    <row r="4295" s="47" customFormat="1"/>
    <row r="4296" s="47" customFormat="1"/>
    <row r="4297" s="47" customFormat="1"/>
    <row r="4298" s="47" customFormat="1"/>
    <row r="4299" s="47" customFormat="1"/>
    <row r="4300" s="47" customFormat="1"/>
    <row r="4301" s="47" customFormat="1"/>
    <row r="4302" s="47" customFormat="1"/>
    <row r="4303" s="47" customFormat="1"/>
    <row r="4304" s="47" customFormat="1"/>
    <row r="4305" s="47" customFormat="1"/>
    <row r="4306" s="47" customFormat="1"/>
    <row r="4307" s="47" customFormat="1"/>
    <row r="4308" s="47" customFormat="1"/>
    <row r="4309" s="47" customFormat="1"/>
    <row r="4310" s="47" customFormat="1"/>
    <row r="4311" s="47" customFormat="1"/>
    <row r="4312" s="47" customFormat="1"/>
    <row r="4313" s="47" customFormat="1"/>
    <row r="4314" s="47" customFormat="1"/>
    <row r="4315" s="47" customFormat="1"/>
    <row r="4316" s="47" customFormat="1"/>
    <row r="4317" s="47" customFormat="1"/>
    <row r="4318" s="47" customFormat="1"/>
    <row r="4319" s="47" customFormat="1"/>
    <row r="4320" s="47" customFormat="1"/>
    <row r="4321" s="47" customFormat="1"/>
    <row r="4322" s="47" customFormat="1"/>
    <row r="4323" s="47" customFormat="1"/>
    <row r="4324" s="47" customFormat="1"/>
    <row r="4325" s="47" customFormat="1"/>
    <row r="4326" s="47" customFormat="1"/>
    <row r="4327" s="47" customFormat="1"/>
    <row r="4328" s="47" customFormat="1"/>
    <row r="4329" s="47" customFormat="1"/>
    <row r="4330" s="47" customFormat="1"/>
    <row r="4331" s="47" customFormat="1"/>
    <row r="4332" s="47" customFormat="1"/>
    <row r="4333" s="47" customFormat="1"/>
    <row r="4334" s="47" customFormat="1"/>
    <row r="4335" s="47" customFormat="1"/>
    <row r="4336" s="47" customFormat="1"/>
    <row r="4337" s="47" customFormat="1"/>
    <row r="4338" s="47" customFormat="1"/>
    <row r="4339" s="47" customFormat="1"/>
    <row r="4340" s="47" customFormat="1"/>
    <row r="4341" s="47" customFormat="1"/>
    <row r="4342" s="47" customFormat="1"/>
    <row r="4343" s="47" customFormat="1"/>
    <row r="4344" s="47" customFormat="1"/>
    <row r="4345" s="47" customFormat="1"/>
    <row r="4346" s="47" customFormat="1"/>
    <row r="4347" s="47" customFormat="1"/>
    <row r="4348" s="47" customFormat="1"/>
    <row r="4349" s="47" customFormat="1"/>
    <row r="4350" s="47" customFormat="1"/>
    <row r="4351" s="47" customFormat="1"/>
    <row r="4352" s="47" customFormat="1"/>
    <row r="4353" s="47" customFormat="1"/>
    <row r="4354" s="47" customFormat="1"/>
    <row r="4355" s="47" customFormat="1"/>
    <row r="4356" s="47" customFormat="1"/>
    <row r="4357" s="47" customFormat="1"/>
    <row r="4358" s="47" customFormat="1"/>
    <row r="4359" s="47" customFormat="1"/>
    <row r="4360" s="47" customFormat="1"/>
    <row r="4361" s="47" customFormat="1"/>
    <row r="4362" s="47" customFormat="1"/>
    <row r="4363" s="47" customFormat="1"/>
    <row r="4364" s="47" customFormat="1"/>
    <row r="4365" s="47" customFormat="1"/>
    <row r="4366" s="47" customFormat="1"/>
    <row r="4367" s="47" customFormat="1"/>
    <row r="4368" s="47" customFormat="1"/>
    <row r="4369" s="47" customFormat="1"/>
    <row r="4370" s="47" customFormat="1"/>
    <row r="4371" s="47" customFormat="1"/>
    <row r="4372" s="47" customFormat="1"/>
    <row r="4373" s="47" customFormat="1"/>
    <row r="4374" s="47" customFormat="1"/>
    <row r="4375" s="47" customFormat="1"/>
    <row r="4376" s="47" customFormat="1"/>
    <row r="4377" s="47" customFormat="1"/>
    <row r="4378" s="47" customFormat="1"/>
    <row r="4379" s="47" customFormat="1"/>
    <row r="4380" s="47" customFormat="1"/>
    <row r="4381" s="47" customFormat="1"/>
    <row r="4382" s="47" customFormat="1"/>
    <row r="4383" s="47" customFormat="1"/>
    <row r="4384" s="47" customFormat="1"/>
    <row r="4385" s="47" customFormat="1"/>
    <row r="4386" s="47" customFormat="1"/>
    <row r="4387" s="47" customFormat="1"/>
    <row r="4388" s="47" customFormat="1"/>
    <row r="4389" s="47" customFormat="1"/>
    <row r="4390" s="47" customFormat="1"/>
    <row r="4391" s="47" customFormat="1"/>
    <row r="4392" s="47" customFormat="1"/>
    <row r="4393" s="47" customFormat="1"/>
    <row r="4394" s="47" customFormat="1"/>
    <row r="4395" s="47" customFormat="1"/>
    <row r="4396" s="47" customFormat="1"/>
    <row r="4397" s="47" customFormat="1"/>
    <row r="4398" s="47" customFormat="1"/>
    <row r="4399" s="47" customFormat="1"/>
    <row r="4400" s="47" customFormat="1"/>
    <row r="4401" s="47" customFormat="1"/>
    <row r="4402" s="47" customFormat="1"/>
    <row r="4403" s="47" customFormat="1"/>
    <row r="4404" s="47" customFormat="1"/>
    <row r="4405" s="47" customFormat="1"/>
    <row r="4406" s="47" customFormat="1"/>
    <row r="4407" s="47" customFormat="1"/>
    <row r="4408" s="47" customFormat="1"/>
    <row r="4409" s="47" customFormat="1"/>
    <row r="4410" s="47" customFormat="1"/>
    <row r="4411" s="47" customFormat="1"/>
    <row r="4412" s="47" customFormat="1"/>
    <row r="4413" s="47" customFormat="1"/>
    <row r="4414" s="47" customFormat="1"/>
    <row r="4415" s="47" customFormat="1"/>
    <row r="4416" s="47" customFormat="1"/>
    <row r="4417" s="47" customFormat="1"/>
    <row r="4418" s="47" customFormat="1"/>
    <row r="4419" s="47" customFormat="1"/>
    <row r="4420" s="47" customFormat="1"/>
    <row r="4421" s="47" customFormat="1"/>
    <row r="4422" s="47" customFormat="1"/>
  </sheetData>
  <sheetProtection password="DBEF" sheet="1" objects="1" scenarios="1" formatCells="0" selectLockedCells="1" sort="0" autoFilter="0"/>
  <conditionalFormatting sqref="A16:A17">
    <cfRule type="expression" dxfId="57" priority="24">
      <formula>$A$16&lt;&gt;""</formula>
    </cfRule>
  </conditionalFormatting>
  <conditionalFormatting sqref="B16:B17">
    <cfRule type="expression" dxfId="56" priority="22">
      <formula>$A$16&lt;&gt;""</formula>
    </cfRule>
  </conditionalFormatting>
  <conditionalFormatting sqref="A24:B24">
    <cfRule type="expression" dxfId="55" priority="10">
      <formula>$A$24&lt;&gt;""</formula>
    </cfRule>
  </conditionalFormatting>
  <conditionalFormatting sqref="D9:D2029">
    <cfRule type="expression" dxfId="54" priority="30">
      <formula>$B$7=$O$8</formula>
    </cfRule>
    <cfRule type="expression" dxfId="53" priority="31">
      <formula>$B$13=$O$13</formula>
    </cfRule>
  </conditionalFormatting>
  <conditionalFormatting sqref="A15">
    <cfRule type="expression" dxfId="52" priority="75">
      <formula>AND($B$20=$O$15,OR($B$7&lt;&gt;$O$8,AND($B$7=$O$8,#REF!&gt;0,#REF!&lt;1)))</formula>
    </cfRule>
  </conditionalFormatting>
  <conditionalFormatting sqref="D6:D7">
    <cfRule type="expression" dxfId="51" priority="5">
      <formula>OR($B$7=$O$8,$B$9&lt;&gt;$O$13)</formula>
    </cfRule>
  </conditionalFormatting>
  <conditionalFormatting sqref="A15:B18">
    <cfRule type="expression" dxfId="50" priority="4">
      <formula>OR(AND($B$7=$O$7,$B$9=$O$13),AND($B$7=$O$8,$B$9=$O$13))</formula>
    </cfRule>
  </conditionalFormatting>
  <conditionalFormatting sqref="A23:B23">
    <cfRule type="expression" dxfId="49" priority="3">
      <formula>$A$23&lt;&gt;""</formula>
    </cfRule>
  </conditionalFormatting>
  <conditionalFormatting sqref="A17:B17">
    <cfRule type="expression" dxfId="48" priority="2">
      <formula>$A$17=""</formula>
    </cfRule>
  </conditionalFormatting>
  <conditionalFormatting sqref="A23">
    <cfRule type="containsText" dxfId="47" priority="1" operator="containsText" text="Zadejte požadovanou maximální přípustnou chybu!">
      <formula>NOT(ISERROR(SEARCH("Zadejte požadovanou maximální přípustnou chybu!",A23)))</formula>
    </cfRule>
  </conditionalFormatting>
  <dataValidations count="4">
    <dataValidation type="list" allowBlank="1" showInputMessage="1" showErrorMessage="1" sqref="B20">
      <formula1>$O$15:$O$16</formula1>
    </dataValidation>
    <dataValidation type="list" allowBlank="1" showInputMessage="1" showErrorMessage="1" sqref="B9">
      <formula1>$O$12:$O$13</formula1>
    </dataValidation>
    <dataValidation type="list" allowBlank="1" showInputMessage="1" showErrorMessage="1" sqref="B7">
      <formula1>$O$7:$O$8</formula1>
    </dataValidation>
    <dataValidation type="decimal" allowBlank="1" showInputMessage="1" showErrorMessage="1" error="Zadejte hodnotu z intervalu (0;1)" sqref="B11">
      <formula1>0</formula1>
      <formula2>1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05"/>
  <sheetViews>
    <sheetView workbookViewId="0">
      <selection activeCell="A2" sqref="A2"/>
    </sheetView>
  </sheetViews>
  <sheetFormatPr defaultRowHeight="15"/>
  <cols>
    <col min="1" max="1" width="11.42578125" bestFit="1" customWidth="1"/>
    <col min="2" max="2" width="13.42578125" bestFit="1" customWidth="1"/>
    <col min="3" max="3" width="11.7109375" customWidth="1"/>
    <col min="5" max="5" width="12" bestFit="1" customWidth="1"/>
    <col min="6" max="6" width="11.85546875" bestFit="1" customWidth="1"/>
    <col min="9" max="9" width="12.5703125" bestFit="1" customWidth="1"/>
    <col min="10" max="10" width="11.28515625" customWidth="1"/>
    <col min="11" max="11" width="14.140625" customWidth="1"/>
    <col min="12" max="22" width="9.85546875" customWidth="1"/>
    <col min="23" max="23" width="21" bestFit="1" customWidth="1"/>
  </cols>
  <sheetData>
    <row r="1" spans="1:30" s="15" customFormat="1" ht="2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6" spans="1:30">
      <c r="A6" s="25" t="s">
        <v>1</v>
      </c>
      <c r="B6" s="26" t="s">
        <v>82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83</v>
      </c>
      <c r="H6" s="26" t="s">
        <v>84</v>
      </c>
      <c r="I6" s="26" t="s">
        <v>85</v>
      </c>
      <c r="J6" s="26" t="s">
        <v>86</v>
      </c>
      <c r="K6" s="26" t="s">
        <v>87</v>
      </c>
      <c r="L6" s="26" t="s">
        <v>88</v>
      </c>
      <c r="M6" s="26" t="s">
        <v>89</v>
      </c>
      <c r="N6" s="26" t="s">
        <v>6</v>
      </c>
      <c r="O6" s="70" t="s">
        <v>7</v>
      </c>
      <c r="P6" s="70" t="s">
        <v>8</v>
      </c>
      <c r="Q6" s="70" t="s">
        <v>9</v>
      </c>
      <c r="R6" s="70" t="s">
        <v>10</v>
      </c>
      <c r="S6" s="71" t="s">
        <v>11</v>
      </c>
      <c r="W6" s="2" t="s">
        <v>12</v>
      </c>
      <c r="X6" s="3" t="e">
        <f>AVERAGE(Tabulka2493[Data])</f>
        <v>#DIV/0!</v>
      </c>
    </row>
    <row r="7" spans="1:30">
      <c r="A7" s="4" t="str">
        <f>IF('Odhad rozsahu výběru'!D9="","",'Odhad rozsahu výběru'!D9)</f>
        <v/>
      </c>
      <c r="B7" s="69" t="str">
        <f ca="1">IF(INDIRECT("A"&amp;ROW())="","",RANK(A7,[Data],1))</f>
        <v/>
      </c>
      <c r="C7" s="5" t="str">
        <f ca="1">IF(INDIRECT("A"&amp;ROW())="","",(B7-1)/COUNT([Data]))</f>
        <v/>
      </c>
      <c r="D7" s="5" t="str">
        <f ca="1">IF(INDIRECT("A"&amp;ROW())="","",B7/COUNT([Data]))</f>
        <v/>
      </c>
      <c r="E7" t="str">
        <f ca="1">IF(INDIRECT("A"&amp;ROW())="","",NORMDIST(A7,$X$6,$X$7,1))</f>
        <v/>
      </c>
      <c r="F7" s="5" t="str">
        <f t="shared" ref="F7:F70" ca="1" si="0">IF(INDIRECT("A"&amp;ROW())="","",MAX(ABS(C7-E7),ABS(D7-E7)))</f>
        <v/>
      </c>
      <c r="G7" s="6">
        <f ca="1">IF(ROW()=7,MAX([D_i]),"")</f>
        <v>0</v>
      </c>
      <c r="H7" s="69" t="str">
        <f ca="1">IF(INDIRECT("A"&amp;ROW())="","",RANK([Data],[Data],1)+COUNTIF([Data],Tabulka2493[[#This Row],[Data]])-1)</f>
        <v/>
      </c>
      <c r="I7" s="5" t="str">
        <f ca="1">IF(INDIRECT("A"&amp;ROW())="","",(Tabulka2493[[#This Row],[Pořadí2 - i2]]-1)/COUNT([Data]))</f>
        <v/>
      </c>
      <c r="J7" s="5" t="str">
        <f ca="1">IF(INDIRECT("A"&amp;ROW())="","",H7/COUNT([Data]))</f>
        <v/>
      </c>
      <c r="K7" s="72" t="str">
        <f ca="1">IF(INDIRECT("A"&amp;ROW())="","",NORMDIST(Tabulka2493[[#This Row],[Data]],$X$6,$X$7,1))</f>
        <v/>
      </c>
      <c r="L7" s="5" t="str">
        <f t="shared" ref="L7:L70" ca="1" si="1">IF(INDIRECT("A"&amp;ROW())="","",MAX(ABS(I7-K7),ABS(J7-K7)))</f>
        <v/>
      </c>
      <c r="M7" s="6">
        <f ca="1">IF(ROW()=7,MAX(Tabulka2493[D2_i]),"")</f>
        <v>0</v>
      </c>
      <c r="N7" s="6">
        <f ca="1">MAX(Tabulka2493[[#This Row],[x1_obs]],M7)</f>
        <v>0</v>
      </c>
      <c r="O7" s="73">
        <v>1</v>
      </c>
      <c r="P7" s="74">
        <v>0.97499999999999998</v>
      </c>
      <c r="Q7" s="75">
        <f>IF(O7=COUNT(Tabulka2493[Data]),P7,0)</f>
        <v>0</v>
      </c>
      <c r="R7" s="76" t="e">
        <f>IF(ROW()=7,IF(SUM([pomocná])&gt;0,SUM([pomocná]),1.36/SQRT(COUNT(Tabulka2493[Data]))),"")</f>
        <v>#DIV/0!</v>
      </c>
      <c r="S7" s="77" t="e">
        <f ca="1">IF(Tabulka7109[[#This Row],[x_obs]]&lt;R7,"&gt; 0,05","&lt; 0,05")</f>
        <v>#DIV/0!</v>
      </c>
      <c r="W7" s="2" t="s">
        <v>13</v>
      </c>
      <c r="X7" s="3" t="e">
        <f>STDEV(Tabulka2493[Data])</f>
        <v>#DIV/0!</v>
      </c>
    </row>
    <row r="8" spans="1:30">
      <c r="A8" s="4" t="str">
        <f>IF('Odhad rozsahu výběru'!D10="","",'Odhad rozsahu výběru'!D10)</f>
        <v/>
      </c>
      <c r="B8" s="69" t="str">
        <f ca="1">IF(INDIRECT("A"&amp;ROW())="","",RANK(A8,[Data],1))</f>
        <v/>
      </c>
      <c r="C8" s="5" t="str">
        <f ca="1">IF(INDIRECT("A"&amp;ROW())="","",(B8-1)/COUNT([Data]))</f>
        <v/>
      </c>
      <c r="D8" s="5" t="str">
        <f ca="1">IF(INDIRECT("A"&amp;ROW())="","",B8/COUNT([Data]))</f>
        <v/>
      </c>
      <c r="E8" t="str">
        <f t="shared" ref="E8:E71" ca="1" si="2">IF(INDIRECT("A"&amp;ROW())="","",NORMDIST(A8,$X$6,$X$7,1))</f>
        <v/>
      </c>
      <c r="F8" s="5" t="str">
        <f t="shared" ca="1" si="0"/>
        <v/>
      </c>
      <c r="G8" s="5" t="str">
        <f>IF(ROW()=7,MAX([D_i]),"")</f>
        <v/>
      </c>
      <c r="H8" s="69" t="str">
        <f ca="1">IF(INDIRECT("A"&amp;ROW())="","",RANK([Data],[Data],1)+COUNTIF([Data],Tabulka2493[[#This Row],[Data]])-1)</f>
        <v/>
      </c>
      <c r="I8" s="5" t="str">
        <f ca="1">IF(INDIRECT("A"&amp;ROW())="","",(Tabulka2493[[#This Row],[Pořadí2 - i2]]-1)/COUNT([Data]))</f>
        <v/>
      </c>
      <c r="J8" s="5" t="str">
        <f ca="1">IF(INDIRECT("A"&amp;ROW())="","",H8/COUNT([Data]))</f>
        <v/>
      </c>
      <c r="K8" s="72" t="str">
        <f ca="1">IF(INDIRECT("A"&amp;ROW())="","",NORMDIST(Tabulka2493[[#This Row],[Data]],$X$6,$X$7,1))</f>
        <v/>
      </c>
      <c r="L8" s="5" t="str">
        <f t="shared" ca="1" si="1"/>
        <v/>
      </c>
      <c r="M8" s="5" t="str">
        <f>IF(ROW()=7,MAX(Tabulka2493[D_i]),"")</f>
        <v/>
      </c>
      <c r="N8" s="5"/>
      <c r="O8" s="73">
        <v>2</v>
      </c>
      <c r="P8" s="74">
        <v>0.84199999999999997</v>
      </c>
      <c r="Q8" s="75">
        <f>IF(O8=COUNT(Tabulka2493[Data]),P8,0)</f>
        <v>0</v>
      </c>
      <c r="R8" s="76" t="str">
        <f>IF(ROW()=7,IF(SUM([pomocná])&gt;0,SUM([pomocná]),1.36/SQRT(COUNT(Tabulka2493[Data]))),"")</f>
        <v/>
      </c>
      <c r="S8" s="78"/>
      <c r="T8" s="72"/>
      <c r="U8" s="72"/>
      <c r="V8" s="72"/>
      <c r="W8" s="7" t="s">
        <v>21</v>
      </c>
      <c r="X8" s="8">
        <f>COUNT(Tabulka2493[Data])</f>
        <v>0</v>
      </c>
    </row>
    <row r="9" spans="1:30">
      <c r="A9" s="4" t="str">
        <f>IF('Odhad rozsahu výběru'!D11="","",'Odhad rozsahu výběru'!D11)</f>
        <v/>
      </c>
      <c r="B9" s="69" t="str">
        <f ca="1">IF(INDIRECT("A"&amp;ROW())="","",RANK(A9,[Data],1))</f>
        <v/>
      </c>
      <c r="C9" s="5" t="str">
        <f ca="1">IF(INDIRECT("A"&amp;ROW())="","",(B9-1)/COUNT([Data]))</f>
        <v/>
      </c>
      <c r="D9" s="5" t="str">
        <f ca="1">IF(INDIRECT("A"&amp;ROW())="","",B9/COUNT([Data]))</f>
        <v/>
      </c>
      <c r="E9" t="str">
        <f t="shared" ca="1" si="2"/>
        <v/>
      </c>
      <c r="F9" s="5" t="str">
        <f t="shared" ca="1" si="0"/>
        <v/>
      </c>
      <c r="G9" s="5" t="str">
        <f>IF(ROW()=7,MAX([D_i]),"")</f>
        <v/>
      </c>
      <c r="H9" s="69" t="str">
        <f ca="1">IF(INDIRECT("A"&amp;ROW())="","",RANK([Data],[Data],1)+COUNTIF([Data],Tabulka2493[[#This Row],[Data]])-1)</f>
        <v/>
      </c>
      <c r="I9" s="5" t="str">
        <f ca="1">IF(INDIRECT("A"&amp;ROW())="","",(Tabulka2493[[#This Row],[Pořadí2 - i2]]-1)/COUNT([Data]))</f>
        <v/>
      </c>
      <c r="J9" s="5" t="str">
        <f ca="1">IF(INDIRECT("A"&amp;ROW())="","",H9/COUNT([Data]))</f>
        <v/>
      </c>
      <c r="K9" s="72" t="str">
        <f ca="1">IF(INDIRECT("A"&amp;ROW())="","",NORMDIST(Tabulka2493[[#This Row],[Data]],$X$6,$X$7,1))</f>
        <v/>
      </c>
      <c r="L9" s="5" t="str">
        <f t="shared" ca="1" si="1"/>
        <v/>
      </c>
      <c r="M9" s="5" t="str">
        <f>IF(ROW()=7,MAX(Tabulka2493[D_i]),"")</f>
        <v/>
      </c>
      <c r="N9" s="5"/>
      <c r="O9" s="73">
        <v>3</v>
      </c>
      <c r="P9" s="74">
        <v>0.70799999999999996</v>
      </c>
      <c r="Q9" s="75">
        <f>IF(O9=COUNT(Tabulka2493[Data]),P9,0)</f>
        <v>0</v>
      </c>
      <c r="R9" s="76" t="str">
        <f>IF(ROW()=7,IF(SUM([pomocná])&gt;0,SUM([pomocná]),1.36/SQRT(COUNT(Tabulka2493[Data]))),"")</f>
        <v/>
      </c>
      <c r="S9" s="79"/>
      <c r="T9" s="72"/>
      <c r="U9" s="72"/>
      <c r="V9" s="72"/>
    </row>
    <row r="10" spans="1:30">
      <c r="A10" s="4" t="str">
        <f>IF('Odhad rozsahu výběru'!D12="","",'Odhad rozsahu výběru'!D12)</f>
        <v/>
      </c>
      <c r="B10" s="69" t="str">
        <f ca="1">IF(INDIRECT("A"&amp;ROW())="","",RANK(A10,[Data],1))</f>
        <v/>
      </c>
      <c r="C10" s="5" t="str">
        <f ca="1">IF(INDIRECT("A"&amp;ROW())="","",(B10-1)/COUNT([Data]))</f>
        <v/>
      </c>
      <c r="D10" s="5" t="str">
        <f ca="1">IF(INDIRECT("A"&amp;ROW())="","",B10/COUNT([Data]))</f>
        <v/>
      </c>
      <c r="E10" t="str">
        <f t="shared" ca="1" si="2"/>
        <v/>
      </c>
      <c r="F10" s="5" t="str">
        <f t="shared" ca="1" si="0"/>
        <v/>
      </c>
      <c r="G10" s="5" t="str">
        <f>IF(ROW()=7,MAX([D_i]),"")</f>
        <v/>
      </c>
      <c r="H10" s="69" t="str">
        <f ca="1">IF(INDIRECT("A"&amp;ROW())="","",RANK([Data],[Data],1)+COUNTIF([Data],Tabulka2493[[#This Row],[Data]])-1)</f>
        <v/>
      </c>
      <c r="I10" s="5" t="str">
        <f ca="1">IF(INDIRECT("A"&amp;ROW())="","",(Tabulka2493[[#This Row],[Pořadí2 - i2]]-1)/COUNT([Data]))</f>
        <v/>
      </c>
      <c r="J10" s="5" t="str">
        <f ca="1">IF(INDIRECT("A"&amp;ROW())="","",H10/COUNT([Data]))</f>
        <v/>
      </c>
      <c r="K10" s="72" t="str">
        <f ca="1">IF(INDIRECT("A"&amp;ROW())="","",NORMDIST(Tabulka2493[[#This Row],[Data]],$X$6,$X$7,1))</f>
        <v/>
      </c>
      <c r="L10" s="5" t="str">
        <f t="shared" ca="1" si="1"/>
        <v/>
      </c>
      <c r="M10" s="5" t="str">
        <f>IF(ROW()=7,MAX(Tabulka2493[D_i]),"")</f>
        <v/>
      </c>
      <c r="N10" s="5"/>
      <c r="O10" s="73">
        <v>4</v>
      </c>
      <c r="P10" s="74">
        <v>0.624</v>
      </c>
      <c r="Q10" s="75">
        <f>IF(O10=COUNT(Tabulka2493[Data]),P10,0)</f>
        <v>0</v>
      </c>
      <c r="R10" s="76" t="str">
        <f>IF(ROW()=7,IF(SUM([pomocná])&gt;0,SUM([pomocná]),1.36/SQRT(COUNT(Tabulka2493[Data]))),"")</f>
        <v/>
      </c>
      <c r="S10" s="79"/>
      <c r="T10" s="72"/>
      <c r="U10" s="72"/>
      <c r="V10" s="72"/>
      <c r="W10" s="7" t="s">
        <v>14</v>
      </c>
      <c r="X10" s="8" t="s">
        <v>15</v>
      </c>
      <c r="Y10" s="9"/>
      <c r="Z10" s="9"/>
      <c r="AA10" s="9"/>
    </row>
    <row r="11" spans="1:30">
      <c r="A11" s="4" t="str">
        <f>IF('Odhad rozsahu výběru'!D13="","",'Odhad rozsahu výběru'!D13)</f>
        <v/>
      </c>
      <c r="B11" s="69" t="str">
        <f ca="1">IF(INDIRECT("A"&amp;ROW())="","",RANK(A11,[Data],1))</f>
        <v/>
      </c>
      <c r="C11" s="5" t="str">
        <f ca="1">IF(INDIRECT("A"&amp;ROW())="","",(B11-1)/COUNT([Data]))</f>
        <v/>
      </c>
      <c r="D11" s="5" t="str">
        <f ca="1">IF(INDIRECT("A"&amp;ROW())="","",B11/COUNT([Data]))</f>
        <v/>
      </c>
      <c r="E11" t="str">
        <f t="shared" ca="1" si="2"/>
        <v/>
      </c>
      <c r="F11" s="5" t="str">
        <f t="shared" ca="1" si="0"/>
        <v/>
      </c>
      <c r="G11" s="5" t="str">
        <f>IF(ROW()=7,MAX([D_i]),"")</f>
        <v/>
      </c>
      <c r="H11" s="69" t="str">
        <f ca="1">IF(INDIRECT("A"&amp;ROW())="","",RANK([Data],[Data],1)+COUNTIF([Data],Tabulka2493[[#This Row],[Data]])-1)</f>
        <v/>
      </c>
      <c r="I11" s="5" t="str">
        <f ca="1">IF(INDIRECT("A"&amp;ROW())="","",(Tabulka2493[[#This Row],[Pořadí2 - i2]]-1)/COUNT([Data]))</f>
        <v/>
      </c>
      <c r="J11" s="5" t="str">
        <f ca="1">IF(INDIRECT("A"&amp;ROW())="","",H11/COUNT([Data]))</f>
        <v/>
      </c>
      <c r="K11" s="72" t="str">
        <f ca="1">IF(INDIRECT("A"&amp;ROW())="","",NORMDIST(Tabulka2493[[#This Row],[Data]],$X$6,$X$7,1))</f>
        <v/>
      </c>
      <c r="L11" s="5" t="str">
        <f t="shared" ca="1" si="1"/>
        <v/>
      </c>
      <c r="M11" s="5" t="str">
        <f>IF(ROW()=7,MAX(Tabulka2493[D_i]),"")</f>
        <v/>
      </c>
      <c r="N11" s="5"/>
      <c r="O11" s="73">
        <v>5</v>
      </c>
      <c r="P11" s="74">
        <v>0.56299999999999994</v>
      </c>
      <c r="Q11" s="75">
        <f>IF(O11=COUNT(Tabulka2493[Data]),P11,0)</f>
        <v>0</v>
      </c>
      <c r="R11" s="76" t="str">
        <f>IF(ROW()=7,IF(SUM([pomocná])&gt;0,SUM([pomocná]),1.36/SQRT(COUNT(Tabulka2493[Data]))),"")</f>
        <v/>
      </c>
      <c r="S11" s="79"/>
      <c r="T11" s="72"/>
      <c r="U11" s="72"/>
      <c r="V11" s="72"/>
      <c r="W11" s="7" t="s">
        <v>16</v>
      </c>
      <c r="X11" s="8" t="s">
        <v>17</v>
      </c>
      <c r="Y11" s="9"/>
      <c r="Z11" s="9"/>
      <c r="AA11" s="9"/>
    </row>
    <row r="12" spans="1:30">
      <c r="A12" s="4" t="str">
        <f>IF('Odhad rozsahu výběru'!D14="","",'Odhad rozsahu výběru'!D14)</f>
        <v/>
      </c>
      <c r="B12" s="69" t="str">
        <f ca="1">IF(INDIRECT("A"&amp;ROW())="","",RANK(A12,[Data],1))</f>
        <v/>
      </c>
      <c r="C12" s="5" t="str">
        <f ca="1">IF(INDIRECT("A"&amp;ROW())="","",(B12-1)/COUNT([Data]))</f>
        <v/>
      </c>
      <c r="D12" s="5" t="str">
        <f ca="1">IF(INDIRECT("A"&amp;ROW())="","",B12/COUNT([Data]))</f>
        <v/>
      </c>
      <c r="E12" t="str">
        <f t="shared" ca="1" si="2"/>
        <v/>
      </c>
      <c r="F12" s="5" t="str">
        <f t="shared" ca="1" si="0"/>
        <v/>
      </c>
      <c r="G12" s="5" t="str">
        <f>IF(ROW()=7,MAX([D_i]),"")</f>
        <v/>
      </c>
      <c r="H12" s="69" t="str">
        <f ca="1">IF(INDIRECT("A"&amp;ROW())="","",RANK([Data],[Data],1)+COUNTIF([Data],Tabulka2493[[#This Row],[Data]])-1)</f>
        <v/>
      </c>
      <c r="I12" s="5" t="str">
        <f ca="1">IF(INDIRECT("A"&amp;ROW())="","",(Tabulka2493[[#This Row],[Pořadí2 - i2]]-1)/COUNT([Data]))</f>
        <v/>
      </c>
      <c r="J12" s="5" t="str">
        <f ca="1">IF(INDIRECT("A"&amp;ROW())="","",H12/COUNT([Data]))</f>
        <v/>
      </c>
      <c r="K12" s="72" t="str">
        <f ca="1">IF(INDIRECT("A"&amp;ROW())="","",NORMDIST(Tabulka2493[[#This Row],[Data]],$X$6,$X$7,1))</f>
        <v/>
      </c>
      <c r="L12" s="5" t="str">
        <f t="shared" ca="1" si="1"/>
        <v/>
      </c>
      <c r="M12" s="5" t="str">
        <f>IF(ROW()=7,MAX(Tabulka2493[D_i]),"")</f>
        <v/>
      </c>
      <c r="N12" s="5"/>
      <c r="O12" s="73">
        <v>6</v>
      </c>
      <c r="P12" s="74">
        <v>0.51900000000000002</v>
      </c>
      <c r="Q12" s="75">
        <f>IF(O12=COUNT(Tabulka2493[Data]),P12,0)</f>
        <v>0</v>
      </c>
      <c r="R12" s="76" t="str">
        <f>IF(ROW()=7,IF(SUM([pomocná])&gt;0,SUM([pomocná]),1.36/SQRT(COUNT(Tabulka2493[Data]))),"")</f>
        <v/>
      </c>
      <c r="S12" s="79"/>
      <c r="T12" s="72"/>
      <c r="U12" s="72"/>
      <c r="V12" s="72"/>
    </row>
    <row r="13" spans="1:30">
      <c r="A13" s="4" t="str">
        <f>IF('Odhad rozsahu výběru'!D15="","",'Odhad rozsahu výběru'!D15)</f>
        <v/>
      </c>
      <c r="B13" s="69" t="str">
        <f ca="1">IF(INDIRECT("A"&amp;ROW())="","",RANK(A13,[Data],1))</f>
        <v/>
      </c>
      <c r="C13" s="5" t="str">
        <f ca="1">IF(INDIRECT("A"&amp;ROW())="","",(B13-1)/COUNT([Data]))</f>
        <v/>
      </c>
      <c r="D13" s="5" t="str">
        <f ca="1">IF(INDIRECT("A"&amp;ROW())="","",B13/COUNT([Data]))</f>
        <v/>
      </c>
      <c r="E13" t="str">
        <f t="shared" ca="1" si="2"/>
        <v/>
      </c>
      <c r="F13" s="5" t="str">
        <f t="shared" ca="1" si="0"/>
        <v/>
      </c>
      <c r="G13" s="5" t="str">
        <f>IF(ROW()=7,MAX([D_i]),"")</f>
        <v/>
      </c>
      <c r="H13" s="69" t="str">
        <f ca="1">IF(INDIRECT("A"&amp;ROW())="","",RANK([Data],[Data],1)+COUNTIF([Data],Tabulka2493[[#This Row],[Data]])-1)</f>
        <v/>
      </c>
      <c r="I13" s="5" t="str">
        <f ca="1">IF(INDIRECT("A"&amp;ROW())="","",(Tabulka2493[[#This Row],[Pořadí2 - i2]]-1)/COUNT([Data]))</f>
        <v/>
      </c>
      <c r="J13" s="5" t="str">
        <f ca="1">IF(INDIRECT("A"&amp;ROW())="","",H13/COUNT([Data]))</f>
        <v/>
      </c>
      <c r="K13" s="72" t="str">
        <f ca="1">IF(INDIRECT("A"&amp;ROW())="","",NORMDIST(Tabulka2493[[#This Row],[Data]],$X$6,$X$7,1))</f>
        <v/>
      </c>
      <c r="L13" s="5" t="str">
        <f t="shared" ca="1" si="1"/>
        <v/>
      </c>
      <c r="M13" s="5" t="str">
        <f>IF(ROW()=7,MAX(Tabulka2493[D_i]),"")</f>
        <v/>
      </c>
      <c r="N13" s="5"/>
      <c r="O13" s="73">
        <v>7</v>
      </c>
      <c r="P13" s="74">
        <v>0.48299999999999998</v>
      </c>
      <c r="Q13" s="75">
        <f>IF(O13=COUNT(Tabulka2493[Data]),P13,0)</f>
        <v>0</v>
      </c>
      <c r="R13" s="76" t="str">
        <f>IF(ROW()=7,IF(SUM([pomocná])&gt;0,SUM([pomocná]),1.36/SQRT(COUNT(Tabulka2493[Data]))),"")</f>
        <v/>
      </c>
      <c r="S13" s="79"/>
      <c r="T13" s="72"/>
      <c r="U13" s="72"/>
      <c r="V13" s="72"/>
      <c r="W13" s="10" t="s">
        <v>18</v>
      </c>
      <c r="X13" s="11" t="e">
        <f ca="1">IF(S7="&lt; 0,05","Na hladině významnosti 0,05 zamítáme normalitu populace.","Na hladině významnosti 0,05 nelze zamítnout normalitu populace.")</f>
        <v>#DIV/0!</v>
      </c>
      <c r="Y13" s="12"/>
      <c r="Z13" s="12"/>
      <c r="AA13" s="12"/>
      <c r="AB13" s="17"/>
      <c r="AC13" s="17"/>
      <c r="AD13" s="17"/>
    </row>
    <row r="14" spans="1:30">
      <c r="A14" s="4" t="str">
        <f>IF('Odhad rozsahu výběru'!D16="","",'Odhad rozsahu výběru'!D16)</f>
        <v/>
      </c>
      <c r="B14" s="69" t="str">
        <f ca="1">IF(INDIRECT("A"&amp;ROW())="","",RANK(A14,[Data],1))</f>
        <v/>
      </c>
      <c r="C14" s="5" t="str">
        <f ca="1">IF(INDIRECT("A"&amp;ROW())="","",(B14-1)/COUNT([Data]))</f>
        <v/>
      </c>
      <c r="D14" s="5" t="str">
        <f ca="1">IF(INDIRECT("A"&amp;ROW())="","",B14/COUNT([Data]))</f>
        <v/>
      </c>
      <c r="E14" t="str">
        <f t="shared" ca="1" si="2"/>
        <v/>
      </c>
      <c r="F14" s="5" t="str">
        <f t="shared" ca="1" si="0"/>
        <v/>
      </c>
      <c r="G14" s="5" t="str">
        <f>IF(ROW()=7,MAX([D_i]),"")</f>
        <v/>
      </c>
      <c r="H14" s="69" t="str">
        <f ca="1">IF(INDIRECT("A"&amp;ROW())="","",RANK([Data],[Data],1)+COUNTIF([Data],Tabulka2493[[#This Row],[Data]])-1)</f>
        <v/>
      </c>
      <c r="I14" s="5" t="str">
        <f ca="1">IF(INDIRECT("A"&amp;ROW())="","",(Tabulka2493[[#This Row],[Pořadí2 - i2]]-1)/COUNT([Data]))</f>
        <v/>
      </c>
      <c r="J14" s="5" t="str">
        <f ca="1">IF(INDIRECT("A"&amp;ROW())="","",H14/COUNT([Data]))</f>
        <v/>
      </c>
      <c r="K14" s="72" t="str">
        <f ca="1">IF(INDIRECT("A"&amp;ROW())="","",NORMDIST(Tabulka2493[[#This Row],[Data]],$X$6,$X$7,1))</f>
        <v/>
      </c>
      <c r="L14" s="5" t="str">
        <f t="shared" ca="1" si="1"/>
        <v/>
      </c>
      <c r="M14" s="5" t="str">
        <f>IF(ROW()=7,MAX(Tabulka2493[D_i]),"")</f>
        <v/>
      </c>
      <c r="N14" s="5"/>
      <c r="O14" s="73">
        <v>8</v>
      </c>
      <c r="P14" s="74">
        <v>0.45400000000000001</v>
      </c>
      <c r="Q14" s="75">
        <f>IF(O14=COUNT(Tabulka2493[Data]),P14,0)</f>
        <v>0</v>
      </c>
      <c r="R14" s="76" t="str">
        <f>IF(ROW()=7,IF(SUM([pomocná])&gt;0,SUM([pomocná]),1.36/SQRT(COUNT(Tabulka2493[Data]))),"")</f>
        <v/>
      </c>
      <c r="S14" s="79"/>
      <c r="T14" s="72"/>
      <c r="U14" s="72"/>
      <c r="V14" s="72"/>
    </row>
    <row r="15" spans="1:30">
      <c r="A15" s="4" t="str">
        <f>IF('Odhad rozsahu výběru'!D17="","",'Odhad rozsahu výběru'!D17)</f>
        <v/>
      </c>
      <c r="B15" s="69" t="str">
        <f ca="1">IF(INDIRECT("A"&amp;ROW())="","",RANK(A15,[Data],1))</f>
        <v/>
      </c>
      <c r="C15" s="5" t="str">
        <f ca="1">IF(INDIRECT("A"&amp;ROW())="","",(B15-1)/COUNT([Data]))</f>
        <v/>
      </c>
      <c r="D15" s="5" t="str">
        <f ca="1">IF(INDIRECT("A"&amp;ROW())="","",B15/COUNT([Data]))</f>
        <v/>
      </c>
      <c r="E15" t="str">
        <f t="shared" ca="1" si="2"/>
        <v/>
      </c>
      <c r="F15" s="5" t="str">
        <f t="shared" ca="1" si="0"/>
        <v/>
      </c>
      <c r="G15" s="5" t="str">
        <f>IF(ROW()=7,MAX([D_i]),"")</f>
        <v/>
      </c>
      <c r="H15" s="69" t="str">
        <f ca="1">IF(INDIRECT("A"&amp;ROW())="","",RANK([Data],[Data],1)+COUNTIF([Data],Tabulka2493[[#This Row],[Data]])-1)</f>
        <v/>
      </c>
      <c r="I15" s="5" t="str">
        <f ca="1">IF(INDIRECT("A"&amp;ROW())="","",(Tabulka2493[[#This Row],[Pořadí2 - i2]]-1)/COUNT([Data]))</f>
        <v/>
      </c>
      <c r="J15" s="5" t="str">
        <f ca="1">IF(INDIRECT("A"&amp;ROW())="","",H15/COUNT([Data]))</f>
        <v/>
      </c>
      <c r="K15" s="72" t="str">
        <f ca="1">IF(INDIRECT("A"&amp;ROW())="","",NORMDIST(Tabulka2493[[#This Row],[Data]],$X$6,$X$7,1))</f>
        <v/>
      </c>
      <c r="L15" s="5" t="str">
        <f t="shared" ca="1" si="1"/>
        <v/>
      </c>
      <c r="M15" s="5" t="str">
        <f>IF(ROW()=7,MAX(Tabulka2493[D_i]),"")</f>
        <v/>
      </c>
      <c r="N15" s="5"/>
      <c r="O15" s="73">
        <v>9</v>
      </c>
      <c r="P15" s="74">
        <v>0.43</v>
      </c>
      <c r="Q15" s="75">
        <f>IF(O15=COUNT(Tabulka2493[Data]),P15,0)</f>
        <v>0</v>
      </c>
      <c r="R15" s="76" t="str">
        <f>IF(ROW()=7,IF(SUM([pomocná])&gt;0,SUM([pomocná]),1.36/SQRT(COUNT(Tabulka2493[Data]))),"")</f>
        <v/>
      </c>
      <c r="S15" s="79"/>
      <c r="T15" s="72"/>
      <c r="U15" s="72"/>
      <c r="V15" s="72"/>
    </row>
    <row r="16" spans="1:30">
      <c r="A16" s="4" t="str">
        <f>IF('Odhad rozsahu výběru'!D18="","",'Odhad rozsahu výběru'!D18)</f>
        <v/>
      </c>
      <c r="B16" s="69" t="str">
        <f ca="1">IF(INDIRECT("A"&amp;ROW())="","",RANK(A16,[Data],1))</f>
        <v/>
      </c>
      <c r="C16" s="5" t="str">
        <f ca="1">IF(INDIRECT("A"&amp;ROW())="","",(B16-1)/COUNT([Data]))</f>
        <v/>
      </c>
      <c r="D16" s="5" t="str">
        <f ca="1">IF(INDIRECT("A"&amp;ROW())="","",B16/COUNT([Data]))</f>
        <v/>
      </c>
      <c r="E16" t="str">
        <f t="shared" ca="1" si="2"/>
        <v/>
      </c>
      <c r="F16" s="5" t="str">
        <f t="shared" ca="1" si="0"/>
        <v/>
      </c>
      <c r="G16" s="5" t="str">
        <f>IF(ROW()=7,MAX([D_i]),"")</f>
        <v/>
      </c>
      <c r="H16" s="69" t="str">
        <f ca="1">IF(INDIRECT("A"&amp;ROW())="","",RANK([Data],[Data],1)+COUNTIF([Data],Tabulka2493[[#This Row],[Data]])-1)</f>
        <v/>
      </c>
      <c r="I16" s="5" t="str">
        <f ca="1">IF(INDIRECT("A"&amp;ROW())="","",(Tabulka2493[[#This Row],[Pořadí2 - i2]]-1)/COUNT([Data]))</f>
        <v/>
      </c>
      <c r="J16" s="5" t="str">
        <f ca="1">IF(INDIRECT("A"&amp;ROW())="","",H16/COUNT([Data]))</f>
        <v/>
      </c>
      <c r="K16" s="72" t="str">
        <f ca="1">IF(INDIRECT("A"&amp;ROW())="","",NORMDIST(Tabulka2493[[#This Row],[Data]],$X$6,$X$7,1))</f>
        <v/>
      </c>
      <c r="L16" s="5" t="str">
        <f t="shared" ca="1" si="1"/>
        <v/>
      </c>
      <c r="M16" s="5" t="str">
        <f>IF(ROW()=7,MAX(Tabulka2493[D_i]),"")</f>
        <v/>
      </c>
      <c r="N16" s="5"/>
      <c r="O16" s="73">
        <v>10</v>
      </c>
      <c r="P16" s="74">
        <v>0.40899999999999997</v>
      </c>
      <c r="Q16" s="75">
        <f>IF(O16=COUNT(Tabulka2493[Data]),P16,0)</f>
        <v>0</v>
      </c>
      <c r="R16" s="76" t="str">
        <f>IF(ROW()=7,IF(SUM([pomocná])&gt;0,SUM([pomocná]),1.36/SQRT(COUNT(Tabulka2493[Data]))),"")</f>
        <v/>
      </c>
      <c r="S16" s="79"/>
      <c r="T16" s="72"/>
      <c r="U16" s="72"/>
      <c r="V16" s="72"/>
    </row>
    <row r="17" spans="1:22">
      <c r="A17" s="4" t="str">
        <f>IF('Odhad rozsahu výběru'!D19="","",'Odhad rozsahu výběru'!D19)</f>
        <v/>
      </c>
      <c r="B17" s="69" t="str">
        <f ca="1">IF(INDIRECT("A"&amp;ROW())="","",RANK(A17,[Data],1))</f>
        <v/>
      </c>
      <c r="C17" s="5" t="str">
        <f ca="1">IF(INDIRECT("A"&amp;ROW())="","",(B17-1)/COUNT([Data]))</f>
        <v/>
      </c>
      <c r="D17" s="5" t="str">
        <f ca="1">IF(INDIRECT("A"&amp;ROW())="","",B17/COUNT([Data]))</f>
        <v/>
      </c>
      <c r="E17" t="str">
        <f t="shared" ca="1" si="2"/>
        <v/>
      </c>
      <c r="F17" s="5" t="str">
        <f t="shared" ca="1" si="0"/>
        <v/>
      </c>
      <c r="G17" s="5" t="str">
        <f>IF(ROW()=7,MAX([D_i]),"")</f>
        <v/>
      </c>
      <c r="H17" s="69" t="str">
        <f ca="1">IF(INDIRECT("A"&amp;ROW())="","",RANK([Data],[Data],1)+COUNTIF([Data],Tabulka2493[[#This Row],[Data]])-1)</f>
        <v/>
      </c>
      <c r="I17" s="5" t="str">
        <f ca="1">IF(INDIRECT("A"&amp;ROW())="","",(Tabulka2493[[#This Row],[Pořadí2 - i2]]-1)/COUNT([Data]))</f>
        <v/>
      </c>
      <c r="J17" s="5" t="str">
        <f ca="1">IF(INDIRECT("A"&amp;ROW())="","",H17/COUNT([Data]))</f>
        <v/>
      </c>
      <c r="K17" s="72" t="str">
        <f ca="1">IF(INDIRECT("A"&amp;ROW())="","",NORMDIST(Tabulka2493[[#This Row],[Data]],$X$6,$X$7,1))</f>
        <v/>
      </c>
      <c r="L17" s="5" t="str">
        <f t="shared" ca="1" si="1"/>
        <v/>
      </c>
      <c r="M17" s="5" t="str">
        <f>IF(ROW()=7,MAX(Tabulka2493[D_i]),"")</f>
        <v/>
      </c>
      <c r="N17" s="5"/>
      <c r="O17" s="73">
        <v>11</v>
      </c>
      <c r="P17" s="74">
        <v>0.39100000000000001</v>
      </c>
      <c r="Q17" s="75">
        <f>IF(O17=COUNT(Tabulka2493[Data]),P17,0)</f>
        <v>0</v>
      </c>
      <c r="R17" s="76" t="str">
        <f>IF(ROW()=7,IF(SUM([pomocná])&gt;0,SUM([pomocná]),1.36/SQRT(COUNT(Tabulka2493[Data]))),"")</f>
        <v/>
      </c>
      <c r="S17" s="79"/>
      <c r="T17" s="72"/>
      <c r="U17" s="72"/>
      <c r="V17" s="72"/>
    </row>
    <row r="18" spans="1:22">
      <c r="A18" s="4" t="str">
        <f>IF('Odhad rozsahu výběru'!D20="","",'Odhad rozsahu výběru'!D20)</f>
        <v/>
      </c>
      <c r="B18" s="69" t="str">
        <f ca="1">IF(INDIRECT("A"&amp;ROW())="","",RANK(A18,[Data],1))</f>
        <v/>
      </c>
      <c r="C18" s="5" t="str">
        <f ca="1">IF(INDIRECT("A"&amp;ROW())="","",(B18-1)/COUNT([Data]))</f>
        <v/>
      </c>
      <c r="D18" s="5" t="str">
        <f ca="1">IF(INDIRECT("A"&amp;ROW())="","",B18/COUNT([Data]))</f>
        <v/>
      </c>
      <c r="E18" t="str">
        <f t="shared" ca="1" si="2"/>
        <v/>
      </c>
      <c r="F18" s="5" t="str">
        <f t="shared" ca="1" si="0"/>
        <v/>
      </c>
      <c r="G18" s="5" t="str">
        <f>IF(ROW()=7,MAX([D_i]),"")</f>
        <v/>
      </c>
      <c r="H18" s="69" t="str">
        <f ca="1">IF(INDIRECT("A"&amp;ROW())="","",RANK([Data],[Data],1)+COUNTIF([Data],Tabulka2493[[#This Row],[Data]])-1)</f>
        <v/>
      </c>
      <c r="I18" s="5" t="str">
        <f ca="1">IF(INDIRECT("A"&amp;ROW())="","",(Tabulka2493[[#This Row],[Pořadí2 - i2]]-1)/COUNT([Data]))</f>
        <v/>
      </c>
      <c r="J18" s="5" t="str">
        <f ca="1">IF(INDIRECT("A"&amp;ROW())="","",H18/COUNT([Data]))</f>
        <v/>
      </c>
      <c r="K18" s="72" t="str">
        <f ca="1">IF(INDIRECT("A"&amp;ROW())="","",NORMDIST(Tabulka2493[[#This Row],[Data]],$X$6,$X$7,1))</f>
        <v/>
      </c>
      <c r="L18" s="5" t="str">
        <f t="shared" ca="1" si="1"/>
        <v/>
      </c>
      <c r="M18" s="5" t="str">
        <f>IF(ROW()=7,MAX(Tabulka2493[D_i]),"")</f>
        <v/>
      </c>
      <c r="N18" s="5"/>
      <c r="O18" s="73">
        <v>12</v>
      </c>
      <c r="P18" s="74">
        <v>0.375</v>
      </c>
      <c r="Q18" s="75">
        <f>IF(O18=COUNT(Tabulka2493[Data]),P18,0)</f>
        <v>0</v>
      </c>
      <c r="R18" s="76" t="str">
        <f>IF(ROW()=7,IF(SUM([pomocná])&gt;0,SUM([pomocná]),1.36/SQRT(COUNT(Tabulka2493[Data]))),"")</f>
        <v/>
      </c>
      <c r="S18" s="79"/>
      <c r="T18" s="72"/>
      <c r="U18" s="72"/>
      <c r="V18" s="72"/>
    </row>
    <row r="19" spans="1:22">
      <c r="A19" s="4" t="str">
        <f>IF('Odhad rozsahu výběru'!D21="","",'Odhad rozsahu výběru'!D21)</f>
        <v/>
      </c>
      <c r="B19" s="69" t="str">
        <f ca="1">IF(INDIRECT("A"&amp;ROW())="","",RANK(A19,[Data],1))</f>
        <v/>
      </c>
      <c r="C19" s="5" t="str">
        <f ca="1">IF(INDIRECT("A"&amp;ROW())="","",(B19-1)/COUNT([Data]))</f>
        <v/>
      </c>
      <c r="D19" s="5" t="str">
        <f ca="1">IF(INDIRECT("A"&amp;ROW())="","",B19/COUNT([Data]))</f>
        <v/>
      </c>
      <c r="E19" t="str">
        <f t="shared" ca="1" si="2"/>
        <v/>
      </c>
      <c r="F19" s="5" t="str">
        <f t="shared" ca="1" si="0"/>
        <v/>
      </c>
      <c r="G19" s="5" t="str">
        <f>IF(ROW()=7,MAX([D_i]),"")</f>
        <v/>
      </c>
      <c r="H19" s="69" t="str">
        <f ca="1">IF(INDIRECT("A"&amp;ROW())="","",RANK([Data],[Data],1)+COUNTIF([Data],Tabulka2493[[#This Row],[Data]])-1)</f>
        <v/>
      </c>
      <c r="I19" s="5" t="str">
        <f ca="1">IF(INDIRECT("A"&amp;ROW())="","",(Tabulka2493[[#This Row],[Pořadí2 - i2]]-1)/COUNT([Data]))</f>
        <v/>
      </c>
      <c r="J19" s="5" t="str">
        <f ca="1">IF(INDIRECT("A"&amp;ROW())="","",H19/COUNT([Data]))</f>
        <v/>
      </c>
      <c r="K19" s="72" t="str">
        <f ca="1">IF(INDIRECT("A"&amp;ROW())="","",NORMDIST(Tabulka2493[[#This Row],[Data]],$X$6,$X$7,1))</f>
        <v/>
      </c>
      <c r="L19" s="5" t="str">
        <f t="shared" ca="1" si="1"/>
        <v/>
      </c>
      <c r="M19" s="5" t="str">
        <f>IF(ROW()=7,MAX(Tabulka2493[D_i]),"")</f>
        <v/>
      </c>
      <c r="N19" s="5"/>
      <c r="O19" s="73">
        <v>13</v>
      </c>
      <c r="P19" s="74">
        <v>0.36099999999999999</v>
      </c>
      <c r="Q19" s="75">
        <f>IF(O19=COUNT(Tabulka2493[Data]),P19,0)</f>
        <v>0</v>
      </c>
      <c r="R19" s="76" t="str">
        <f>IF(ROW()=7,IF(SUM([pomocná])&gt;0,SUM([pomocná]),1.36/SQRT(COUNT(Tabulka2493[Data]))),"")</f>
        <v/>
      </c>
      <c r="S19" s="79"/>
      <c r="T19" s="72"/>
      <c r="U19" s="72"/>
      <c r="V19" s="72"/>
    </row>
    <row r="20" spans="1:22">
      <c r="A20" s="4" t="str">
        <f>IF('Odhad rozsahu výběru'!D22="","",'Odhad rozsahu výběru'!D22)</f>
        <v/>
      </c>
      <c r="B20" s="69" t="str">
        <f ca="1">IF(INDIRECT("A"&amp;ROW())="","",RANK(A20,[Data],1))</f>
        <v/>
      </c>
      <c r="C20" s="5" t="str">
        <f ca="1">IF(INDIRECT("A"&amp;ROW())="","",(B20-1)/COUNT([Data]))</f>
        <v/>
      </c>
      <c r="D20" s="5" t="str">
        <f ca="1">IF(INDIRECT("A"&amp;ROW())="","",B20/COUNT([Data]))</f>
        <v/>
      </c>
      <c r="E20" t="str">
        <f t="shared" ca="1" si="2"/>
        <v/>
      </c>
      <c r="F20" s="5" t="str">
        <f t="shared" ca="1" si="0"/>
        <v/>
      </c>
      <c r="G20" s="5" t="str">
        <f>IF(ROW()=7,MAX([D_i]),"")</f>
        <v/>
      </c>
      <c r="H20" s="69" t="str">
        <f ca="1">IF(INDIRECT("A"&amp;ROW())="","",RANK([Data],[Data],1)+COUNTIF([Data],Tabulka2493[[#This Row],[Data]])-1)</f>
        <v/>
      </c>
      <c r="I20" s="5" t="str">
        <f ca="1">IF(INDIRECT("A"&amp;ROW())="","",(Tabulka2493[[#This Row],[Pořadí2 - i2]]-1)/COUNT([Data]))</f>
        <v/>
      </c>
      <c r="J20" s="5" t="str">
        <f ca="1">IF(INDIRECT("A"&amp;ROW())="","",H20/COUNT([Data]))</f>
        <v/>
      </c>
      <c r="K20" s="72" t="str">
        <f ca="1">IF(INDIRECT("A"&amp;ROW())="","",NORMDIST(Tabulka2493[[#This Row],[Data]],$X$6,$X$7,1))</f>
        <v/>
      </c>
      <c r="L20" s="5" t="str">
        <f t="shared" ca="1" si="1"/>
        <v/>
      </c>
      <c r="M20" s="5" t="str">
        <f>IF(ROW()=7,MAX(Tabulka2493[D_i]),"")</f>
        <v/>
      </c>
      <c r="N20" s="5"/>
      <c r="O20" s="73">
        <v>14</v>
      </c>
      <c r="P20" s="74">
        <v>0.34899999999999998</v>
      </c>
      <c r="Q20" s="75">
        <f>IF(O20=COUNT(Tabulka2493[Data]),P20,0)</f>
        <v>0</v>
      </c>
      <c r="R20" s="76" t="str">
        <f>IF(ROW()=7,IF(SUM([pomocná])&gt;0,SUM([pomocná]),1.36/SQRT(COUNT(Tabulka2493[Data]))),"")</f>
        <v/>
      </c>
      <c r="S20" s="79"/>
      <c r="T20" s="72"/>
      <c r="U20" s="72"/>
      <c r="V20" s="72"/>
    </row>
    <row r="21" spans="1:22">
      <c r="A21" s="4" t="str">
        <f>IF('Odhad rozsahu výběru'!D23="","",'Odhad rozsahu výběru'!D23)</f>
        <v/>
      </c>
      <c r="B21" s="69" t="str">
        <f ca="1">IF(INDIRECT("A"&amp;ROW())="","",RANK(A21,[Data],1))</f>
        <v/>
      </c>
      <c r="C21" s="5" t="str">
        <f ca="1">IF(INDIRECT("A"&amp;ROW())="","",(B21-1)/COUNT([Data]))</f>
        <v/>
      </c>
      <c r="D21" s="5" t="str">
        <f ca="1">IF(INDIRECT("A"&amp;ROW())="","",B21/COUNT([Data]))</f>
        <v/>
      </c>
      <c r="E21" t="str">
        <f t="shared" ca="1" si="2"/>
        <v/>
      </c>
      <c r="F21" s="5" t="str">
        <f t="shared" ca="1" si="0"/>
        <v/>
      </c>
      <c r="G21" s="5" t="str">
        <f>IF(ROW()=7,MAX([D_i]),"")</f>
        <v/>
      </c>
      <c r="H21" s="69" t="str">
        <f ca="1">IF(INDIRECT("A"&amp;ROW())="","",RANK([Data],[Data],1)+COUNTIF([Data],Tabulka2493[[#This Row],[Data]])-1)</f>
        <v/>
      </c>
      <c r="I21" s="5" t="str">
        <f ca="1">IF(INDIRECT("A"&amp;ROW())="","",(Tabulka2493[[#This Row],[Pořadí2 - i2]]-1)/COUNT([Data]))</f>
        <v/>
      </c>
      <c r="J21" s="5" t="str">
        <f ca="1">IF(INDIRECT("A"&amp;ROW())="","",H21/COUNT([Data]))</f>
        <v/>
      </c>
      <c r="K21" s="72" t="str">
        <f ca="1">IF(INDIRECT("A"&amp;ROW())="","",NORMDIST(Tabulka2493[[#This Row],[Data]],$X$6,$X$7,1))</f>
        <v/>
      </c>
      <c r="L21" s="5" t="str">
        <f t="shared" ca="1" si="1"/>
        <v/>
      </c>
      <c r="M21" s="5" t="str">
        <f>IF(ROW()=7,MAX(Tabulka2493[D_i]),"")</f>
        <v/>
      </c>
      <c r="N21" s="5"/>
      <c r="O21" s="73">
        <v>15</v>
      </c>
      <c r="P21" s="74">
        <v>0.33800000000000002</v>
      </c>
      <c r="Q21" s="75">
        <f>IF(O21=COUNT(Tabulka2493[Data]),P21,0)</f>
        <v>0</v>
      </c>
      <c r="R21" s="76" t="str">
        <f>IF(ROW()=7,IF(SUM([pomocná])&gt;0,SUM([pomocná]),1.36/SQRT(COUNT(Tabulka2493[Data]))),"")</f>
        <v/>
      </c>
      <c r="S21" s="79"/>
      <c r="T21" s="72"/>
      <c r="U21" s="72"/>
      <c r="V21" s="72"/>
    </row>
    <row r="22" spans="1:22">
      <c r="A22" s="4" t="str">
        <f>IF('Odhad rozsahu výběru'!D24="","",'Odhad rozsahu výběru'!D24)</f>
        <v/>
      </c>
      <c r="B22" s="69" t="str">
        <f ca="1">IF(INDIRECT("A"&amp;ROW())="","",RANK(A22,[Data],1))</f>
        <v/>
      </c>
      <c r="C22" s="5" t="str">
        <f ca="1">IF(INDIRECT("A"&amp;ROW())="","",(B22-1)/COUNT([Data]))</f>
        <v/>
      </c>
      <c r="D22" s="5" t="str">
        <f ca="1">IF(INDIRECT("A"&amp;ROW())="","",B22/COUNT([Data]))</f>
        <v/>
      </c>
      <c r="E22" t="str">
        <f t="shared" ca="1" si="2"/>
        <v/>
      </c>
      <c r="F22" s="5" t="str">
        <f t="shared" ca="1" si="0"/>
        <v/>
      </c>
      <c r="G22" s="5" t="str">
        <f>IF(ROW()=7,MAX([D_i]),"")</f>
        <v/>
      </c>
      <c r="H22" s="69" t="str">
        <f ca="1">IF(INDIRECT("A"&amp;ROW())="","",RANK([Data],[Data],1)+COUNTIF([Data],Tabulka2493[[#This Row],[Data]])-1)</f>
        <v/>
      </c>
      <c r="I22" s="5" t="str">
        <f ca="1">IF(INDIRECT("A"&amp;ROW())="","",(Tabulka2493[[#This Row],[Pořadí2 - i2]]-1)/COUNT([Data]))</f>
        <v/>
      </c>
      <c r="J22" s="5" t="str">
        <f ca="1">IF(INDIRECT("A"&amp;ROW())="","",H22/COUNT([Data]))</f>
        <v/>
      </c>
      <c r="K22" s="72" t="str">
        <f ca="1">IF(INDIRECT("A"&amp;ROW())="","",NORMDIST(Tabulka2493[[#This Row],[Data]],$X$6,$X$7,1))</f>
        <v/>
      </c>
      <c r="L22" s="5" t="str">
        <f t="shared" ca="1" si="1"/>
        <v/>
      </c>
      <c r="M22" s="5" t="str">
        <f>IF(ROW()=7,MAX(Tabulka2493[D_i]),"")</f>
        <v/>
      </c>
      <c r="N22" s="5"/>
      <c r="O22" s="73">
        <v>16</v>
      </c>
      <c r="P22" s="74">
        <v>0.32700000000000001</v>
      </c>
      <c r="Q22" s="75">
        <f>IF(O22=COUNT(Tabulka2493[Data]),P22,0)</f>
        <v>0</v>
      </c>
      <c r="R22" s="76" t="str">
        <f>IF(ROW()=7,IF(SUM([pomocná])&gt;0,SUM([pomocná]),1.36/SQRT(COUNT(Tabulka2493[Data]))),"")</f>
        <v/>
      </c>
      <c r="S22" s="79"/>
      <c r="T22" s="72"/>
      <c r="U22" s="72"/>
      <c r="V22" s="72"/>
    </row>
    <row r="23" spans="1:22">
      <c r="A23" s="4" t="str">
        <f>IF('Odhad rozsahu výběru'!D25="","",'Odhad rozsahu výběru'!D25)</f>
        <v/>
      </c>
      <c r="B23" s="69" t="str">
        <f ca="1">IF(INDIRECT("A"&amp;ROW())="","",RANK(A23,[Data],1))</f>
        <v/>
      </c>
      <c r="C23" s="5" t="str">
        <f ca="1">IF(INDIRECT("A"&amp;ROW())="","",(B23-1)/COUNT([Data]))</f>
        <v/>
      </c>
      <c r="D23" s="5" t="str">
        <f ca="1">IF(INDIRECT("A"&amp;ROW())="","",B23/COUNT([Data]))</f>
        <v/>
      </c>
      <c r="E23" t="str">
        <f t="shared" ca="1" si="2"/>
        <v/>
      </c>
      <c r="F23" s="5" t="str">
        <f t="shared" ca="1" si="0"/>
        <v/>
      </c>
      <c r="G23" s="5" t="str">
        <f>IF(ROW()=7,MAX([D_i]),"")</f>
        <v/>
      </c>
      <c r="H23" s="69" t="str">
        <f ca="1">IF(INDIRECT("A"&amp;ROW())="","",RANK([Data],[Data],1)+COUNTIF([Data],Tabulka2493[[#This Row],[Data]])-1)</f>
        <v/>
      </c>
      <c r="I23" s="5" t="str">
        <f ca="1">IF(INDIRECT("A"&amp;ROW())="","",(Tabulka2493[[#This Row],[Pořadí2 - i2]]-1)/COUNT([Data]))</f>
        <v/>
      </c>
      <c r="J23" s="5" t="str">
        <f ca="1">IF(INDIRECT("A"&amp;ROW())="","",H23/COUNT([Data]))</f>
        <v/>
      </c>
      <c r="K23" s="72" t="str">
        <f ca="1">IF(INDIRECT("A"&amp;ROW())="","",NORMDIST(Tabulka2493[[#This Row],[Data]],$X$6,$X$7,1))</f>
        <v/>
      </c>
      <c r="L23" s="5" t="str">
        <f t="shared" ca="1" si="1"/>
        <v/>
      </c>
      <c r="M23" s="5" t="str">
        <f>IF(ROW()=7,MAX(Tabulka2493[D_i]),"")</f>
        <v/>
      </c>
      <c r="N23" s="5"/>
      <c r="O23" s="73">
        <v>17</v>
      </c>
      <c r="P23" s="74">
        <v>0.318</v>
      </c>
      <c r="Q23" s="75">
        <f>IF(O23=COUNT(Tabulka2493[Data]),P23,0)</f>
        <v>0</v>
      </c>
      <c r="R23" s="76" t="str">
        <f>IF(ROW()=7,IF(SUM([pomocná])&gt;0,SUM([pomocná]),1.36/SQRT(COUNT(Tabulka2493[Data]))),"")</f>
        <v/>
      </c>
      <c r="S23" s="79"/>
      <c r="T23" s="72"/>
      <c r="U23" s="72"/>
      <c r="V23" s="72"/>
    </row>
    <row r="24" spans="1:22">
      <c r="A24" s="4" t="str">
        <f>IF('Odhad rozsahu výběru'!D26="","",'Odhad rozsahu výběru'!D26)</f>
        <v/>
      </c>
      <c r="B24" s="69" t="str">
        <f ca="1">IF(INDIRECT("A"&amp;ROW())="","",RANK(A24,[Data],1))</f>
        <v/>
      </c>
      <c r="C24" s="5" t="str">
        <f ca="1">IF(INDIRECT("A"&amp;ROW())="","",(B24-1)/COUNT([Data]))</f>
        <v/>
      </c>
      <c r="D24" s="5" t="str">
        <f ca="1">IF(INDIRECT("A"&amp;ROW())="","",B24/COUNT([Data]))</f>
        <v/>
      </c>
      <c r="E24" t="str">
        <f t="shared" ca="1" si="2"/>
        <v/>
      </c>
      <c r="F24" s="5" t="str">
        <f t="shared" ca="1" si="0"/>
        <v/>
      </c>
      <c r="G24" s="5" t="str">
        <f>IF(ROW()=7,MAX([D_i]),"")</f>
        <v/>
      </c>
      <c r="H24" s="69" t="str">
        <f ca="1">IF(INDIRECT("A"&amp;ROW())="","",RANK([Data],[Data],1)+COUNTIF([Data],Tabulka2493[[#This Row],[Data]])-1)</f>
        <v/>
      </c>
      <c r="I24" s="5" t="str">
        <f ca="1">IF(INDIRECT("A"&amp;ROW())="","",(Tabulka2493[[#This Row],[Pořadí2 - i2]]-1)/COUNT([Data]))</f>
        <v/>
      </c>
      <c r="J24" s="5" t="str">
        <f ca="1">IF(INDIRECT("A"&amp;ROW())="","",H24/COUNT([Data]))</f>
        <v/>
      </c>
      <c r="K24" s="72" t="str">
        <f ca="1">IF(INDIRECT("A"&amp;ROW())="","",NORMDIST(Tabulka2493[[#This Row],[Data]],$X$6,$X$7,1))</f>
        <v/>
      </c>
      <c r="L24" s="5" t="str">
        <f t="shared" ca="1" si="1"/>
        <v/>
      </c>
      <c r="M24" s="5" t="str">
        <f>IF(ROW()=7,MAX(Tabulka2493[D_i]),"")</f>
        <v/>
      </c>
      <c r="N24" s="5"/>
      <c r="O24" s="73">
        <v>18</v>
      </c>
      <c r="P24" s="74">
        <v>0.309</v>
      </c>
      <c r="Q24" s="75">
        <f>IF(O24=COUNT(Tabulka2493[Data]),P24,0)</f>
        <v>0</v>
      </c>
      <c r="R24" s="76" t="str">
        <f>IF(ROW()=7,IF(SUM([pomocná])&gt;0,SUM([pomocná]),1.36/SQRT(COUNT(Tabulka2493[Data]))),"")</f>
        <v/>
      </c>
      <c r="S24" s="79"/>
      <c r="T24" s="72"/>
      <c r="U24" s="72"/>
      <c r="V24" s="72"/>
    </row>
    <row r="25" spans="1:22">
      <c r="A25" s="4" t="str">
        <f>IF('Odhad rozsahu výběru'!D27="","",'Odhad rozsahu výběru'!D27)</f>
        <v/>
      </c>
      <c r="B25" s="69" t="str">
        <f ca="1">IF(INDIRECT("A"&amp;ROW())="","",RANK(A25,[Data],1))</f>
        <v/>
      </c>
      <c r="C25" s="5" t="str">
        <f ca="1">IF(INDIRECT("A"&amp;ROW())="","",(B25-1)/COUNT([Data]))</f>
        <v/>
      </c>
      <c r="D25" s="5" t="str">
        <f ca="1">IF(INDIRECT("A"&amp;ROW())="","",B25/COUNT([Data]))</f>
        <v/>
      </c>
      <c r="E25" t="str">
        <f t="shared" ca="1" si="2"/>
        <v/>
      </c>
      <c r="F25" s="5" t="str">
        <f t="shared" ca="1" si="0"/>
        <v/>
      </c>
      <c r="G25" s="5" t="str">
        <f>IF(ROW()=7,MAX([D_i]),"")</f>
        <v/>
      </c>
      <c r="H25" s="69" t="str">
        <f ca="1">IF(INDIRECT("A"&amp;ROW())="","",RANK([Data],[Data],1)+COUNTIF([Data],Tabulka2493[[#This Row],[Data]])-1)</f>
        <v/>
      </c>
      <c r="I25" s="5" t="str">
        <f ca="1">IF(INDIRECT("A"&amp;ROW())="","",(Tabulka2493[[#This Row],[Pořadí2 - i2]]-1)/COUNT([Data]))</f>
        <v/>
      </c>
      <c r="J25" s="5" t="str">
        <f ca="1">IF(INDIRECT("A"&amp;ROW())="","",H25/COUNT([Data]))</f>
        <v/>
      </c>
      <c r="K25" s="72" t="str">
        <f ca="1">IF(INDIRECT("A"&amp;ROW())="","",NORMDIST(Tabulka2493[[#This Row],[Data]],$X$6,$X$7,1))</f>
        <v/>
      </c>
      <c r="L25" s="5" t="str">
        <f t="shared" ca="1" si="1"/>
        <v/>
      </c>
      <c r="M25" s="5" t="str">
        <f>IF(ROW()=7,MAX(Tabulka2493[D_i]),"")</f>
        <v/>
      </c>
      <c r="N25" s="5"/>
      <c r="O25" s="73">
        <v>19</v>
      </c>
      <c r="P25" s="74">
        <v>0.30099999999999999</v>
      </c>
      <c r="Q25" s="75">
        <f>IF(O25=COUNT(Tabulka2493[Data]),P25,0)</f>
        <v>0</v>
      </c>
      <c r="R25" s="76" t="str">
        <f>IF(ROW()=7,IF(SUM([pomocná])&gt;0,SUM([pomocná]),1.36/SQRT(COUNT(Tabulka2493[Data]))),"")</f>
        <v/>
      </c>
      <c r="S25" s="79"/>
      <c r="T25" s="72"/>
      <c r="U25" s="72"/>
      <c r="V25" s="72"/>
    </row>
    <row r="26" spans="1:22">
      <c r="A26" s="4" t="str">
        <f>IF('Odhad rozsahu výběru'!D28="","",'Odhad rozsahu výběru'!D28)</f>
        <v/>
      </c>
      <c r="B26" s="69" t="str">
        <f ca="1">IF(INDIRECT("A"&amp;ROW())="","",RANK(A26,[Data],1))</f>
        <v/>
      </c>
      <c r="C26" s="5" t="str">
        <f ca="1">IF(INDIRECT("A"&amp;ROW())="","",(B26-1)/COUNT([Data]))</f>
        <v/>
      </c>
      <c r="D26" s="5" t="str">
        <f ca="1">IF(INDIRECT("A"&amp;ROW())="","",B26/COUNT([Data]))</f>
        <v/>
      </c>
      <c r="E26" t="str">
        <f t="shared" ca="1" si="2"/>
        <v/>
      </c>
      <c r="F26" s="5" t="str">
        <f t="shared" ca="1" si="0"/>
        <v/>
      </c>
      <c r="G26" s="5" t="str">
        <f>IF(ROW()=7,MAX([D_i]),"")</f>
        <v/>
      </c>
      <c r="H26" s="69" t="str">
        <f ca="1">IF(INDIRECT("A"&amp;ROW())="","",RANK([Data],[Data],1)+COUNTIF([Data],Tabulka2493[[#This Row],[Data]])-1)</f>
        <v/>
      </c>
      <c r="I26" s="5" t="str">
        <f ca="1">IF(INDIRECT("A"&amp;ROW())="","",(Tabulka2493[[#This Row],[Pořadí2 - i2]]-1)/COUNT([Data]))</f>
        <v/>
      </c>
      <c r="J26" s="5" t="str">
        <f ca="1">IF(INDIRECT("A"&amp;ROW())="","",H26/COUNT([Data]))</f>
        <v/>
      </c>
      <c r="K26" s="72" t="str">
        <f ca="1">IF(INDIRECT("A"&amp;ROW())="","",NORMDIST(Tabulka2493[[#This Row],[Data]],$X$6,$X$7,1))</f>
        <v/>
      </c>
      <c r="L26" s="5" t="str">
        <f t="shared" ca="1" si="1"/>
        <v/>
      </c>
      <c r="M26" s="5" t="str">
        <f>IF(ROW()=7,MAX(Tabulka2493[D_i]),"")</f>
        <v/>
      </c>
      <c r="N26" s="5"/>
      <c r="O26" s="73">
        <v>20</v>
      </c>
      <c r="P26" s="74">
        <v>0.29399999999999998</v>
      </c>
      <c r="Q26" s="75">
        <f>IF(O26=COUNT(Tabulka2493[Data]),P26,0)</f>
        <v>0</v>
      </c>
      <c r="R26" s="76" t="str">
        <f>IF(ROW()=7,IF(SUM([pomocná])&gt;0,SUM([pomocná]),1.36/SQRT(COUNT(Tabulka2493[Data]))),"")</f>
        <v/>
      </c>
      <c r="S26" s="79"/>
      <c r="T26" s="72"/>
      <c r="U26" s="72"/>
      <c r="V26" s="72"/>
    </row>
    <row r="27" spans="1:22">
      <c r="A27" s="4" t="str">
        <f>IF('Odhad rozsahu výběru'!D29="","",'Odhad rozsahu výběru'!D29)</f>
        <v/>
      </c>
      <c r="B27" s="69" t="str">
        <f ca="1">IF(INDIRECT("A"&amp;ROW())="","",RANK(A27,[Data],1))</f>
        <v/>
      </c>
      <c r="C27" s="5" t="str">
        <f ca="1">IF(INDIRECT("A"&amp;ROW())="","",(B27-1)/COUNT([Data]))</f>
        <v/>
      </c>
      <c r="D27" s="5" t="str">
        <f ca="1">IF(INDIRECT("A"&amp;ROW())="","",B27/COUNT([Data]))</f>
        <v/>
      </c>
      <c r="E27" t="str">
        <f t="shared" ca="1" si="2"/>
        <v/>
      </c>
      <c r="F27" s="5" t="str">
        <f t="shared" ca="1" si="0"/>
        <v/>
      </c>
      <c r="G27" s="5" t="str">
        <f>IF(ROW()=7,MAX([D_i]),"")</f>
        <v/>
      </c>
      <c r="H27" s="69" t="str">
        <f ca="1">IF(INDIRECT("A"&amp;ROW())="","",RANK([Data],[Data],1)+COUNTIF([Data],Tabulka2493[[#This Row],[Data]])-1)</f>
        <v/>
      </c>
      <c r="I27" s="5" t="str">
        <f ca="1">IF(INDIRECT("A"&amp;ROW())="","",(Tabulka2493[[#This Row],[Pořadí2 - i2]]-1)/COUNT([Data]))</f>
        <v/>
      </c>
      <c r="J27" s="5" t="str">
        <f ca="1">IF(INDIRECT("A"&amp;ROW())="","",H27/COUNT([Data]))</f>
        <v/>
      </c>
      <c r="K27" s="72" t="str">
        <f ca="1">IF(INDIRECT("A"&amp;ROW())="","",NORMDIST(Tabulka2493[[#This Row],[Data]],$X$6,$X$7,1))</f>
        <v/>
      </c>
      <c r="L27" s="5" t="str">
        <f t="shared" ca="1" si="1"/>
        <v/>
      </c>
      <c r="M27" s="5" t="str">
        <f>IF(ROW()=7,MAX(Tabulka2493[D_i]),"")</f>
        <v/>
      </c>
      <c r="N27" s="5"/>
      <c r="O27" s="73">
        <v>21</v>
      </c>
      <c r="P27" s="74">
        <v>0.28699999999999998</v>
      </c>
      <c r="Q27" s="75">
        <f>IF(O27=COUNT(Tabulka2493[Data]),P27,0)</f>
        <v>0</v>
      </c>
      <c r="R27" s="76" t="str">
        <f>IF(ROW()=7,IF(SUM([pomocná])&gt;0,SUM([pomocná]),1.36/SQRT(COUNT(Tabulka2493[Data]))),"")</f>
        <v/>
      </c>
      <c r="S27" s="79"/>
      <c r="T27" s="72"/>
      <c r="U27" s="72"/>
      <c r="V27" s="72"/>
    </row>
    <row r="28" spans="1:22">
      <c r="A28" s="4" t="str">
        <f>IF('Odhad rozsahu výběru'!D30="","",'Odhad rozsahu výběru'!D30)</f>
        <v/>
      </c>
      <c r="B28" s="69" t="str">
        <f ca="1">IF(INDIRECT("A"&amp;ROW())="","",RANK(A28,[Data],1))</f>
        <v/>
      </c>
      <c r="C28" s="5" t="str">
        <f ca="1">IF(INDIRECT("A"&amp;ROW())="","",(B28-1)/COUNT([Data]))</f>
        <v/>
      </c>
      <c r="D28" s="5" t="str">
        <f ca="1">IF(INDIRECT("A"&amp;ROW())="","",B28/COUNT([Data]))</f>
        <v/>
      </c>
      <c r="E28" t="str">
        <f t="shared" ca="1" si="2"/>
        <v/>
      </c>
      <c r="F28" s="5" t="str">
        <f t="shared" ca="1" si="0"/>
        <v/>
      </c>
      <c r="G28" s="5" t="str">
        <f>IF(ROW()=7,MAX([D_i]),"")</f>
        <v/>
      </c>
      <c r="H28" s="69" t="str">
        <f ca="1">IF(INDIRECT("A"&amp;ROW())="","",RANK([Data],[Data],1)+COUNTIF([Data],Tabulka2493[[#This Row],[Data]])-1)</f>
        <v/>
      </c>
      <c r="I28" s="5" t="str">
        <f ca="1">IF(INDIRECT("A"&amp;ROW())="","",(Tabulka2493[[#This Row],[Pořadí2 - i2]]-1)/COUNT([Data]))</f>
        <v/>
      </c>
      <c r="J28" s="5" t="str">
        <f ca="1">IF(INDIRECT("A"&amp;ROW())="","",H28/COUNT([Data]))</f>
        <v/>
      </c>
      <c r="K28" s="72" t="str">
        <f ca="1">IF(INDIRECT("A"&amp;ROW())="","",NORMDIST(Tabulka2493[[#This Row],[Data]],$X$6,$X$7,1))</f>
        <v/>
      </c>
      <c r="L28" s="5" t="str">
        <f t="shared" ca="1" si="1"/>
        <v/>
      </c>
      <c r="M28" s="5" t="str">
        <f>IF(ROW()=7,MAX(Tabulka2493[D_i]),"")</f>
        <v/>
      </c>
      <c r="N28" s="5"/>
      <c r="O28" s="73">
        <v>22</v>
      </c>
      <c r="P28" s="74">
        <v>0.28100000000000003</v>
      </c>
      <c r="Q28" s="75">
        <f>IF(O28=COUNT(Tabulka2493[Data]),P28,0)</f>
        <v>0</v>
      </c>
      <c r="R28" s="76" t="str">
        <f>IF(ROW()=7,IF(SUM([pomocná])&gt;0,SUM([pomocná]),1.36/SQRT(COUNT(Tabulka2493[Data]))),"")</f>
        <v/>
      </c>
      <c r="S28" s="79"/>
      <c r="T28" s="72"/>
      <c r="U28" s="72"/>
      <c r="V28" s="72"/>
    </row>
    <row r="29" spans="1:22">
      <c r="A29" s="4" t="str">
        <f>IF('Odhad rozsahu výběru'!D31="","",'Odhad rozsahu výběru'!D31)</f>
        <v/>
      </c>
      <c r="B29" s="69" t="str">
        <f ca="1">IF(INDIRECT("A"&amp;ROW())="","",RANK(A29,[Data],1))</f>
        <v/>
      </c>
      <c r="C29" s="5" t="str">
        <f ca="1">IF(INDIRECT("A"&amp;ROW())="","",(B29-1)/COUNT([Data]))</f>
        <v/>
      </c>
      <c r="D29" s="5" t="str">
        <f ca="1">IF(INDIRECT("A"&amp;ROW())="","",B29/COUNT([Data]))</f>
        <v/>
      </c>
      <c r="E29" t="str">
        <f t="shared" ca="1" si="2"/>
        <v/>
      </c>
      <c r="F29" s="5" t="str">
        <f t="shared" ca="1" si="0"/>
        <v/>
      </c>
      <c r="G29" s="5" t="str">
        <f>IF(ROW()=7,MAX([D_i]),"")</f>
        <v/>
      </c>
      <c r="H29" s="69" t="str">
        <f ca="1">IF(INDIRECT("A"&amp;ROW())="","",RANK([Data],[Data],1)+COUNTIF([Data],Tabulka2493[[#This Row],[Data]])-1)</f>
        <v/>
      </c>
      <c r="I29" s="5" t="str">
        <f ca="1">IF(INDIRECT("A"&amp;ROW())="","",(Tabulka2493[[#This Row],[Pořadí2 - i2]]-1)/COUNT([Data]))</f>
        <v/>
      </c>
      <c r="J29" s="5" t="str">
        <f ca="1">IF(INDIRECT("A"&amp;ROW())="","",H29/COUNT([Data]))</f>
        <v/>
      </c>
      <c r="K29" s="72" t="str">
        <f ca="1">IF(INDIRECT("A"&amp;ROW())="","",NORMDIST(Tabulka2493[[#This Row],[Data]],$X$6,$X$7,1))</f>
        <v/>
      </c>
      <c r="L29" s="5" t="str">
        <f t="shared" ca="1" si="1"/>
        <v/>
      </c>
      <c r="M29" s="5" t="str">
        <f>IF(ROW()=7,MAX(Tabulka2493[D_i]),"")</f>
        <v/>
      </c>
      <c r="N29" s="5"/>
      <c r="O29" s="73">
        <v>23</v>
      </c>
      <c r="P29" s="74">
        <v>0.27500000000000002</v>
      </c>
      <c r="Q29" s="75">
        <f>IF(O29=COUNT(Tabulka2493[Data]),P29,0)</f>
        <v>0</v>
      </c>
      <c r="R29" s="76" t="str">
        <f>IF(ROW()=7,IF(SUM([pomocná])&gt;0,SUM([pomocná]),1.36/SQRT(COUNT(Tabulka2493[Data]))),"")</f>
        <v/>
      </c>
      <c r="S29" s="79"/>
      <c r="T29" s="72"/>
      <c r="U29" s="72"/>
      <c r="V29" s="72"/>
    </row>
    <row r="30" spans="1:22">
      <c r="A30" s="4" t="str">
        <f>IF('Odhad rozsahu výběru'!D32="","",'Odhad rozsahu výběru'!D32)</f>
        <v/>
      </c>
      <c r="B30" s="69" t="str">
        <f ca="1">IF(INDIRECT("A"&amp;ROW())="","",RANK(A30,[Data],1))</f>
        <v/>
      </c>
      <c r="C30" s="5" t="str">
        <f ca="1">IF(INDIRECT("A"&amp;ROW())="","",(B30-1)/COUNT([Data]))</f>
        <v/>
      </c>
      <c r="D30" s="5" t="str">
        <f ca="1">IF(INDIRECT("A"&amp;ROW())="","",B30/COUNT([Data]))</f>
        <v/>
      </c>
      <c r="E30" t="str">
        <f t="shared" ca="1" si="2"/>
        <v/>
      </c>
      <c r="F30" s="5" t="str">
        <f t="shared" ca="1" si="0"/>
        <v/>
      </c>
      <c r="G30" s="5" t="str">
        <f>IF(ROW()=7,MAX([D_i]),"")</f>
        <v/>
      </c>
      <c r="H30" s="69" t="str">
        <f ca="1">IF(INDIRECT("A"&amp;ROW())="","",RANK([Data],[Data],1)+COUNTIF([Data],Tabulka2493[[#This Row],[Data]])-1)</f>
        <v/>
      </c>
      <c r="I30" s="5" t="str">
        <f ca="1">IF(INDIRECT("A"&amp;ROW())="","",(Tabulka2493[[#This Row],[Pořadí2 - i2]]-1)/COUNT([Data]))</f>
        <v/>
      </c>
      <c r="J30" s="5" t="str">
        <f ca="1">IF(INDIRECT("A"&amp;ROW())="","",H30/COUNT([Data]))</f>
        <v/>
      </c>
      <c r="K30" s="72" t="str">
        <f ca="1">IF(INDIRECT("A"&amp;ROW())="","",NORMDIST(Tabulka2493[[#This Row],[Data]],$X$6,$X$7,1))</f>
        <v/>
      </c>
      <c r="L30" s="5" t="str">
        <f t="shared" ca="1" si="1"/>
        <v/>
      </c>
      <c r="M30" s="5" t="str">
        <f>IF(ROW()=7,MAX(Tabulka2493[D_i]),"")</f>
        <v/>
      </c>
      <c r="N30" s="5"/>
      <c r="O30" s="73">
        <v>24</v>
      </c>
      <c r="P30" s="74">
        <v>0.26900000000000002</v>
      </c>
      <c r="Q30" s="75">
        <f>IF(O30=COUNT(Tabulka2493[Data]),P30,0)</f>
        <v>0</v>
      </c>
      <c r="R30" s="76" t="str">
        <f>IF(ROW()=7,IF(SUM([pomocná])&gt;0,SUM([pomocná]),1.36/SQRT(COUNT(Tabulka2493[Data]))),"")</f>
        <v/>
      </c>
      <c r="S30" s="79"/>
      <c r="T30" s="72"/>
      <c r="U30" s="72"/>
      <c r="V30" s="72"/>
    </row>
    <row r="31" spans="1:22">
      <c r="A31" s="4" t="str">
        <f>IF('Odhad rozsahu výběru'!D33="","",'Odhad rozsahu výběru'!D33)</f>
        <v/>
      </c>
      <c r="B31" s="69" t="str">
        <f ca="1">IF(INDIRECT("A"&amp;ROW())="","",RANK(A31,[Data],1))</f>
        <v/>
      </c>
      <c r="C31" s="5" t="str">
        <f ca="1">IF(INDIRECT("A"&amp;ROW())="","",(B31-1)/COUNT([Data]))</f>
        <v/>
      </c>
      <c r="D31" s="5" t="str">
        <f ca="1">IF(INDIRECT("A"&amp;ROW())="","",B31/COUNT([Data]))</f>
        <v/>
      </c>
      <c r="E31" t="str">
        <f t="shared" ca="1" si="2"/>
        <v/>
      </c>
      <c r="F31" s="5" t="str">
        <f t="shared" ca="1" si="0"/>
        <v/>
      </c>
      <c r="G31" s="5" t="str">
        <f>IF(ROW()=7,MAX([D_i]),"")</f>
        <v/>
      </c>
      <c r="H31" s="69" t="str">
        <f ca="1">IF(INDIRECT("A"&amp;ROW())="","",RANK([Data],[Data],1)+COUNTIF([Data],Tabulka2493[[#This Row],[Data]])-1)</f>
        <v/>
      </c>
      <c r="I31" s="5" t="str">
        <f ca="1">IF(INDIRECT("A"&amp;ROW())="","",(Tabulka2493[[#This Row],[Pořadí2 - i2]]-1)/COUNT([Data]))</f>
        <v/>
      </c>
      <c r="J31" s="5" t="str">
        <f ca="1">IF(INDIRECT("A"&amp;ROW())="","",H31/COUNT([Data]))</f>
        <v/>
      </c>
      <c r="K31" s="72" t="str">
        <f ca="1">IF(INDIRECT("A"&amp;ROW())="","",NORMDIST(Tabulka2493[[#This Row],[Data]],$X$6,$X$7,1))</f>
        <v/>
      </c>
      <c r="L31" s="5" t="str">
        <f t="shared" ca="1" si="1"/>
        <v/>
      </c>
      <c r="M31" s="5" t="str">
        <f>IF(ROW()=7,MAX(Tabulka2493[D_i]),"")</f>
        <v/>
      </c>
      <c r="N31" s="5"/>
      <c r="O31" s="73">
        <v>25</v>
      </c>
      <c r="P31" s="74">
        <v>0.26400000000000001</v>
      </c>
      <c r="Q31" s="75">
        <f>IF(O31=COUNT(Tabulka2493[Data]),P31,0)</f>
        <v>0</v>
      </c>
      <c r="R31" s="76" t="str">
        <f>IF(ROW()=7,IF(SUM([pomocná])&gt;0,SUM([pomocná]),1.36/SQRT(COUNT(Tabulka2493[Data]))),"")</f>
        <v/>
      </c>
      <c r="S31" s="79"/>
      <c r="T31" s="72"/>
      <c r="U31" s="72"/>
      <c r="V31" s="72"/>
    </row>
    <row r="32" spans="1:22">
      <c r="A32" s="4" t="str">
        <f>IF('Odhad rozsahu výběru'!D34="","",'Odhad rozsahu výběru'!D34)</f>
        <v/>
      </c>
      <c r="B32" s="69" t="str">
        <f ca="1">IF(INDIRECT("A"&amp;ROW())="","",RANK(A32,[Data],1))</f>
        <v/>
      </c>
      <c r="C32" s="5" t="str">
        <f ca="1">IF(INDIRECT("A"&amp;ROW())="","",(B32-1)/COUNT([Data]))</f>
        <v/>
      </c>
      <c r="D32" s="5" t="str">
        <f ca="1">IF(INDIRECT("A"&amp;ROW())="","",B32/COUNT([Data]))</f>
        <v/>
      </c>
      <c r="E32" t="str">
        <f t="shared" ca="1" si="2"/>
        <v/>
      </c>
      <c r="F32" s="5" t="str">
        <f t="shared" ca="1" si="0"/>
        <v/>
      </c>
      <c r="G32" s="5" t="str">
        <f>IF(ROW()=7,MAX([D_i]),"")</f>
        <v/>
      </c>
      <c r="H32" s="69" t="str">
        <f ca="1">IF(INDIRECT("A"&amp;ROW())="","",RANK([Data],[Data],1)+COUNTIF([Data],Tabulka2493[[#This Row],[Data]])-1)</f>
        <v/>
      </c>
      <c r="I32" s="5" t="str">
        <f ca="1">IF(INDIRECT("A"&amp;ROW())="","",(Tabulka2493[[#This Row],[Pořadí2 - i2]]-1)/COUNT([Data]))</f>
        <v/>
      </c>
      <c r="J32" s="5" t="str">
        <f ca="1">IF(INDIRECT("A"&amp;ROW())="","",H32/COUNT([Data]))</f>
        <v/>
      </c>
      <c r="K32" s="72" t="str">
        <f ca="1">IF(INDIRECT("A"&amp;ROW())="","",NORMDIST(Tabulka2493[[#This Row],[Data]],$X$6,$X$7,1))</f>
        <v/>
      </c>
      <c r="L32" s="5" t="str">
        <f t="shared" ca="1" si="1"/>
        <v/>
      </c>
      <c r="M32" s="5" t="str">
        <f>IF(ROW()=7,MAX(Tabulka2493[D_i]),"")</f>
        <v/>
      </c>
      <c r="N32" s="5"/>
      <c r="O32" s="73">
        <v>26</v>
      </c>
      <c r="P32" s="74">
        <v>0.25900000000000001</v>
      </c>
      <c r="Q32" s="75">
        <f>IF(O32=COUNT(Tabulka2493[Data]),P32,0)</f>
        <v>0</v>
      </c>
      <c r="R32" s="76" t="str">
        <f>IF(ROW()=7,IF(SUM([pomocná])&gt;0,SUM([pomocná]),1.36/SQRT(COUNT(Tabulka2493[Data]))),"")</f>
        <v/>
      </c>
      <c r="S32" s="79"/>
      <c r="T32" s="72"/>
      <c r="U32" s="72"/>
      <c r="V32" s="72"/>
    </row>
    <row r="33" spans="1:24">
      <c r="A33" s="4" t="str">
        <f>IF('Odhad rozsahu výběru'!D35="","",'Odhad rozsahu výběru'!D35)</f>
        <v/>
      </c>
      <c r="B33" s="69" t="str">
        <f ca="1">IF(INDIRECT("A"&amp;ROW())="","",RANK(A33,[Data],1))</f>
        <v/>
      </c>
      <c r="C33" s="5" t="str">
        <f ca="1">IF(INDIRECT("A"&amp;ROW())="","",(B33-1)/COUNT([Data]))</f>
        <v/>
      </c>
      <c r="D33" s="5" t="str">
        <f ca="1">IF(INDIRECT("A"&amp;ROW())="","",B33/COUNT([Data]))</f>
        <v/>
      </c>
      <c r="E33" t="str">
        <f t="shared" ca="1" si="2"/>
        <v/>
      </c>
      <c r="F33" s="5" t="str">
        <f t="shared" ca="1" si="0"/>
        <v/>
      </c>
      <c r="G33" s="5" t="str">
        <f>IF(ROW()=7,MAX([D_i]),"")</f>
        <v/>
      </c>
      <c r="H33" s="69" t="str">
        <f ca="1">IF(INDIRECT("A"&amp;ROW())="","",RANK([Data],[Data],1)+COUNTIF([Data],Tabulka2493[[#This Row],[Data]])-1)</f>
        <v/>
      </c>
      <c r="I33" s="5" t="str">
        <f ca="1">IF(INDIRECT("A"&amp;ROW())="","",(Tabulka2493[[#This Row],[Pořadí2 - i2]]-1)/COUNT([Data]))</f>
        <v/>
      </c>
      <c r="J33" s="5" t="str">
        <f ca="1">IF(INDIRECT("A"&amp;ROW())="","",H33/COUNT([Data]))</f>
        <v/>
      </c>
      <c r="K33" s="72" t="str">
        <f ca="1">IF(INDIRECT("A"&amp;ROW())="","",NORMDIST(Tabulka2493[[#This Row],[Data]],$X$6,$X$7,1))</f>
        <v/>
      </c>
      <c r="L33" s="5" t="str">
        <f t="shared" ca="1" si="1"/>
        <v/>
      </c>
      <c r="M33" s="5" t="str">
        <f>IF(ROW()=7,MAX(Tabulka2493[D_i]),"")</f>
        <v/>
      </c>
      <c r="N33" s="5"/>
      <c r="O33" s="73">
        <v>27</v>
      </c>
      <c r="P33" s="74">
        <v>0.254</v>
      </c>
      <c r="Q33" s="75">
        <f>IF(O33=COUNT(Tabulka2493[Data]),P33,0)</f>
        <v>0</v>
      </c>
      <c r="R33" s="76" t="str">
        <f>IF(ROW()=7,IF(SUM([pomocná])&gt;0,SUM([pomocná]),1.36/SQRT(COUNT(Tabulka2493[Data]))),"")</f>
        <v/>
      </c>
      <c r="S33" s="79"/>
      <c r="T33" s="72"/>
      <c r="U33" s="72"/>
      <c r="V33" s="72"/>
    </row>
    <row r="34" spans="1:24">
      <c r="A34" s="4" t="str">
        <f>IF('Odhad rozsahu výběru'!D36="","",'Odhad rozsahu výběru'!D36)</f>
        <v/>
      </c>
      <c r="B34" s="69" t="str">
        <f ca="1">IF(INDIRECT("A"&amp;ROW())="","",RANK(A34,[Data],1))</f>
        <v/>
      </c>
      <c r="C34" s="5" t="str">
        <f ca="1">IF(INDIRECT("A"&amp;ROW())="","",(B34-1)/COUNT([Data]))</f>
        <v/>
      </c>
      <c r="D34" s="5" t="str">
        <f ca="1">IF(INDIRECT("A"&amp;ROW())="","",B34/COUNT([Data]))</f>
        <v/>
      </c>
      <c r="E34" t="str">
        <f t="shared" ca="1" si="2"/>
        <v/>
      </c>
      <c r="F34" s="5" t="str">
        <f t="shared" ca="1" si="0"/>
        <v/>
      </c>
      <c r="G34" s="5" t="str">
        <f>IF(ROW()=7,MAX([D_i]),"")</f>
        <v/>
      </c>
      <c r="H34" s="69" t="str">
        <f ca="1">IF(INDIRECT("A"&amp;ROW())="","",RANK([Data],[Data],1)+COUNTIF([Data],Tabulka2493[[#This Row],[Data]])-1)</f>
        <v/>
      </c>
      <c r="I34" s="5" t="str">
        <f ca="1">IF(INDIRECT("A"&amp;ROW())="","",(Tabulka2493[[#This Row],[Pořadí2 - i2]]-1)/COUNT([Data]))</f>
        <v/>
      </c>
      <c r="J34" s="5" t="str">
        <f ca="1">IF(INDIRECT("A"&amp;ROW())="","",H34/COUNT([Data]))</f>
        <v/>
      </c>
      <c r="K34" s="72" t="str">
        <f ca="1">IF(INDIRECT("A"&amp;ROW())="","",NORMDIST(Tabulka2493[[#This Row],[Data]],$X$6,$X$7,1))</f>
        <v/>
      </c>
      <c r="L34" s="5" t="str">
        <f t="shared" ca="1" si="1"/>
        <v/>
      </c>
      <c r="M34" s="5" t="str">
        <f>IF(ROW()=7,MAX(Tabulka2493[D_i]),"")</f>
        <v/>
      </c>
      <c r="N34" s="5"/>
      <c r="O34" s="73">
        <v>28</v>
      </c>
      <c r="P34" s="74">
        <v>0.25</v>
      </c>
      <c r="Q34" s="75">
        <f>IF(O34=COUNT(Tabulka2493[Data]),P34,0)</f>
        <v>0</v>
      </c>
      <c r="R34" s="76" t="str">
        <f>IF(ROW()=7,IF(SUM([pomocná])&gt;0,SUM([pomocná]),1.36/SQRT(COUNT(Tabulka2493[Data]))),"")</f>
        <v/>
      </c>
      <c r="S34" s="79"/>
      <c r="T34" s="72"/>
      <c r="U34" s="72"/>
      <c r="V34" s="72"/>
    </row>
    <row r="35" spans="1:24">
      <c r="A35" s="4" t="str">
        <f>IF('Odhad rozsahu výběru'!D37="","",'Odhad rozsahu výběru'!D37)</f>
        <v/>
      </c>
      <c r="B35" s="69" t="str">
        <f ca="1">IF(INDIRECT("A"&amp;ROW())="","",RANK(A35,[Data],1))</f>
        <v/>
      </c>
      <c r="C35" s="5" t="str">
        <f ca="1">IF(INDIRECT("A"&amp;ROW())="","",(B35-1)/COUNT([Data]))</f>
        <v/>
      </c>
      <c r="D35" s="5" t="str">
        <f ca="1">IF(INDIRECT("A"&amp;ROW())="","",B35/COUNT([Data]))</f>
        <v/>
      </c>
      <c r="E35" t="str">
        <f t="shared" ca="1" si="2"/>
        <v/>
      </c>
      <c r="F35" s="5" t="str">
        <f t="shared" ca="1" si="0"/>
        <v/>
      </c>
      <c r="G35" s="5" t="str">
        <f>IF(ROW()=7,MAX([D_i]),"")</f>
        <v/>
      </c>
      <c r="H35" s="69" t="str">
        <f ca="1">IF(INDIRECT("A"&amp;ROW())="","",RANK([Data],[Data],1)+COUNTIF([Data],Tabulka2493[[#This Row],[Data]])-1)</f>
        <v/>
      </c>
      <c r="I35" s="5" t="str">
        <f ca="1">IF(INDIRECT("A"&amp;ROW())="","",(Tabulka2493[[#This Row],[Pořadí2 - i2]]-1)/COUNT([Data]))</f>
        <v/>
      </c>
      <c r="J35" s="5" t="str">
        <f ca="1">IF(INDIRECT("A"&amp;ROW())="","",H35/COUNT([Data]))</f>
        <v/>
      </c>
      <c r="K35" s="72" t="str">
        <f ca="1">IF(INDIRECT("A"&amp;ROW())="","",NORMDIST(Tabulka2493[[#This Row],[Data]],$X$6,$X$7,1))</f>
        <v/>
      </c>
      <c r="L35" s="5" t="str">
        <f t="shared" ca="1" si="1"/>
        <v/>
      </c>
      <c r="M35" s="5" t="str">
        <f>IF(ROW()=7,MAX(Tabulka2493[D_i]),"")</f>
        <v/>
      </c>
      <c r="N35" s="5"/>
      <c r="O35" s="73">
        <v>29</v>
      </c>
      <c r="P35" s="74">
        <v>0.246</v>
      </c>
      <c r="Q35" s="75">
        <f>IF(O35=COUNT(Tabulka2493[Data]),P35,0)</f>
        <v>0</v>
      </c>
      <c r="R35" s="76" t="str">
        <f>IF(ROW()=7,IF(SUM([pomocná])&gt;0,SUM([pomocná]),1.36/SQRT(COUNT(Tabulka2493[Data]))),"")</f>
        <v/>
      </c>
      <c r="S35" s="79"/>
      <c r="T35" s="72"/>
      <c r="U35" s="72"/>
      <c r="V35" s="72"/>
    </row>
    <row r="36" spans="1:24">
      <c r="A36" s="4" t="str">
        <f>IF('Odhad rozsahu výběru'!D38="","",'Odhad rozsahu výběru'!D38)</f>
        <v/>
      </c>
      <c r="B36" s="69" t="str">
        <f ca="1">IF(INDIRECT("A"&amp;ROW())="","",RANK(A36,[Data],1))</f>
        <v/>
      </c>
      <c r="C36" s="5" t="str">
        <f ca="1">IF(INDIRECT("A"&amp;ROW())="","",(B36-1)/COUNT([Data]))</f>
        <v/>
      </c>
      <c r="D36" s="5" t="str">
        <f ca="1">IF(INDIRECT("A"&amp;ROW())="","",B36/COUNT([Data]))</f>
        <v/>
      </c>
      <c r="E36" t="str">
        <f t="shared" ca="1" si="2"/>
        <v/>
      </c>
      <c r="F36" s="5" t="str">
        <f t="shared" ca="1" si="0"/>
        <v/>
      </c>
      <c r="G36" s="5" t="str">
        <f>IF(ROW()=7,MAX([D_i]),"")</f>
        <v/>
      </c>
      <c r="H36" s="69" t="str">
        <f ca="1">IF(INDIRECT("A"&amp;ROW())="","",RANK([Data],[Data],1)+COUNTIF([Data],Tabulka2493[[#This Row],[Data]])-1)</f>
        <v/>
      </c>
      <c r="I36" s="5" t="str">
        <f ca="1">IF(INDIRECT("A"&amp;ROW())="","",(Tabulka2493[[#This Row],[Pořadí2 - i2]]-1)/COUNT([Data]))</f>
        <v/>
      </c>
      <c r="J36" s="5" t="str">
        <f ca="1">IF(INDIRECT("A"&amp;ROW())="","",H36/COUNT([Data]))</f>
        <v/>
      </c>
      <c r="K36" s="72" t="str">
        <f ca="1">IF(INDIRECT("A"&amp;ROW())="","",NORMDIST(Tabulka2493[[#This Row],[Data]],$X$6,$X$7,1))</f>
        <v/>
      </c>
      <c r="L36" s="5" t="str">
        <f t="shared" ca="1" si="1"/>
        <v/>
      </c>
      <c r="M36" s="5" t="str">
        <f>IF(ROW()=7,MAX(Tabulka2493[D_i]),"")</f>
        <v/>
      </c>
      <c r="N36" s="5"/>
      <c r="O36" s="73">
        <v>30</v>
      </c>
      <c r="P36" s="74">
        <v>0.24199999999999999</v>
      </c>
      <c r="Q36" s="75">
        <f>IF(O36=COUNT(Tabulka2493[Data]),P36,0)</f>
        <v>0</v>
      </c>
      <c r="R36" s="76" t="str">
        <f>IF(ROW()=7,IF(SUM([pomocná])&gt;0,SUM([pomocná]),1.36/SQRT(COUNT(Tabulka2493[Data]))),"")</f>
        <v/>
      </c>
      <c r="S36" s="79"/>
      <c r="T36" s="72"/>
      <c r="U36" s="72"/>
      <c r="V36" s="72"/>
    </row>
    <row r="37" spans="1:24">
      <c r="A37" s="4" t="str">
        <f>IF('Odhad rozsahu výběru'!D39="","",'Odhad rozsahu výběru'!D39)</f>
        <v/>
      </c>
      <c r="B37" s="69" t="str">
        <f ca="1">IF(INDIRECT("A"&amp;ROW())="","",RANK(A37,[Data],1))</f>
        <v/>
      </c>
      <c r="C37" s="5" t="str">
        <f ca="1">IF(INDIRECT("A"&amp;ROW())="","",(B37-1)/COUNT([Data]))</f>
        <v/>
      </c>
      <c r="D37" s="5" t="str">
        <f ca="1">IF(INDIRECT("A"&amp;ROW())="","",B37/COUNT([Data]))</f>
        <v/>
      </c>
      <c r="E37" t="str">
        <f t="shared" ca="1" si="2"/>
        <v/>
      </c>
      <c r="F37" s="5" t="str">
        <f t="shared" ca="1" si="0"/>
        <v/>
      </c>
      <c r="G37" s="5" t="str">
        <f>IF(ROW()=7,MAX([D_i]),"")</f>
        <v/>
      </c>
      <c r="H37" s="69" t="str">
        <f ca="1">IF(INDIRECT("A"&amp;ROW())="","",RANK([Data],[Data],1)+COUNTIF([Data],Tabulka2493[[#This Row],[Data]])-1)</f>
        <v/>
      </c>
      <c r="I37" s="5" t="str">
        <f ca="1">IF(INDIRECT("A"&amp;ROW())="","",(Tabulka2493[[#This Row],[Pořadí2 - i2]]-1)/COUNT([Data]))</f>
        <v/>
      </c>
      <c r="J37" s="5" t="str">
        <f ca="1">IF(INDIRECT("A"&amp;ROW())="","",H37/COUNT([Data]))</f>
        <v/>
      </c>
      <c r="K37" s="72" t="str">
        <f ca="1">IF(INDIRECT("A"&amp;ROW())="","",NORMDIST(Tabulka2493[[#This Row],[Data]],$X$6,$X$7,1))</f>
        <v/>
      </c>
      <c r="L37" s="5" t="str">
        <f t="shared" ca="1" si="1"/>
        <v/>
      </c>
      <c r="M37" s="5" t="str">
        <f>IF(ROW()=7,MAX(Tabulka2493[D_i]),"")</f>
        <v/>
      </c>
      <c r="N37" s="5"/>
      <c r="O37" s="73">
        <v>31</v>
      </c>
      <c r="P37" s="74">
        <v>0.23799999999999999</v>
      </c>
      <c r="Q37" s="75">
        <f>IF(O37=COUNT(Tabulka2493[Data]),P37,0)</f>
        <v>0</v>
      </c>
      <c r="R37" s="76" t="str">
        <f>IF(ROW()=7,IF(SUM([pomocná])&gt;0,SUM([pomocná]),1.36/SQRT(COUNT(Tabulka2493[Data]))),"")</f>
        <v/>
      </c>
      <c r="S37" s="79"/>
      <c r="T37" s="72"/>
      <c r="U37" s="72"/>
      <c r="V37" s="72"/>
    </row>
    <row r="38" spans="1:24">
      <c r="A38" s="4" t="str">
        <f>IF('Odhad rozsahu výběru'!D40="","",'Odhad rozsahu výběru'!D40)</f>
        <v/>
      </c>
      <c r="B38" s="69" t="str">
        <f ca="1">IF(INDIRECT("A"&amp;ROW())="","",RANK(A38,[Data],1))</f>
        <v/>
      </c>
      <c r="C38" s="5" t="str">
        <f ca="1">IF(INDIRECT("A"&amp;ROW())="","",(B38-1)/COUNT([Data]))</f>
        <v/>
      </c>
      <c r="D38" s="5" t="str">
        <f ca="1">IF(INDIRECT("A"&amp;ROW())="","",B38/COUNT([Data]))</f>
        <v/>
      </c>
      <c r="E38" t="str">
        <f t="shared" ca="1" si="2"/>
        <v/>
      </c>
      <c r="F38" s="5" t="str">
        <f t="shared" ca="1" si="0"/>
        <v/>
      </c>
      <c r="G38" s="5" t="str">
        <f>IF(ROW()=7,MAX([D_i]),"")</f>
        <v/>
      </c>
      <c r="H38" s="69" t="str">
        <f ca="1">IF(INDIRECT("A"&amp;ROW())="","",RANK([Data],[Data],1)+COUNTIF([Data],Tabulka2493[[#This Row],[Data]])-1)</f>
        <v/>
      </c>
      <c r="I38" s="5" t="str">
        <f ca="1">IF(INDIRECT("A"&amp;ROW())="","",(Tabulka2493[[#This Row],[Pořadí2 - i2]]-1)/COUNT([Data]))</f>
        <v/>
      </c>
      <c r="J38" s="5" t="str">
        <f ca="1">IF(INDIRECT("A"&amp;ROW())="","",H38/COUNT([Data]))</f>
        <v/>
      </c>
      <c r="K38" s="72" t="str">
        <f ca="1">IF(INDIRECT("A"&amp;ROW())="","",NORMDIST(Tabulka2493[[#This Row],[Data]],$X$6,$X$7,1))</f>
        <v/>
      </c>
      <c r="L38" s="5" t="str">
        <f t="shared" ca="1" si="1"/>
        <v/>
      </c>
      <c r="M38" s="5" t="str">
        <f>IF(ROW()=7,MAX(Tabulka2493[D_i]),"")</f>
        <v/>
      </c>
      <c r="N38" s="5"/>
      <c r="O38" s="73">
        <v>32</v>
      </c>
      <c r="P38" s="74">
        <v>0.23400000000000001</v>
      </c>
      <c r="Q38" s="75">
        <f>IF(O38=COUNT(Tabulka2493[Data]),P38,0)</f>
        <v>0</v>
      </c>
      <c r="R38" s="76" t="str">
        <f>IF(ROW()=7,IF(SUM([pomocná])&gt;0,SUM([pomocná]),1.36/SQRT(COUNT(Tabulka2493[Data]))),"")</f>
        <v/>
      </c>
      <c r="S38" s="79"/>
      <c r="T38" s="72"/>
      <c r="U38" s="72"/>
      <c r="V38" s="72"/>
    </row>
    <row r="39" spans="1:24">
      <c r="A39" s="4" t="str">
        <f>IF('Odhad rozsahu výběru'!D41="","",'Odhad rozsahu výběru'!D41)</f>
        <v/>
      </c>
      <c r="B39" s="69" t="str">
        <f ca="1">IF(INDIRECT("A"&amp;ROW())="","",RANK(A39,[Data],1))</f>
        <v/>
      </c>
      <c r="C39" s="5" t="str">
        <f ca="1">IF(INDIRECT("A"&amp;ROW())="","",(B39-1)/COUNT([Data]))</f>
        <v/>
      </c>
      <c r="D39" s="5" t="str">
        <f ca="1">IF(INDIRECT("A"&amp;ROW())="","",B39/COUNT([Data]))</f>
        <v/>
      </c>
      <c r="E39" t="str">
        <f t="shared" ca="1" si="2"/>
        <v/>
      </c>
      <c r="F39" s="5" t="str">
        <f t="shared" ca="1" si="0"/>
        <v/>
      </c>
      <c r="G39" s="5" t="str">
        <f>IF(ROW()=7,MAX([D_i]),"")</f>
        <v/>
      </c>
      <c r="H39" s="69" t="str">
        <f ca="1">IF(INDIRECT("A"&amp;ROW())="","",RANK([Data],[Data],1)+COUNTIF([Data],Tabulka2493[[#This Row],[Data]])-1)</f>
        <v/>
      </c>
      <c r="I39" s="5" t="str">
        <f ca="1">IF(INDIRECT("A"&amp;ROW())="","",(Tabulka2493[[#This Row],[Pořadí2 - i2]]-1)/COUNT([Data]))</f>
        <v/>
      </c>
      <c r="J39" s="5" t="str">
        <f ca="1">IF(INDIRECT("A"&amp;ROW())="","",H39/COUNT([Data]))</f>
        <v/>
      </c>
      <c r="K39" s="72" t="str">
        <f ca="1">IF(INDIRECT("A"&amp;ROW())="","",NORMDIST(Tabulka2493[[#This Row],[Data]],$X$6,$X$7,1))</f>
        <v/>
      </c>
      <c r="L39" s="5" t="str">
        <f t="shared" ca="1" si="1"/>
        <v/>
      </c>
      <c r="M39" s="5" t="str">
        <f>IF(ROW()=7,MAX(Tabulka2493[D_i]),"")</f>
        <v/>
      </c>
      <c r="N39" s="5"/>
      <c r="O39" s="73">
        <v>33</v>
      </c>
      <c r="P39" s="74">
        <v>0.23100000000000001</v>
      </c>
      <c r="Q39" s="75">
        <f>IF(O39=COUNT(Tabulka2493[Data]),P39,0)</f>
        <v>0</v>
      </c>
      <c r="R39" s="76" t="str">
        <f>IF(ROW()=7,IF(SUM([pomocná])&gt;0,SUM([pomocná]),1.36/SQRT(COUNT(Tabulka2493[Data]))),"")</f>
        <v/>
      </c>
      <c r="S39" s="79"/>
      <c r="T39" s="72"/>
      <c r="U39" s="72"/>
      <c r="V39" s="72"/>
      <c r="W39" s="13"/>
      <c r="X39" s="13"/>
    </row>
    <row r="40" spans="1:24">
      <c r="A40" s="4" t="str">
        <f>IF('Odhad rozsahu výběru'!D42="","",'Odhad rozsahu výběru'!D42)</f>
        <v/>
      </c>
      <c r="B40" s="69" t="str">
        <f ca="1">IF(INDIRECT("A"&amp;ROW())="","",RANK(A40,[Data],1))</f>
        <v/>
      </c>
      <c r="C40" s="5" t="str">
        <f ca="1">IF(INDIRECT("A"&amp;ROW())="","",(B40-1)/COUNT([Data]))</f>
        <v/>
      </c>
      <c r="D40" s="5" t="str">
        <f ca="1">IF(INDIRECT("A"&amp;ROW())="","",B40/COUNT([Data]))</f>
        <v/>
      </c>
      <c r="E40" t="str">
        <f t="shared" ca="1" si="2"/>
        <v/>
      </c>
      <c r="F40" s="5" t="str">
        <f t="shared" ca="1" si="0"/>
        <v/>
      </c>
      <c r="G40" s="5" t="str">
        <f>IF(ROW()=7,MAX([D_i]),"")</f>
        <v/>
      </c>
      <c r="H40" s="69" t="str">
        <f ca="1">IF(INDIRECT("A"&amp;ROW())="","",RANK([Data],[Data],1)+COUNTIF([Data],Tabulka2493[[#This Row],[Data]])-1)</f>
        <v/>
      </c>
      <c r="I40" s="5" t="str">
        <f ca="1">IF(INDIRECT("A"&amp;ROW())="","",(Tabulka2493[[#This Row],[Pořadí2 - i2]]-1)/COUNT([Data]))</f>
        <v/>
      </c>
      <c r="J40" s="5" t="str">
        <f ca="1">IF(INDIRECT("A"&amp;ROW())="","",H40/COUNT([Data]))</f>
        <v/>
      </c>
      <c r="K40" s="72" t="str">
        <f ca="1">IF(INDIRECT("A"&amp;ROW())="","",NORMDIST(Tabulka2493[[#This Row],[Data]],$X$6,$X$7,1))</f>
        <v/>
      </c>
      <c r="L40" s="5" t="str">
        <f t="shared" ca="1" si="1"/>
        <v/>
      </c>
      <c r="M40" s="5" t="str">
        <f>IF(ROW()=7,MAX(Tabulka2493[D_i]),"")</f>
        <v/>
      </c>
      <c r="N40" s="5"/>
      <c r="O40" s="73">
        <v>34</v>
      </c>
      <c r="P40" s="74">
        <v>0.22700000000000001</v>
      </c>
      <c r="Q40" s="75">
        <f>IF(O40=COUNT(Tabulka2493[Data]),P40,0)</f>
        <v>0</v>
      </c>
      <c r="R40" s="76" t="str">
        <f>IF(ROW()=7,IF(SUM([pomocná])&gt;0,SUM([pomocná]),1.36/SQRT(COUNT(Tabulka2493[Data]))),"")</f>
        <v/>
      </c>
      <c r="S40" s="79"/>
      <c r="T40" s="72"/>
      <c r="U40" s="72"/>
      <c r="V40" s="72"/>
    </row>
    <row r="41" spans="1:24">
      <c r="A41" s="4" t="str">
        <f>IF('Odhad rozsahu výběru'!D43="","",'Odhad rozsahu výběru'!D43)</f>
        <v/>
      </c>
      <c r="B41" s="69" t="str">
        <f ca="1">IF(INDIRECT("A"&amp;ROW())="","",RANK(A41,[Data],1))</f>
        <v/>
      </c>
      <c r="C41" s="5" t="str">
        <f ca="1">IF(INDIRECT("A"&amp;ROW())="","",(B41-1)/COUNT([Data]))</f>
        <v/>
      </c>
      <c r="D41" s="5" t="str">
        <f ca="1">IF(INDIRECT("A"&amp;ROW())="","",B41/COUNT([Data]))</f>
        <v/>
      </c>
      <c r="E41" t="str">
        <f t="shared" ca="1" si="2"/>
        <v/>
      </c>
      <c r="F41" s="5" t="str">
        <f t="shared" ca="1" si="0"/>
        <v/>
      </c>
      <c r="G41" s="5" t="str">
        <f>IF(ROW()=7,MAX([D_i]),"")</f>
        <v/>
      </c>
      <c r="H41" s="69" t="str">
        <f ca="1">IF(INDIRECT("A"&amp;ROW())="","",RANK([Data],[Data],1)+COUNTIF([Data],Tabulka2493[[#This Row],[Data]])-1)</f>
        <v/>
      </c>
      <c r="I41" s="5" t="str">
        <f ca="1">IF(INDIRECT("A"&amp;ROW())="","",(Tabulka2493[[#This Row],[Pořadí2 - i2]]-1)/COUNT([Data]))</f>
        <v/>
      </c>
      <c r="J41" s="5" t="str">
        <f ca="1">IF(INDIRECT("A"&amp;ROW())="","",H41/COUNT([Data]))</f>
        <v/>
      </c>
      <c r="K41" s="72" t="str">
        <f ca="1">IF(INDIRECT("A"&amp;ROW())="","",NORMDIST(Tabulka2493[[#This Row],[Data]],$X$6,$X$7,1))</f>
        <v/>
      </c>
      <c r="L41" s="5" t="str">
        <f t="shared" ca="1" si="1"/>
        <v/>
      </c>
      <c r="M41" s="5" t="str">
        <f>IF(ROW()=7,MAX(Tabulka2493[D_i]),"")</f>
        <v/>
      </c>
      <c r="N41" s="5"/>
      <c r="O41" s="73">
        <v>35</v>
      </c>
      <c r="P41" s="74">
        <v>0.224</v>
      </c>
      <c r="Q41" s="75">
        <f>IF(O41=COUNT(Tabulka2493[Data]),P41,0)</f>
        <v>0</v>
      </c>
      <c r="R41" s="76" t="str">
        <f>IF(ROW()=7,IF(SUM([pomocná])&gt;0,SUM([pomocná]),1.36/SQRT(COUNT(Tabulka2493[Data]))),"")</f>
        <v/>
      </c>
      <c r="S41" s="79"/>
      <c r="T41" s="72"/>
      <c r="U41" s="72"/>
      <c r="V41" s="72"/>
    </row>
    <row r="42" spans="1:24">
      <c r="A42" s="4" t="str">
        <f>IF('Odhad rozsahu výběru'!D44="","",'Odhad rozsahu výběru'!D44)</f>
        <v/>
      </c>
      <c r="B42" s="69" t="str">
        <f ca="1">IF(INDIRECT("A"&amp;ROW())="","",RANK(A42,[Data],1))</f>
        <v/>
      </c>
      <c r="C42" s="5" t="str">
        <f ca="1">IF(INDIRECT("A"&amp;ROW())="","",(B42-1)/COUNT([Data]))</f>
        <v/>
      </c>
      <c r="D42" s="5" t="str">
        <f ca="1">IF(INDIRECT("A"&amp;ROW())="","",B42/COUNT([Data]))</f>
        <v/>
      </c>
      <c r="E42" t="str">
        <f t="shared" ca="1" si="2"/>
        <v/>
      </c>
      <c r="F42" s="5" t="str">
        <f t="shared" ca="1" si="0"/>
        <v/>
      </c>
      <c r="G42" s="5" t="str">
        <f>IF(ROW()=7,MAX([D_i]),"")</f>
        <v/>
      </c>
      <c r="H42" s="69" t="str">
        <f ca="1">IF(INDIRECT("A"&amp;ROW())="","",RANK([Data],[Data],1)+COUNTIF([Data],Tabulka2493[[#This Row],[Data]])-1)</f>
        <v/>
      </c>
      <c r="I42" s="5" t="str">
        <f ca="1">IF(INDIRECT("A"&amp;ROW())="","",(Tabulka2493[[#This Row],[Pořadí2 - i2]]-1)/COUNT([Data]))</f>
        <v/>
      </c>
      <c r="J42" s="5" t="str">
        <f ca="1">IF(INDIRECT("A"&amp;ROW())="","",H42/COUNT([Data]))</f>
        <v/>
      </c>
      <c r="K42" s="72" t="str">
        <f ca="1">IF(INDIRECT("A"&amp;ROW())="","",NORMDIST(Tabulka2493[[#This Row],[Data]],$X$6,$X$7,1))</f>
        <v/>
      </c>
      <c r="L42" s="5" t="str">
        <f t="shared" ca="1" si="1"/>
        <v/>
      </c>
      <c r="M42" s="5" t="str">
        <f>IF(ROW()=7,MAX(Tabulka2493[D_i]),"")</f>
        <v/>
      </c>
      <c r="N42" s="5"/>
      <c r="O42" s="73">
        <v>36</v>
      </c>
      <c r="P42" s="74">
        <v>0.221</v>
      </c>
      <c r="Q42" s="75">
        <f>IF(O42=COUNT(Tabulka2493[Data]),P42,0)</f>
        <v>0</v>
      </c>
      <c r="R42" s="76" t="str">
        <f>IF(ROW()=7,IF(SUM([pomocná])&gt;0,SUM([pomocná]),1.36/SQRT(COUNT(Tabulka2493[Data]))),"")</f>
        <v/>
      </c>
      <c r="S42" s="79"/>
      <c r="T42" s="72"/>
      <c r="U42" s="72"/>
      <c r="V42" s="72"/>
    </row>
    <row r="43" spans="1:24">
      <c r="A43" s="4" t="str">
        <f>IF('Odhad rozsahu výběru'!D45="","",'Odhad rozsahu výběru'!D45)</f>
        <v/>
      </c>
      <c r="B43" s="69" t="str">
        <f ca="1">IF(INDIRECT("A"&amp;ROW())="","",RANK(A43,[Data],1))</f>
        <v/>
      </c>
      <c r="C43" s="5" t="str">
        <f ca="1">IF(INDIRECT("A"&amp;ROW())="","",(B43-1)/COUNT([Data]))</f>
        <v/>
      </c>
      <c r="D43" s="5" t="str">
        <f ca="1">IF(INDIRECT("A"&amp;ROW())="","",B43/COUNT([Data]))</f>
        <v/>
      </c>
      <c r="E43" t="str">
        <f t="shared" ca="1" si="2"/>
        <v/>
      </c>
      <c r="F43" s="5" t="str">
        <f t="shared" ca="1" si="0"/>
        <v/>
      </c>
      <c r="G43" s="5" t="str">
        <f>IF(ROW()=7,MAX([D_i]),"")</f>
        <v/>
      </c>
      <c r="H43" s="69" t="str">
        <f ca="1">IF(INDIRECT("A"&amp;ROW())="","",RANK([Data],[Data],1)+COUNTIF([Data],Tabulka2493[[#This Row],[Data]])-1)</f>
        <v/>
      </c>
      <c r="I43" s="5" t="str">
        <f ca="1">IF(INDIRECT("A"&amp;ROW())="","",(Tabulka2493[[#This Row],[Pořadí2 - i2]]-1)/COUNT([Data]))</f>
        <v/>
      </c>
      <c r="J43" s="5" t="str">
        <f ca="1">IF(INDIRECT("A"&amp;ROW())="","",H43/COUNT([Data]))</f>
        <v/>
      </c>
      <c r="K43" s="72" t="str">
        <f ca="1">IF(INDIRECT("A"&amp;ROW())="","",NORMDIST(Tabulka2493[[#This Row],[Data]],$X$6,$X$7,1))</f>
        <v/>
      </c>
      <c r="L43" s="5" t="str">
        <f t="shared" ca="1" si="1"/>
        <v/>
      </c>
      <c r="M43" s="5" t="str">
        <f>IF(ROW()=7,MAX(Tabulka2493[D_i]),"")</f>
        <v/>
      </c>
      <c r="N43" s="5"/>
      <c r="O43" s="73">
        <v>37</v>
      </c>
      <c r="P43" s="74">
        <v>0.218</v>
      </c>
      <c r="Q43" s="75">
        <f>IF(O43=COUNT(Tabulka2493[Data]),P43,0)</f>
        <v>0</v>
      </c>
      <c r="R43" s="76" t="str">
        <f>IF(ROW()=7,IF(SUM([pomocná])&gt;0,SUM([pomocná]),1.36/SQRT(COUNT(Tabulka2493[Data]))),"")</f>
        <v/>
      </c>
      <c r="S43" s="79"/>
      <c r="T43" s="72"/>
      <c r="U43" s="72"/>
      <c r="V43" s="72"/>
    </row>
    <row r="44" spans="1:24">
      <c r="A44" s="4" t="str">
        <f>IF('Odhad rozsahu výběru'!D46="","",'Odhad rozsahu výběru'!D46)</f>
        <v/>
      </c>
      <c r="B44" s="69" t="str">
        <f ca="1">IF(INDIRECT("A"&amp;ROW())="","",RANK(A44,[Data],1))</f>
        <v/>
      </c>
      <c r="C44" s="5" t="str">
        <f ca="1">IF(INDIRECT("A"&amp;ROW())="","",(B44-1)/COUNT([Data]))</f>
        <v/>
      </c>
      <c r="D44" s="5" t="str">
        <f ca="1">IF(INDIRECT("A"&amp;ROW())="","",B44/COUNT([Data]))</f>
        <v/>
      </c>
      <c r="E44" t="str">
        <f t="shared" ca="1" si="2"/>
        <v/>
      </c>
      <c r="F44" s="5" t="str">
        <f t="shared" ca="1" si="0"/>
        <v/>
      </c>
      <c r="G44" s="5" t="str">
        <f>IF(ROW()=7,MAX([D_i]),"")</f>
        <v/>
      </c>
      <c r="H44" s="69" t="str">
        <f ca="1">IF(INDIRECT("A"&amp;ROW())="","",RANK([Data],[Data],1)+COUNTIF([Data],Tabulka2493[[#This Row],[Data]])-1)</f>
        <v/>
      </c>
      <c r="I44" s="5" t="str">
        <f ca="1">IF(INDIRECT("A"&amp;ROW())="","",(Tabulka2493[[#This Row],[Pořadí2 - i2]]-1)/COUNT([Data]))</f>
        <v/>
      </c>
      <c r="J44" s="5" t="str">
        <f ca="1">IF(INDIRECT("A"&amp;ROW())="","",H44/COUNT([Data]))</f>
        <v/>
      </c>
      <c r="K44" s="72" t="str">
        <f ca="1">IF(INDIRECT("A"&amp;ROW())="","",NORMDIST(Tabulka2493[[#This Row],[Data]],$X$6,$X$7,1))</f>
        <v/>
      </c>
      <c r="L44" s="5" t="str">
        <f t="shared" ca="1" si="1"/>
        <v/>
      </c>
      <c r="M44" s="5" t="str">
        <f>IF(ROW()=7,MAX(Tabulka2493[D_i]),"")</f>
        <v/>
      </c>
      <c r="N44" s="5"/>
      <c r="O44" s="73">
        <v>38</v>
      </c>
      <c r="P44" s="74">
        <v>0.215</v>
      </c>
      <c r="Q44" s="75">
        <f>IF(O44=COUNT(Tabulka2493[Data]),P44,0)</f>
        <v>0</v>
      </c>
      <c r="R44" s="76" t="str">
        <f>IF(ROW()=7,IF(SUM([pomocná])&gt;0,SUM([pomocná]),1.36/SQRT(COUNT(Tabulka2493[Data]))),"")</f>
        <v/>
      </c>
      <c r="S44" s="79"/>
      <c r="T44" s="72"/>
      <c r="U44" s="72"/>
      <c r="V44" s="72"/>
    </row>
    <row r="45" spans="1:24">
      <c r="A45" s="4" t="str">
        <f>IF('Odhad rozsahu výběru'!D47="","",'Odhad rozsahu výběru'!D47)</f>
        <v/>
      </c>
      <c r="B45" s="69" t="str">
        <f ca="1">IF(INDIRECT("A"&amp;ROW())="","",RANK(A45,[Data],1))</f>
        <v/>
      </c>
      <c r="C45" s="5" t="str">
        <f ca="1">IF(INDIRECT("A"&amp;ROW())="","",(B45-1)/COUNT([Data]))</f>
        <v/>
      </c>
      <c r="D45" s="5" t="str">
        <f ca="1">IF(INDIRECT("A"&amp;ROW())="","",B45/COUNT([Data]))</f>
        <v/>
      </c>
      <c r="E45" t="str">
        <f t="shared" ca="1" si="2"/>
        <v/>
      </c>
      <c r="F45" s="5" t="str">
        <f t="shared" ca="1" si="0"/>
        <v/>
      </c>
      <c r="G45" s="5" t="str">
        <f>IF(ROW()=7,MAX([D_i]),"")</f>
        <v/>
      </c>
      <c r="H45" s="69" t="str">
        <f ca="1">IF(INDIRECT("A"&amp;ROW())="","",RANK([Data],[Data],1)+COUNTIF([Data],Tabulka2493[[#This Row],[Data]])-1)</f>
        <v/>
      </c>
      <c r="I45" s="5" t="str">
        <f ca="1">IF(INDIRECT("A"&amp;ROW())="","",(Tabulka2493[[#This Row],[Pořadí2 - i2]]-1)/COUNT([Data]))</f>
        <v/>
      </c>
      <c r="J45" s="5" t="str">
        <f ca="1">IF(INDIRECT("A"&amp;ROW())="","",H45/COUNT([Data]))</f>
        <v/>
      </c>
      <c r="K45" s="72" t="str">
        <f ca="1">IF(INDIRECT("A"&amp;ROW())="","",NORMDIST(Tabulka2493[[#This Row],[Data]],$X$6,$X$7,1))</f>
        <v/>
      </c>
      <c r="L45" s="5" t="str">
        <f t="shared" ca="1" si="1"/>
        <v/>
      </c>
      <c r="M45" s="5" t="str">
        <f>IF(ROW()=7,MAX(Tabulka2493[D_i]),"")</f>
        <v/>
      </c>
      <c r="N45" s="5"/>
      <c r="O45" s="73">
        <v>39</v>
      </c>
      <c r="P45" s="74">
        <v>0.21299999999999999</v>
      </c>
      <c r="Q45" s="75">
        <f>IF(O45=COUNT(Tabulka2493[Data]),P45,0)</f>
        <v>0</v>
      </c>
      <c r="R45" s="76" t="str">
        <f>IF(ROW()=7,IF(SUM([pomocná])&gt;0,SUM([pomocná]),1.36/SQRT(COUNT(Tabulka2493[Data]))),"")</f>
        <v/>
      </c>
      <c r="S45" s="79"/>
      <c r="T45" s="72"/>
      <c r="U45" s="72"/>
      <c r="V45" s="72"/>
    </row>
    <row r="46" spans="1:24">
      <c r="A46" s="4" t="str">
        <f>IF('Odhad rozsahu výběru'!D48="","",'Odhad rozsahu výběru'!D48)</f>
        <v/>
      </c>
      <c r="B46" s="69" t="str">
        <f ca="1">IF(INDIRECT("A"&amp;ROW())="","",RANK(A46,[Data],1))</f>
        <v/>
      </c>
      <c r="C46" s="5" t="str">
        <f ca="1">IF(INDIRECT("A"&amp;ROW())="","",(B46-1)/COUNT([Data]))</f>
        <v/>
      </c>
      <c r="D46" s="5" t="str">
        <f ca="1">IF(INDIRECT("A"&amp;ROW())="","",B46/COUNT([Data]))</f>
        <v/>
      </c>
      <c r="E46" t="str">
        <f t="shared" ca="1" si="2"/>
        <v/>
      </c>
      <c r="F46" s="5" t="str">
        <f t="shared" ca="1" si="0"/>
        <v/>
      </c>
      <c r="G46" s="5" t="str">
        <f>IF(ROW()=7,MAX([D_i]),"")</f>
        <v/>
      </c>
      <c r="H46" s="69" t="str">
        <f ca="1">IF(INDIRECT("A"&amp;ROW())="","",RANK([Data],[Data],1)+COUNTIF([Data],Tabulka2493[[#This Row],[Data]])-1)</f>
        <v/>
      </c>
      <c r="I46" s="5" t="str">
        <f ca="1">IF(INDIRECT("A"&amp;ROW())="","",(Tabulka2493[[#This Row],[Pořadí2 - i2]]-1)/COUNT([Data]))</f>
        <v/>
      </c>
      <c r="J46" s="5" t="str">
        <f ca="1">IF(INDIRECT("A"&amp;ROW())="","",H46/COUNT([Data]))</f>
        <v/>
      </c>
      <c r="K46" s="72" t="str">
        <f ca="1">IF(INDIRECT("A"&amp;ROW())="","",NORMDIST(Tabulka2493[[#This Row],[Data]],$X$6,$X$7,1))</f>
        <v/>
      </c>
      <c r="L46" s="5" t="str">
        <f t="shared" ca="1" si="1"/>
        <v/>
      </c>
      <c r="M46" s="5" t="str">
        <f>IF(ROW()=7,MAX(Tabulka2493[D_i]),"")</f>
        <v/>
      </c>
      <c r="N46" s="5"/>
      <c r="O46" s="73">
        <v>40</v>
      </c>
      <c r="P46" s="74">
        <v>0.21</v>
      </c>
      <c r="Q46" s="75">
        <f>IF(O46=COUNT(Tabulka2493[Data]),P46,0)</f>
        <v>0</v>
      </c>
      <c r="R46" s="76" t="str">
        <f>IF(ROW()=7,IF(SUM([pomocná])&gt;0,SUM([pomocná]),1.36/SQRT(COUNT(Tabulka2493[Data]))),"")</f>
        <v/>
      </c>
      <c r="S46" s="79"/>
      <c r="T46" s="72"/>
      <c r="U46" s="72"/>
      <c r="V46" s="72"/>
    </row>
    <row r="47" spans="1:24">
      <c r="A47" s="4" t="str">
        <f>IF('Odhad rozsahu výběru'!D49="","",'Odhad rozsahu výběru'!D49)</f>
        <v/>
      </c>
      <c r="B47" s="69" t="str">
        <f ca="1">IF(INDIRECT("A"&amp;ROW())="","",RANK(A47,[Data],1))</f>
        <v/>
      </c>
      <c r="C47" s="5" t="str">
        <f ca="1">IF(INDIRECT("A"&amp;ROW())="","",(B47-1)/COUNT([Data]))</f>
        <v/>
      </c>
      <c r="D47" s="5" t="str">
        <f ca="1">IF(INDIRECT("A"&amp;ROW())="","",B47/COUNT([Data]))</f>
        <v/>
      </c>
      <c r="E47" t="str">
        <f t="shared" ca="1" si="2"/>
        <v/>
      </c>
      <c r="F47" s="5" t="str">
        <f t="shared" ca="1" si="0"/>
        <v/>
      </c>
      <c r="G47" s="5" t="str">
        <f>IF(ROW()=7,MAX([D_i]),"")</f>
        <v/>
      </c>
      <c r="H47" s="69" t="str">
        <f ca="1">IF(INDIRECT("A"&amp;ROW())="","",RANK([Data],[Data],1)+COUNTIF([Data],Tabulka2493[[#This Row],[Data]])-1)</f>
        <v/>
      </c>
      <c r="I47" s="5" t="str">
        <f ca="1">IF(INDIRECT("A"&amp;ROW())="","",(Tabulka2493[[#This Row],[Pořadí2 - i2]]-1)/COUNT([Data]))</f>
        <v/>
      </c>
      <c r="J47" s="5" t="str">
        <f ca="1">IF(INDIRECT("A"&amp;ROW())="","",H47/COUNT([Data]))</f>
        <v/>
      </c>
      <c r="K47" s="72" t="str">
        <f ca="1">IF(INDIRECT("A"&amp;ROW())="","",NORMDIST(Tabulka2493[[#This Row],[Data]],$X$6,$X$7,1))</f>
        <v/>
      </c>
      <c r="L47" s="5" t="str">
        <f t="shared" ca="1" si="1"/>
        <v/>
      </c>
      <c r="M47" s="5" t="str">
        <f>IF(ROW()=7,MAX(Tabulka2493[D_i]),"")</f>
        <v/>
      </c>
      <c r="N47" s="5"/>
      <c r="O47" s="73">
        <v>41</v>
      </c>
      <c r="P47" s="74">
        <v>0.20799999999999999</v>
      </c>
      <c r="Q47" s="75">
        <f>IF(O47=COUNT(Tabulka2493[Data]),P47,0)</f>
        <v>0</v>
      </c>
      <c r="R47" s="76" t="str">
        <f>IF(ROW()=7,IF(SUM([pomocná])&gt;0,SUM([pomocná]),1.36/SQRT(COUNT(Tabulka2493[Data]))),"")</f>
        <v/>
      </c>
      <c r="S47" s="79"/>
      <c r="T47" s="72"/>
      <c r="U47" s="72"/>
      <c r="V47" s="72"/>
    </row>
    <row r="48" spans="1:24">
      <c r="A48" s="4" t="str">
        <f>IF('Odhad rozsahu výběru'!D50="","",'Odhad rozsahu výběru'!D50)</f>
        <v/>
      </c>
      <c r="B48" s="69" t="str">
        <f ca="1">IF(INDIRECT("A"&amp;ROW())="","",RANK(A48,[Data],1))</f>
        <v/>
      </c>
      <c r="C48" s="5" t="str">
        <f ca="1">IF(INDIRECT("A"&amp;ROW())="","",(B48-1)/COUNT([Data]))</f>
        <v/>
      </c>
      <c r="D48" s="5" t="str">
        <f ca="1">IF(INDIRECT("A"&amp;ROW())="","",B48/COUNT([Data]))</f>
        <v/>
      </c>
      <c r="E48" t="str">
        <f t="shared" ca="1" si="2"/>
        <v/>
      </c>
      <c r="F48" s="5" t="str">
        <f t="shared" ca="1" si="0"/>
        <v/>
      </c>
      <c r="G48" s="5" t="str">
        <f>IF(ROW()=7,MAX([D_i]),"")</f>
        <v/>
      </c>
      <c r="H48" s="69" t="str">
        <f ca="1">IF(INDIRECT("A"&amp;ROW())="","",RANK([Data],[Data],1)+COUNTIF([Data],Tabulka2493[[#This Row],[Data]])-1)</f>
        <v/>
      </c>
      <c r="I48" s="5" t="str">
        <f ca="1">IF(INDIRECT("A"&amp;ROW())="","",(Tabulka2493[[#This Row],[Pořadí2 - i2]]-1)/COUNT([Data]))</f>
        <v/>
      </c>
      <c r="J48" s="5" t="str">
        <f ca="1">IF(INDIRECT("A"&amp;ROW())="","",H48/COUNT([Data]))</f>
        <v/>
      </c>
      <c r="K48" s="72" t="str">
        <f ca="1">IF(INDIRECT("A"&amp;ROW())="","",NORMDIST(Tabulka2493[[#This Row],[Data]],$X$6,$X$7,1))</f>
        <v/>
      </c>
      <c r="L48" s="5" t="str">
        <f t="shared" ca="1" si="1"/>
        <v/>
      </c>
      <c r="M48" s="5" t="str">
        <f>IF(ROW()=7,MAX(Tabulka2493[D_i]),"")</f>
        <v/>
      </c>
      <c r="N48" s="5"/>
      <c r="O48" s="73">
        <v>42</v>
      </c>
      <c r="P48" s="74">
        <v>0.20499999999999999</v>
      </c>
      <c r="Q48" s="75">
        <f>IF(O48=COUNT(Tabulka2493[Data]),P48,0)</f>
        <v>0</v>
      </c>
      <c r="R48" s="76" t="str">
        <f>IF(ROW()=7,IF(SUM([pomocná])&gt;0,SUM([pomocná]),1.36/SQRT(COUNT(Tabulka2493[Data]))),"")</f>
        <v/>
      </c>
      <c r="S48" s="79"/>
      <c r="T48" s="72"/>
      <c r="U48" s="72"/>
      <c r="V48" s="72"/>
    </row>
    <row r="49" spans="1:22">
      <c r="A49" s="4" t="str">
        <f>IF('Odhad rozsahu výběru'!D51="","",'Odhad rozsahu výběru'!D51)</f>
        <v/>
      </c>
      <c r="B49" s="69" t="str">
        <f ca="1">IF(INDIRECT("A"&amp;ROW())="","",RANK(A49,[Data],1))</f>
        <v/>
      </c>
      <c r="C49" s="5" t="str">
        <f ca="1">IF(INDIRECT("A"&amp;ROW())="","",(B49-1)/COUNT([Data]))</f>
        <v/>
      </c>
      <c r="D49" s="5" t="str">
        <f ca="1">IF(INDIRECT("A"&amp;ROW())="","",B49/COUNT([Data]))</f>
        <v/>
      </c>
      <c r="E49" t="str">
        <f t="shared" ca="1" si="2"/>
        <v/>
      </c>
      <c r="F49" s="5" t="str">
        <f t="shared" ca="1" si="0"/>
        <v/>
      </c>
      <c r="G49" s="5" t="str">
        <f>IF(ROW()=7,MAX([D_i]),"")</f>
        <v/>
      </c>
      <c r="H49" s="69" t="str">
        <f ca="1">IF(INDIRECT("A"&amp;ROW())="","",RANK([Data],[Data],1)+COUNTIF([Data],Tabulka2493[[#This Row],[Data]])-1)</f>
        <v/>
      </c>
      <c r="I49" s="5" t="str">
        <f ca="1">IF(INDIRECT("A"&amp;ROW())="","",(Tabulka2493[[#This Row],[Pořadí2 - i2]]-1)/COUNT([Data]))</f>
        <v/>
      </c>
      <c r="J49" s="5" t="str">
        <f ca="1">IF(INDIRECT("A"&amp;ROW())="","",H49/COUNT([Data]))</f>
        <v/>
      </c>
      <c r="K49" s="72" t="str">
        <f ca="1">IF(INDIRECT("A"&amp;ROW())="","",NORMDIST(Tabulka2493[[#This Row],[Data]],$X$6,$X$7,1))</f>
        <v/>
      </c>
      <c r="L49" s="5" t="str">
        <f t="shared" ca="1" si="1"/>
        <v/>
      </c>
      <c r="M49" s="5" t="str">
        <f>IF(ROW()=7,MAX(Tabulka2493[D_i]),"")</f>
        <v/>
      </c>
      <c r="N49" s="5"/>
      <c r="O49" s="73">
        <v>43</v>
      </c>
      <c r="P49" s="74">
        <v>0.20300000000000001</v>
      </c>
      <c r="Q49" s="75">
        <f>IF(O49=COUNT(Tabulka2493[Data]),P49,0)</f>
        <v>0</v>
      </c>
      <c r="R49" s="76" t="str">
        <f>IF(ROW()=7,IF(SUM([pomocná])&gt;0,SUM([pomocná]),1.36/SQRT(COUNT(Tabulka2493[Data]))),"")</f>
        <v/>
      </c>
      <c r="S49" s="79"/>
      <c r="T49" s="72"/>
      <c r="U49" s="72"/>
      <c r="V49" s="72"/>
    </row>
    <row r="50" spans="1:22">
      <c r="A50" s="4" t="str">
        <f>IF('Odhad rozsahu výběru'!D52="","",'Odhad rozsahu výběru'!D52)</f>
        <v/>
      </c>
      <c r="B50" s="69" t="str">
        <f ca="1">IF(INDIRECT("A"&amp;ROW())="","",RANK(A50,[Data],1))</f>
        <v/>
      </c>
      <c r="C50" s="5" t="str">
        <f ca="1">IF(INDIRECT("A"&amp;ROW())="","",(B50-1)/COUNT([Data]))</f>
        <v/>
      </c>
      <c r="D50" s="5" t="str">
        <f ca="1">IF(INDIRECT("A"&amp;ROW())="","",B50/COUNT([Data]))</f>
        <v/>
      </c>
      <c r="E50" t="str">
        <f t="shared" ca="1" si="2"/>
        <v/>
      </c>
      <c r="F50" s="5" t="str">
        <f t="shared" ca="1" si="0"/>
        <v/>
      </c>
      <c r="G50" s="5" t="str">
        <f>IF(ROW()=7,MAX([D_i]),"")</f>
        <v/>
      </c>
      <c r="H50" s="69" t="str">
        <f ca="1">IF(INDIRECT("A"&amp;ROW())="","",RANK([Data],[Data],1)+COUNTIF([Data],Tabulka2493[[#This Row],[Data]])-1)</f>
        <v/>
      </c>
      <c r="I50" s="5" t="str">
        <f ca="1">IF(INDIRECT("A"&amp;ROW())="","",(Tabulka2493[[#This Row],[Pořadí2 - i2]]-1)/COUNT([Data]))</f>
        <v/>
      </c>
      <c r="J50" s="5" t="str">
        <f ca="1">IF(INDIRECT("A"&amp;ROW())="","",H50/COUNT([Data]))</f>
        <v/>
      </c>
      <c r="K50" s="72" t="str">
        <f ca="1">IF(INDIRECT("A"&amp;ROW())="","",NORMDIST(Tabulka2493[[#This Row],[Data]],$X$6,$X$7,1))</f>
        <v/>
      </c>
      <c r="L50" s="5" t="str">
        <f t="shared" ca="1" si="1"/>
        <v/>
      </c>
      <c r="M50" s="5" t="str">
        <f>IF(ROW()=7,MAX(Tabulka2493[D_i]),"")</f>
        <v/>
      </c>
      <c r="N50" s="5"/>
      <c r="O50" s="73">
        <v>44</v>
      </c>
      <c r="P50" s="74">
        <v>0.20100000000000001</v>
      </c>
      <c r="Q50" s="75">
        <f>IF(O50=COUNT(Tabulka2493[Data]),P50,0)</f>
        <v>0</v>
      </c>
      <c r="R50" s="76" t="str">
        <f>IF(ROW()=7,IF(SUM([pomocná])&gt;0,SUM([pomocná]),1.36/SQRT(COUNT(Tabulka2493[Data]))),"")</f>
        <v/>
      </c>
      <c r="S50" s="79"/>
      <c r="T50" s="72"/>
      <c r="U50" s="72"/>
      <c r="V50" s="72"/>
    </row>
    <row r="51" spans="1:22">
      <c r="A51" s="4" t="str">
        <f>IF('Odhad rozsahu výběru'!D53="","",'Odhad rozsahu výběru'!D53)</f>
        <v/>
      </c>
      <c r="B51" s="69" t="str">
        <f ca="1">IF(INDIRECT("A"&amp;ROW())="","",RANK(A51,[Data],1))</f>
        <v/>
      </c>
      <c r="C51" s="5" t="str">
        <f ca="1">IF(INDIRECT("A"&amp;ROW())="","",(B51-1)/COUNT([Data]))</f>
        <v/>
      </c>
      <c r="D51" s="5" t="str">
        <f ca="1">IF(INDIRECT("A"&amp;ROW())="","",B51/COUNT([Data]))</f>
        <v/>
      </c>
      <c r="E51" t="str">
        <f t="shared" ca="1" si="2"/>
        <v/>
      </c>
      <c r="F51" s="5" t="str">
        <f t="shared" ca="1" si="0"/>
        <v/>
      </c>
      <c r="G51" s="5" t="str">
        <f>IF(ROW()=7,MAX([D_i]),"")</f>
        <v/>
      </c>
      <c r="H51" s="69" t="str">
        <f ca="1">IF(INDIRECT("A"&amp;ROW())="","",RANK([Data],[Data],1)+COUNTIF([Data],Tabulka2493[[#This Row],[Data]])-1)</f>
        <v/>
      </c>
      <c r="I51" s="5" t="str">
        <f ca="1">IF(INDIRECT("A"&amp;ROW())="","",(Tabulka2493[[#This Row],[Pořadí2 - i2]]-1)/COUNT([Data]))</f>
        <v/>
      </c>
      <c r="J51" s="5" t="str">
        <f ca="1">IF(INDIRECT("A"&amp;ROW())="","",H51/COUNT([Data]))</f>
        <v/>
      </c>
      <c r="K51" s="72" t="str">
        <f ca="1">IF(INDIRECT("A"&amp;ROW())="","",NORMDIST(Tabulka2493[[#This Row],[Data]],$X$6,$X$7,1))</f>
        <v/>
      </c>
      <c r="L51" s="5" t="str">
        <f t="shared" ca="1" si="1"/>
        <v/>
      </c>
      <c r="M51" s="5" t="str">
        <f>IF(ROW()=7,MAX(Tabulka2493[D_i]),"")</f>
        <v/>
      </c>
      <c r="N51" s="5"/>
      <c r="O51" s="73">
        <v>45</v>
      </c>
      <c r="P51" s="74">
        <v>0.19800000000000001</v>
      </c>
      <c r="Q51" s="75">
        <f>IF(O51=COUNT(Tabulka2493[Data]),P51,0)</f>
        <v>0</v>
      </c>
      <c r="R51" s="76" t="str">
        <f>IF(ROW()=7,IF(SUM([pomocná])&gt;0,SUM([pomocná]),1.36/SQRT(COUNT(Tabulka2493[Data]))),"")</f>
        <v/>
      </c>
      <c r="S51" s="79"/>
      <c r="T51" s="72"/>
      <c r="U51" s="72"/>
      <c r="V51" s="72"/>
    </row>
    <row r="52" spans="1:22">
      <c r="A52" s="4" t="str">
        <f>IF('Odhad rozsahu výběru'!D54="","",'Odhad rozsahu výběru'!D54)</f>
        <v/>
      </c>
      <c r="B52" s="69" t="str">
        <f ca="1">IF(INDIRECT("A"&amp;ROW())="","",RANK(A52,[Data],1))</f>
        <v/>
      </c>
      <c r="C52" s="5" t="str">
        <f ca="1">IF(INDIRECT("A"&amp;ROW())="","",(B52-1)/COUNT([Data]))</f>
        <v/>
      </c>
      <c r="D52" s="5" t="str">
        <f ca="1">IF(INDIRECT("A"&amp;ROW())="","",B52/COUNT([Data]))</f>
        <v/>
      </c>
      <c r="E52" t="str">
        <f t="shared" ca="1" si="2"/>
        <v/>
      </c>
      <c r="F52" s="5" t="str">
        <f t="shared" ca="1" si="0"/>
        <v/>
      </c>
      <c r="G52" s="5" t="str">
        <f>IF(ROW()=7,MAX([D_i]),"")</f>
        <v/>
      </c>
      <c r="H52" s="69" t="str">
        <f ca="1">IF(INDIRECT("A"&amp;ROW())="","",RANK([Data],[Data],1)+COUNTIF([Data],Tabulka2493[[#This Row],[Data]])-1)</f>
        <v/>
      </c>
      <c r="I52" s="5" t="str">
        <f ca="1">IF(INDIRECT("A"&amp;ROW())="","",(Tabulka2493[[#This Row],[Pořadí2 - i2]]-1)/COUNT([Data]))</f>
        <v/>
      </c>
      <c r="J52" s="5" t="str">
        <f ca="1">IF(INDIRECT("A"&amp;ROW())="","",H52/COUNT([Data]))</f>
        <v/>
      </c>
      <c r="K52" s="72" t="str">
        <f ca="1">IF(INDIRECT("A"&amp;ROW())="","",NORMDIST(Tabulka2493[[#This Row],[Data]],$X$6,$X$7,1))</f>
        <v/>
      </c>
      <c r="L52" s="5" t="str">
        <f t="shared" ca="1" si="1"/>
        <v/>
      </c>
      <c r="M52" s="5" t="str">
        <f>IF(ROW()=7,MAX(Tabulka2493[D_i]),"")</f>
        <v/>
      </c>
      <c r="N52" s="5"/>
      <c r="O52" s="73">
        <v>46</v>
      </c>
      <c r="P52" s="74">
        <v>0.19600000000000001</v>
      </c>
      <c r="Q52" s="75">
        <f>IF(O52=COUNT(Tabulka2493[Data]),P52,0)</f>
        <v>0</v>
      </c>
      <c r="R52" s="76" t="str">
        <f>IF(ROW()=7,IF(SUM([pomocná])&gt;0,SUM([pomocná]),1.36/SQRT(COUNT(Tabulka2493[Data]))),"")</f>
        <v/>
      </c>
      <c r="S52" s="79"/>
      <c r="T52" s="72"/>
      <c r="U52" s="72"/>
      <c r="V52" s="72"/>
    </row>
    <row r="53" spans="1:22">
      <c r="A53" s="4" t="str">
        <f>IF('Odhad rozsahu výběru'!D55="","",'Odhad rozsahu výběru'!D55)</f>
        <v/>
      </c>
      <c r="B53" s="69" t="str">
        <f ca="1">IF(INDIRECT("A"&amp;ROW())="","",RANK(A53,[Data],1))</f>
        <v/>
      </c>
      <c r="C53" s="5" t="str">
        <f ca="1">IF(INDIRECT("A"&amp;ROW())="","",(B53-1)/COUNT([Data]))</f>
        <v/>
      </c>
      <c r="D53" s="5" t="str">
        <f ca="1">IF(INDIRECT("A"&amp;ROW())="","",B53/COUNT([Data]))</f>
        <v/>
      </c>
      <c r="E53" t="str">
        <f t="shared" ca="1" si="2"/>
        <v/>
      </c>
      <c r="F53" s="5" t="str">
        <f t="shared" ca="1" si="0"/>
        <v/>
      </c>
      <c r="G53" s="5" t="str">
        <f>IF(ROW()=7,MAX([D_i]),"")</f>
        <v/>
      </c>
      <c r="H53" s="69" t="str">
        <f ca="1">IF(INDIRECT("A"&amp;ROW())="","",RANK([Data],[Data],1)+COUNTIF([Data],Tabulka2493[[#This Row],[Data]])-1)</f>
        <v/>
      </c>
      <c r="I53" s="5" t="str">
        <f ca="1">IF(INDIRECT("A"&amp;ROW())="","",(Tabulka2493[[#This Row],[Pořadí2 - i2]]-1)/COUNT([Data]))</f>
        <v/>
      </c>
      <c r="J53" s="5" t="str">
        <f ca="1">IF(INDIRECT("A"&amp;ROW())="","",H53/COUNT([Data]))</f>
        <v/>
      </c>
      <c r="K53" s="72" t="str">
        <f ca="1">IF(INDIRECT("A"&amp;ROW())="","",NORMDIST(Tabulka2493[[#This Row],[Data]],$X$6,$X$7,1))</f>
        <v/>
      </c>
      <c r="L53" s="5" t="str">
        <f t="shared" ca="1" si="1"/>
        <v/>
      </c>
      <c r="M53" s="5" t="str">
        <f>IF(ROW()=7,MAX(Tabulka2493[D_i]),"")</f>
        <v/>
      </c>
      <c r="N53" s="5"/>
      <c r="O53" s="73">
        <v>47</v>
      </c>
      <c r="P53" s="74">
        <v>0.19400000000000001</v>
      </c>
      <c r="Q53" s="75">
        <f>IF(O53=COUNT(Tabulka2493[Data]),P53,0)</f>
        <v>0</v>
      </c>
      <c r="R53" s="76" t="str">
        <f>IF(ROW()=7,IF(SUM([pomocná])&gt;0,SUM([pomocná]),1.36/SQRT(COUNT(Tabulka2493[Data]))),"")</f>
        <v/>
      </c>
      <c r="S53" s="79"/>
      <c r="T53" s="72"/>
      <c r="U53" s="72"/>
      <c r="V53" s="72"/>
    </row>
    <row r="54" spans="1:22">
      <c r="A54" s="4" t="str">
        <f>IF('Odhad rozsahu výběru'!D56="","",'Odhad rozsahu výběru'!D56)</f>
        <v/>
      </c>
      <c r="B54" s="69" t="str">
        <f ca="1">IF(INDIRECT("A"&amp;ROW())="","",RANK(A54,[Data],1))</f>
        <v/>
      </c>
      <c r="C54" s="5" t="str">
        <f ca="1">IF(INDIRECT("A"&amp;ROW())="","",(B54-1)/COUNT([Data]))</f>
        <v/>
      </c>
      <c r="D54" s="5" t="str">
        <f ca="1">IF(INDIRECT("A"&amp;ROW())="","",B54/COUNT([Data]))</f>
        <v/>
      </c>
      <c r="E54" t="str">
        <f t="shared" ca="1" si="2"/>
        <v/>
      </c>
      <c r="F54" s="5" t="str">
        <f t="shared" ca="1" si="0"/>
        <v/>
      </c>
      <c r="G54" s="5" t="str">
        <f>IF(ROW()=7,MAX([D_i]),"")</f>
        <v/>
      </c>
      <c r="H54" s="69" t="str">
        <f ca="1">IF(INDIRECT("A"&amp;ROW())="","",RANK([Data],[Data],1)+COUNTIF([Data],Tabulka2493[[#This Row],[Data]])-1)</f>
        <v/>
      </c>
      <c r="I54" s="5" t="str">
        <f ca="1">IF(INDIRECT("A"&amp;ROW())="","",(Tabulka2493[[#This Row],[Pořadí2 - i2]]-1)/COUNT([Data]))</f>
        <v/>
      </c>
      <c r="J54" s="5" t="str">
        <f ca="1">IF(INDIRECT("A"&amp;ROW())="","",H54/COUNT([Data]))</f>
        <v/>
      </c>
      <c r="K54" s="72" t="str">
        <f ca="1">IF(INDIRECT("A"&amp;ROW())="","",NORMDIST(Tabulka2493[[#This Row],[Data]],$X$6,$X$7,1))</f>
        <v/>
      </c>
      <c r="L54" s="5" t="str">
        <f t="shared" ca="1" si="1"/>
        <v/>
      </c>
      <c r="M54" s="5" t="str">
        <f>IF(ROW()=7,MAX(Tabulka2493[D_i]),"")</f>
        <v/>
      </c>
      <c r="N54" s="5"/>
      <c r="O54" s="73">
        <v>48</v>
      </c>
      <c r="P54" s="74">
        <v>0.192</v>
      </c>
      <c r="Q54" s="75">
        <f>IF(O54=COUNT(Tabulka2493[Data]),P54,0)</f>
        <v>0</v>
      </c>
      <c r="R54" s="76" t="str">
        <f>IF(ROW()=7,IF(SUM([pomocná])&gt;0,SUM([pomocná]),1.36/SQRT(COUNT(Tabulka2493[Data]))),"")</f>
        <v/>
      </c>
      <c r="S54" s="79"/>
      <c r="T54" s="72"/>
      <c r="U54" s="72"/>
      <c r="V54" s="72"/>
    </row>
    <row r="55" spans="1:22">
      <c r="A55" s="4" t="str">
        <f>IF('Odhad rozsahu výběru'!D57="","",'Odhad rozsahu výběru'!D57)</f>
        <v/>
      </c>
      <c r="B55" s="69" t="str">
        <f ca="1">IF(INDIRECT("A"&amp;ROW())="","",RANK(A55,[Data],1))</f>
        <v/>
      </c>
      <c r="C55" s="5" t="str">
        <f ca="1">IF(INDIRECT("A"&amp;ROW())="","",(B55-1)/COUNT([Data]))</f>
        <v/>
      </c>
      <c r="D55" s="5" t="str">
        <f ca="1">IF(INDIRECT("A"&amp;ROW())="","",B55/COUNT([Data]))</f>
        <v/>
      </c>
      <c r="E55" t="str">
        <f t="shared" ca="1" si="2"/>
        <v/>
      </c>
      <c r="F55" s="5" t="str">
        <f t="shared" ca="1" si="0"/>
        <v/>
      </c>
      <c r="G55" s="5" t="str">
        <f>IF(ROW()=7,MAX([D_i]),"")</f>
        <v/>
      </c>
      <c r="H55" s="69" t="str">
        <f ca="1">IF(INDIRECT("A"&amp;ROW())="","",RANK([Data],[Data],1)+COUNTIF([Data],Tabulka2493[[#This Row],[Data]])-1)</f>
        <v/>
      </c>
      <c r="I55" s="5" t="str">
        <f ca="1">IF(INDIRECT("A"&amp;ROW())="","",(Tabulka2493[[#This Row],[Pořadí2 - i2]]-1)/COUNT([Data]))</f>
        <v/>
      </c>
      <c r="J55" s="5" t="str">
        <f ca="1">IF(INDIRECT("A"&amp;ROW())="","",H55/COUNT([Data]))</f>
        <v/>
      </c>
      <c r="K55" s="72" t="str">
        <f ca="1">IF(INDIRECT("A"&amp;ROW())="","",NORMDIST(Tabulka2493[[#This Row],[Data]],$X$6,$X$7,1))</f>
        <v/>
      </c>
      <c r="L55" s="5" t="str">
        <f t="shared" ca="1" si="1"/>
        <v/>
      </c>
      <c r="M55" s="5" t="str">
        <f>IF(ROW()=7,MAX(Tabulka2493[D_i]),"")</f>
        <v/>
      </c>
      <c r="N55" s="5"/>
      <c r="O55" s="73">
        <v>49</v>
      </c>
      <c r="P55" s="74">
        <v>0.19</v>
      </c>
      <c r="Q55" s="75">
        <f>IF(O55=COUNT(Tabulka2493[Data]),P55,0)</f>
        <v>0</v>
      </c>
      <c r="R55" s="76" t="str">
        <f>IF(ROW()=7,IF(SUM([pomocná])&gt;0,SUM([pomocná]),1.36/SQRT(COUNT(Tabulka2493[Data]))),"")</f>
        <v/>
      </c>
      <c r="S55" s="79"/>
      <c r="T55" s="72"/>
      <c r="U55" s="72"/>
      <c r="V55" s="72"/>
    </row>
    <row r="56" spans="1:22">
      <c r="A56" s="4" t="str">
        <f>IF('Odhad rozsahu výběru'!D58="","",'Odhad rozsahu výběru'!D58)</f>
        <v/>
      </c>
      <c r="B56" s="69" t="str">
        <f ca="1">IF(INDIRECT("A"&amp;ROW())="","",RANK(A56,[Data],1))</f>
        <v/>
      </c>
      <c r="C56" s="5" t="str">
        <f ca="1">IF(INDIRECT("A"&amp;ROW())="","",(B56-1)/COUNT([Data]))</f>
        <v/>
      </c>
      <c r="D56" s="5" t="str">
        <f ca="1">IF(INDIRECT("A"&amp;ROW())="","",B56/COUNT([Data]))</f>
        <v/>
      </c>
      <c r="E56" t="str">
        <f t="shared" ca="1" si="2"/>
        <v/>
      </c>
      <c r="F56" s="5" t="str">
        <f t="shared" ca="1" si="0"/>
        <v/>
      </c>
      <c r="G56" s="5" t="str">
        <f>IF(ROW()=7,MAX([D_i]),"")</f>
        <v/>
      </c>
      <c r="H56" s="69" t="str">
        <f ca="1">IF(INDIRECT("A"&amp;ROW())="","",RANK([Data],[Data],1)+COUNTIF([Data],Tabulka2493[[#This Row],[Data]])-1)</f>
        <v/>
      </c>
      <c r="I56" s="5" t="str">
        <f ca="1">IF(INDIRECT("A"&amp;ROW())="","",(Tabulka2493[[#This Row],[Pořadí2 - i2]]-1)/COUNT([Data]))</f>
        <v/>
      </c>
      <c r="J56" s="5" t="str">
        <f ca="1">IF(INDIRECT("A"&amp;ROW())="","",H56/COUNT([Data]))</f>
        <v/>
      </c>
      <c r="K56" s="72" t="str">
        <f ca="1">IF(INDIRECT("A"&amp;ROW())="","",NORMDIST(Tabulka2493[[#This Row],[Data]],$X$6,$X$7,1))</f>
        <v/>
      </c>
      <c r="L56" s="5" t="str">
        <f t="shared" ca="1" si="1"/>
        <v/>
      </c>
      <c r="M56" s="5" t="str">
        <f>IF(ROW()=7,MAX(Tabulka2493[D_i]),"")</f>
        <v/>
      </c>
      <c r="N56" s="5"/>
      <c r="O56" s="73">
        <v>50</v>
      </c>
      <c r="P56" s="74">
        <v>0.188</v>
      </c>
      <c r="Q56" s="75">
        <f>IF(O56=COUNT(Tabulka2493[Data]),P56,0)</f>
        <v>0</v>
      </c>
      <c r="R56" s="76" t="str">
        <f>IF(ROW()=7,IF(SUM([pomocná])&gt;0,SUM([pomocná]),1.36/SQRT(COUNT(Tabulka2493[Data]))),"")</f>
        <v/>
      </c>
      <c r="S56" s="79"/>
      <c r="T56" s="72"/>
      <c r="U56" s="72"/>
      <c r="V56" s="72"/>
    </row>
    <row r="57" spans="1:22">
      <c r="A57" s="4" t="str">
        <f>IF('Odhad rozsahu výběru'!D59="","",'Odhad rozsahu výběru'!D59)</f>
        <v/>
      </c>
      <c r="B57" s="69" t="str">
        <f ca="1">IF(INDIRECT("A"&amp;ROW())="","",RANK(A57,[Data],1))</f>
        <v/>
      </c>
      <c r="C57" s="5" t="str">
        <f ca="1">IF(INDIRECT("A"&amp;ROW())="","",(B57-1)/COUNT([Data]))</f>
        <v/>
      </c>
      <c r="D57" s="5" t="str">
        <f ca="1">IF(INDIRECT("A"&amp;ROW())="","",B57/COUNT([Data]))</f>
        <v/>
      </c>
      <c r="E57" t="str">
        <f t="shared" ca="1" si="2"/>
        <v/>
      </c>
      <c r="F57" s="5" t="str">
        <f t="shared" ca="1" si="0"/>
        <v/>
      </c>
      <c r="G57" s="5" t="str">
        <f>IF(ROW()=7,MAX([D_i]),"")</f>
        <v/>
      </c>
      <c r="H57" s="69" t="str">
        <f ca="1">IF(INDIRECT("A"&amp;ROW())="","",RANK([Data],[Data],1)+COUNTIF([Data],Tabulka2493[[#This Row],[Data]])-1)</f>
        <v/>
      </c>
      <c r="I57" s="5" t="str">
        <f ca="1">IF(INDIRECT("A"&amp;ROW())="","",(Tabulka2493[[#This Row],[Pořadí2 - i2]]-1)/COUNT([Data]))</f>
        <v/>
      </c>
      <c r="J57" s="5" t="str">
        <f ca="1">IF(INDIRECT("A"&amp;ROW())="","",H57/COUNT([Data]))</f>
        <v/>
      </c>
      <c r="K57" s="72" t="str">
        <f ca="1">IF(INDIRECT("A"&amp;ROW())="","",NORMDIST(Tabulka2493[[#This Row],[Data]],$X$6,$X$7,1))</f>
        <v/>
      </c>
      <c r="L57" s="5" t="str">
        <f t="shared" ca="1" si="1"/>
        <v/>
      </c>
      <c r="M57" s="5" t="str">
        <f>IF(ROW()=7,MAX(Tabulka2493[D_i]),"")</f>
        <v/>
      </c>
      <c r="N57" s="5"/>
      <c r="O57" s="80"/>
      <c r="P57" s="80"/>
      <c r="Q57" s="81"/>
      <c r="R57" s="76" t="str">
        <f>IF(ROW()=7,IF(SUM([pomocná])&gt;0,SUM([pomocná]),1.36/SQRT(COUNT(Tabulka2493[Data]))),"")</f>
        <v/>
      </c>
      <c r="S57" s="79"/>
      <c r="T57" s="72"/>
      <c r="U57" s="72"/>
      <c r="V57" s="72"/>
    </row>
    <row r="58" spans="1:22">
      <c r="A58" s="4" t="str">
        <f>IF('Odhad rozsahu výběru'!D60="","",'Odhad rozsahu výběru'!D60)</f>
        <v/>
      </c>
      <c r="B58" s="69" t="str">
        <f ca="1">IF(INDIRECT("A"&amp;ROW())="","",RANK(A58,[Data],1))</f>
        <v/>
      </c>
      <c r="C58" s="5" t="str">
        <f ca="1">IF(INDIRECT("A"&amp;ROW())="","",(B58-1)/COUNT([Data]))</f>
        <v/>
      </c>
      <c r="D58" s="5" t="str">
        <f ca="1">IF(INDIRECT("A"&amp;ROW())="","",B58/COUNT([Data]))</f>
        <v/>
      </c>
      <c r="E58" t="str">
        <f t="shared" ca="1" si="2"/>
        <v/>
      </c>
      <c r="F58" s="5" t="str">
        <f t="shared" ca="1" si="0"/>
        <v/>
      </c>
      <c r="G58" s="5" t="str">
        <f>IF(ROW()=7,MAX([D_i]),"")</f>
        <v/>
      </c>
      <c r="H58" s="69" t="str">
        <f ca="1">IF(INDIRECT("A"&amp;ROW())="","",RANK([Data],[Data],1)+COUNTIF([Data],Tabulka2493[[#This Row],[Data]])-1)</f>
        <v/>
      </c>
      <c r="I58" s="5" t="str">
        <f ca="1">IF(INDIRECT("A"&amp;ROW())="","",(Tabulka2493[[#This Row],[Pořadí2 - i2]]-1)/COUNT([Data]))</f>
        <v/>
      </c>
      <c r="J58" s="5" t="str">
        <f ca="1">IF(INDIRECT("A"&amp;ROW())="","",H58/COUNT([Data]))</f>
        <v/>
      </c>
      <c r="K58" s="72" t="str">
        <f ca="1">IF(INDIRECT("A"&amp;ROW())="","",NORMDIST(Tabulka2493[[#This Row],[Data]],$X$6,$X$7,1))</f>
        <v/>
      </c>
      <c r="L58" s="5" t="str">
        <f t="shared" ca="1" si="1"/>
        <v/>
      </c>
      <c r="M58" s="5" t="str">
        <f>IF(ROW()=7,MAX(Tabulka2493[D_i]),"")</f>
        <v/>
      </c>
      <c r="N58" s="5"/>
      <c r="O58" s="80"/>
      <c r="P58" s="80"/>
      <c r="Q58" s="81"/>
      <c r="R58" s="76" t="str">
        <f>IF(ROW()=7,IF(SUM([pomocná])&gt;0,SUM([pomocná]),1.36/SQRT(COUNT(Tabulka2493[Data]))),"")</f>
        <v/>
      </c>
      <c r="S58" s="79"/>
      <c r="T58" s="72"/>
      <c r="U58" s="72"/>
      <c r="V58" s="72"/>
    </row>
    <row r="59" spans="1:22">
      <c r="A59" s="4" t="str">
        <f>IF('Odhad rozsahu výběru'!D61="","",'Odhad rozsahu výběru'!D61)</f>
        <v/>
      </c>
      <c r="B59" s="69" t="str">
        <f ca="1">IF(INDIRECT("A"&amp;ROW())="","",RANK(A59,[Data],1))</f>
        <v/>
      </c>
      <c r="C59" s="5" t="str">
        <f ca="1">IF(INDIRECT("A"&amp;ROW())="","",(B59-1)/COUNT([Data]))</f>
        <v/>
      </c>
      <c r="D59" s="5" t="str">
        <f ca="1">IF(INDIRECT("A"&amp;ROW())="","",B59/COUNT([Data]))</f>
        <v/>
      </c>
      <c r="E59" t="str">
        <f t="shared" ca="1" si="2"/>
        <v/>
      </c>
      <c r="F59" s="5" t="str">
        <f t="shared" ca="1" si="0"/>
        <v/>
      </c>
      <c r="G59" s="5" t="str">
        <f>IF(ROW()=7,MAX([D_i]),"")</f>
        <v/>
      </c>
      <c r="H59" s="69" t="str">
        <f ca="1">IF(INDIRECT("A"&amp;ROW())="","",RANK([Data],[Data],1)+COUNTIF([Data],Tabulka2493[[#This Row],[Data]])-1)</f>
        <v/>
      </c>
      <c r="I59" s="5" t="str">
        <f ca="1">IF(INDIRECT("A"&amp;ROW())="","",(Tabulka2493[[#This Row],[Pořadí2 - i2]]-1)/COUNT([Data]))</f>
        <v/>
      </c>
      <c r="J59" s="5" t="str">
        <f ca="1">IF(INDIRECT("A"&amp;ROW())="","",H59/COUNT([Data]))</f>
        <v/>
      </c>
      <c r="K59" s="72" t="str">
        <f ca="1">IF(INDIRECT("A"&amp;ROW())="","",NORMDIST(Tabulka2493[[#This Row],[Data]],$X$6,$X$7,1))</f>
        <v/>
      </c>
      <c r="L59" s="5" t="str">
        <f t="shared" ca="1" si="1"/>
        <v/>
      </c>
      <c r="M59" s="5" t="str">
        <f>IF(ROW()=7,MAX(Tabulka2493[D_i]),"")</f>
        <v/>
      </c>
      <c r="N59" s="5"/>
      <c r="O59" s="80"/>
      <c r="P59" s="80"/>
      <c r="Q59" s="81"/>
      <c r="R59" s="76" t="str">
        <f>IF(ROW()=7,IF(SUM([pomocná])&gt;0,SUM([pomocná]),1.36/SQRT(COUNT(Tabulka2493[Data]))),"")</f>
        <v/>
      </c>
      <c r="S59" s="79"/>
      <c r="T59" s="72"/>
      <c r="U59" s="72"/>
      <c r="V59" s="72"/>
    </row>
    <row r="60" spans="1:22">
      <c r="A60" s="4" t="str">
        <f>IF('Odhad rozsahu výběru'!D62="","",'Odhad rozsahu výběru'!D62)</f>
        <v/>
      </c>
      <c r="B60" s="69" t="str">
        <f ca="1">IF(INDIRECT("A"&amp;ROW())="","",RANK(A60,[Data],1))</f>
        <v/>
      </c>
      <c r="C60" s="5" t="str">
        <f ca="1">IF(INDIRECT("A"&amp;ROW())="","",(B60-1)/COUNT([Data]))</f>
        <v/>
      </c>
      <c r="D60" s="5" t="str">
        <f ca="1">IF(INDIRECT("A"&amp;ROW())="","",B60/COUNT([Data]))</f>
        <v/>
      </c>
      <c r="E60" t="str">
        <f t="shared" ca="1" si="2"/>
        <v/>
      </c>
      <c r="F60" s="5" t="str">
        <f t="shared" ca="1" si="0"/>
        <v/>
      </c>
      <c r="G60" s="5" t="str">
        <f>IF(ROW()=7,MAX([D_i]),"")</f>
        <v/>
      </c>
      <c r="H60" s="69" t="str">
        <f ca="1">IF(INDIRECT("A"&amp;ROW())="","",RANK([Data],[Data],1)+COUNTIF([Data],Tabulka2493[[#This Row],[Data]])-1)</f>
        <v/>
      </c>
      <c r="I60" s="5" t="str">
        <f ca="1">IF(INDIRECT("A"&amp;ROW())="","",(Tabulka2493[[#This Row],[Pořadí2 - i2]]-1)/COUNT([Data]))</f>
        <v/>
      </c>
      <c r="J60" s="5" t="str">
        <f ca="1">IF(INDIRECT("A"&amp;ROW())="","",H60/COUNT([Data]))</f>
        <v/>
      </c>
      <c r="K60" s="72" t="str">
        <f ca="1">IF(INDIRECT("A"&amp;ROW())="","",NORMDIST(Tabulka2493[[#This Row],[Data]],$X$6,$X$7,1))</f>
        <v/>
      </c>
      <c r="L60" s="5" t="str">
        <f t="shared" ca="1" si="1"/>
        <v/>
      </c>
      <c r="M60" s="5" t="str">
        <f>IF(ROW()=7,MAX(Tabulka2493[D_i]),"")</f>
        <v/>
      </c>
      <c r="N60" s="5"/>
      <c r="O60" s="80"/>
      <c r="P60" s="80"/>
      <c r="Q60" s="81"/>
      <c r="R60" s="76" t="str">
        <f>IF(ROW()=7,IF(SUM([pomocná])&gt;0,SUM([pomocná]),1.36/SQRT(COUNT(Tabulka2493[Data]))),"")</f>
        <v/>
      </c>
      <c r="S60" s="79"/>
      <c r="T60" s="72"/>
      <c r="U60" s="72"/>
      <c r="V60" s="72"/>
    </row>
    <row r="61" spans="1:22">
      <c r="A61" s="4" t="str">
        <f>IF('Odhad rozsahu výběru'!D63="","",'Odhad rozsahu výběru'!D63)</f>
        <v/>
      </c>
      <c r="B61" s="69" t="str">
        <f ca="1">IF(INDIRECT("A"&amp;ROW())="","",RANK(A61,[Data],1))</f>
        <v/>
      </c>
      <c r="C61" s="5" t="str">
        <f ca="1">IF(INDIRECT("A"&amp;ROW())="","",(B61-1)/COUNT([Data]))</f>
        <v/>
      </c>
      <c r="D61" s="5" t="str">
        <f ca="1">IF(INDIRECT("A"&amp;ROW())="","",B61/COUNT([Data]))</f>
        <v/>
      </c>
      <c r="E61" t="str">
        <f t="shared" ca="1" si="2"/>
        <v/>
      </c>
      <c r="F61" s="5" t="str">
        <f t="shared" ca="1" si="0"/>
        <v/>
      </c>
      <c r="G61" s="5" t="str">
        <f>IF(ROW()=7,MAX([D_i]),"")</f>
        <v/>
      </c>
      <c r="H61" s="69" t="str">
        <f ca="1">IF(INDIRECT("A"&amp;ROW())="","",RANK([Data],[Data],1)+COUNTIF([Data],Tabulka2493[[#This Row],[Data]])-1)</f>
        <v/>
      </c>
      <c r="I61" s="5" t="str">
        <f ca="1">IF(INDIRECT("A"&amp;ROW())="","",(Tabulka2493[[#This Row],[Pořadí2 - i2]]-1)/COUNT([Data]))</f>
        <v/>
      </c>
      <c r="J61" s="5" t="str">
        <f ca="1">IF(INDIRECT("A"&amp;ROW())="","",H61/COUNT([Data]))</f>
        <v/>
      </c>
      <c r="K61" s="72" t="str">
        <f ca="1">IF(INDIRECT("A"&amp;ROW())="","",NORMDIST(Tabulka2493[[#This Row],[Data]],$X$6,$X$7,1))</f>
        <v/>
      </c>
      <c r="L61" s="5" t="str">
        <f t="shared" ca="1" si="1"/>
        <v/>
      </c>
      <c r="M61" s="5" t="str">
        <f>IF(ROW()=7,MAX(Tabulka2493[D_i]),"")</f>
        <v/>
      </c>
      <c r="N61" s="5"/>
      <c r="O61" s="80"/>
      <c r="P61" s="80"/>
      <c r="Q61" s="81"/>
      <c r="R61" s="76" t="str">
        <f>IF(ROW()=7,IF(SUM([pomocná])&gt;0,SUM([pomocná]),1.36/SQRT(COUNT(Tabulka2493[Data]))),"")</f>
        <v/>
      </c>
      <c r="S61" s="79"/>
      <c r="T61" s="72"/>
      <c r="U61" s="72"/>
      <c r="V61" s="72"/>
    </row>
    <row r="62" spans="1:22">
      <c r="A62" s="4" t="str">
        <f>IF('Odhad rozsahu výběru'!D64="","",'Odhad rozsahu výběru'!D64)</f>
        <v/>
      </c>
      <c r="B62" s="69" t="str">
        <f ca="1">IF(INDIRECT("A"&amp;ROW())="","",RANK(A62,[Data],1))</f>
        <v/>
      </c>
      <c r="C62" s="5" t="str">
        <f ca="1">IF(INDIRECT("A"&amp;ROW())="","",(B62-1)/COUNT([Data]))</f>
        <v/>
      </c>
      <c r="D62" s="5" t="str">
        <f ca="1">IF(INDIRECT("A"&amp;ROW())="","",B62/COUNT([Data]))</f>
        <v/>
      </c>
      <c r="E62" t="str">
        <f t="shared" ca="1" si="2"/>
        <v/>
      </c>
      <c r="F62" s="5" t="str">
        <f t="shared" ca="1" si="0"/>
        <v/>
      </c>
      <c r="G62" s="5" t="str">
        <f>IF(ROW()=7,MAX([D_i]),"")</f>
        <v/>
      </c>
      <c r="H62" s="69" t="str">
        <f ca="1">IF(INDIRECT("A"&amp;ROW())="","",RANK([Data],[Data],1)+COUNTIF([Data],Tabulka2493[[#This Row],[Data]])-1)</f>
        <v/>
      </c>
      <c r="I62" s="5" t="str">
        <f ca="1">IF(INDIRECT("A"&amp;ROW())="","",(Tabulka2493[[#This Row],[Pořadí2 - i2]]-1)/COUNT([Data]))</f>
        <v/>
      </c>
      <c r="J62" s="5" t="str">
        <f ca="1">IF(INDIRECT("A"&amp;ROW())="","",H62/COUNT([Data]))</f>
        <v/>
      </c>
      <c r="K62" s="72" t="str">
        <f ca="1">IF(INDIRECT("A"&amp;ROW())="","",NORMDIST(Tabulka2493[[#This Row],[Data]],$X$6,$X$7,1))</f>
        <v/>
      </c>
      <c r="L62" s="5" t="str">
        <f t="shared" ca="1" si="1"/>
        <v/>
      </c>
      <c r="M62" s="5" t="str">
        <f>IF(ROW()=7,MAX(Tabulka2493[D_i]),"")</f>
        <v/>
      </c>
      <c r="N62" s="5"/>
      <c r="O62" s="80"/>
      <c r="P62" s="80"/>
      <c r="Q62" s="81"/>
      <c r="R62" s="76" t="str">
        <f>IF(ROW()=7,IF(SUM([pomocná])&gt;0,SUM([pomocná]),1.36/SQRT(COUNT(Tabulka2493[Data]))),"")</f>
        <v/>
      </c>
      <c r="S62" s="79"/>
      <c r="T62" s="72"/>
      <c r="U62" s="72"/>
      <c r="V62" s="72"/>
    </row>
    <row r="63" spans="1:22">
      <c r="A63" s="4" t="str">
        <f>IF('Odhad rozsahu výběru'!D65="","",'Odhad rozsahu výběru'!D65)</f>
        <v/>
      </c>
      <c r="B63" s="69" t="str">
        <f ca="1">IF(INDIRECT("A"&amp;ROW())="","",RANK(A63,[Data],1))</f>
        <v/>
      </c>
      <c r="C63" s="5" t="str">
        <f ca="1">IF(INDIRECT("A"&amp;ROW())="","",(B63-1)/COUNT([Data]))</f>
        <v/>
      </c>
      <c r="D63" s="5" t="str">
        <f ca="1">IF(INDIRECT("A"&amp;ROW())="","",B63/COUNT([Data]))</f>
        <v/>
      </c>
      <c r="E63" t="str">
        <f t="shared" ca="1" si="2"/>
        <v/>
      </c>
      <c r="F63" s="5" t="str">
        <f t="shared" ca="1" si="0"/>
        <v/>
      </c>
      <c r="G63" s="5" t="str">
        <f>IF(ROW()=7,MAX([D_i]),"")</f>
        <v/>
      </c>
      <c r="H63" s="69" t="str">
        <f ca="1">IF(INDIRECT("A"&amp;ROW())="","",RANK([Data],[Data],1)+COUNTIF([Data],Tabulka2493[[#This Row],[Data]])-1)</f>
        <v/>
      </c>
      <c r="I63" s="5" t="str">
        <f ca="1">IF(INDIRECT("A"&amp;ROW())="","",(Tabulka2493[[#This Row],[Pořadí2 - i2]]-1)/COUNT([Data]))</f>
        <v/>
      </c>
      <c r="J63" s="5" t="str">
        <f ca="1">IF(INDIRECT("A"&amp;ROW())="","",H63/COUNT([Data]))</f>
        <v/>
      </c>
      <c r="K63" s="72" t="str">
        <f ca="1">IF(INDIRECT("A"&amp;ROW())="","",NORMDIST(Tabulka2493[[#This Row],[Data]],$X$6,$X$7,1))</f>
        <v/>
      </c>
      <c r="L63" s="5" t="str">
        <f t="shared" ca="1" si="1"/>
        <v/>
      </c>
      <c r="M63" s="5" t="str">
        <f>IF(ROW()=7,MAX(Tabulka2493[D_i]),"")</f>
        <v/>
      </c>
      <c r="N63" s="5"/>
      <c r="O63" s="80"/>
      <c r="P63" s="80"/>
      <c r="Q63" s="81"/>
      <c r="R63" s="76" t="str">
        <f>IF(ROW()=7,IF(SUM([pomocná])&gt;0,SUM([pomocná]),1.36/SQRT(COUNT(Tabulka2493[Data]))),"")</f>
        <v/>
      </c>
      <c r="S63" s="79"/>
      <c r="T63" s="72"/>
      <c r="U63" s="72"/>
      <c r="V63" s="72"/>
    </row>
    <row r="64" spans="1:22">
      <c r="A64" s="4" t="str">
        <f>IF('Odhad rozsahu výběru'!D66="","",'Odhad rozsahu výběru'!D66)</f>
        <v/>
      </c>
      <c r="B64" s="69" t="str">
        <f ca="1">IF(INDIRECT("A"&amp;ROW())="","",RANK(A64,[Data],1))</f>
        <v/>
      </c>
      <c r="C64" s="5" t="str">
        <f ca="1">IF(INDIRECT("A"&amp;ROW())="","",(B64-1)/COUNT([Data]))</f>
        <v/>
      </c>
      <c r="D64" s="5" t="str">
        <f ca="1">IF(INDIRECT("A"&amp;ROW())="","",B64/COUNT([Data]))</f>
        <v/>
      </c>
      <c r="E64" t="str">
        <f t="shared" ca="1" si="2"/>
        <v/>
      </c>
      <c r="F64" s="5" t="str">
        <f t="shared" ca="1" si="0"/>
        <v/>
      </c>
      <c r="G64" s="5" t="str">
        <f>IF(ROW()=7,MAX([D_i]),"")</f>
        <v/>
      </c>
      <c r="H64" s="69" t="str">
        <f ca="1">IF(INDIRECT("A"&amp;ROW())="","",RANK([Data],[Data],1)+COUNTIF([Data],Tabulka2493[[#This Row],[Data]])-1)</f>
        <v/>
      </c>
      <c r="I64" s="5" t="str">
        <f ca="1">IF(INDIRECT("A"&amp;ROW())="","",(Tabulka2493[[#This Row],[Pořadí2 - i2]]-1)/COUNT([Data]))</f>
        <v/>
      </c>
      <c r="J64" s="5" t="str">
        <f ca="1">IF(INDIRECT("A"&amp;ROW())="","",H64/COUNT([Data]))</f>
        <v/>
      </c>
      <c r="K64" s="72" t="str">
        <f ca="1">IF(INDIRECT("A"&amp;ROW())="","",NORMDIST(Tabulka2493[[#This Row],[Data]],$X$6,$X$7,1))</f>
        <v/>
      </c>
      <c r="L64" s="5" t="str">
        <f t="shared" ca="1" si="1"/>
        <v/>
      </c>
      <c r="M64" s="5" t="str">
        <f>IF(ROW()=7,MAX(Tabulka2493[D_i]),"")</f>
        <v/>
      </c>
      <c r="N64" s="5"/>
      <c r="O64" s="80"/>
      <c r="P64" s="80"/>
      <c r="Q64" s="80"/>
      <c r="R64" s="76" t="str">
        <f>IF(ROW()=7,IF(SUM([pomocná])&gt;0,SUM([pomocná]),1.36/SQRT(COUNT(Tabulka2493[Data]))),"")</f>
        <v/>
      </c>
      <c r="S64" s="79"/>
      <c r="T64" s="72"/>
      <c r="U64" s="72"/>
      <c r="V64" s="72"/>
    </row>
    <row r="65" spans="1:22">
      <c r="A65" s="4" t="str">
        <f>IF('Odhad rozsahu výběru'!D67="","",'Odhad rozsahu výběru'!D67)</f>
        <v/>
      </c>
      <c r="B65" s="69" t="str">
        <f ca="1">IF(INDIRECT("A"&amp;ROW())="","",RANK(A65,[Data],1))</f>
        <v/>
      </c>
      <c r="C65" s="5" t="str">
        <f ca="1">IF(INDIRECT("A"&amp;ROW())="","",(B65-1)/COUNT([Data]))</f>
        <v/>
      </c>
      <c r="D65" s="5" t="str">
        <f ca="1">IF(INDIRECT("A"&amp;ROW())="","",B65/COUNT([Data]))</f>
        <v/>
      </c>
      <c r="E65" t="str">
        <f t="shared" ca="1" si="2"/>
        <v/>
      </c>
      <c r="F65" s="5" t="str">
        <f t="shared" ca="1" si="0"/>
        <v/>
      </c>
      <c r="G65" s="5" t="str">
        <f>IF(ROW()=7,MAX([D_i]),"")</f>
        <v/>
      </c>
      <c r="H65" s="69" t="str">
        <f ca="1">IF(INDIRECT("A"&amp;ROW())="","",RANK([Data],[Data],1)+COUNTIF([Data],Tabulka2493[[#This Row],[Data]])-1)</f>
        <v/>
      </c>
      <c r="I65" s="5" t="str">
        <f ca="1">IF(INDIRECT("A"&amp;ROW())="","",(Tabulka2493[[#This Row],[Pořadí2 - i2]]-1)/COUNT([Data]))</f>
        <v/>
      </c>
      <c r="J65" s="5" t="str">
        <f ca="1">IF(INDIRECT("A"&amp;ROW())="","",H65/COUNT([Data]))</f>
        <v/>
      </c>
      <c r="K65" s="72" t="str">
        <f ca="1">IF(INDIRECT("A"&amp;ROW())="","",NORMDIST(Tabulka2493[[#This Row],[Data]],$X$6,$X$7,1))</f>
        <v/>
      </c>
      <c r="L65" s="5" t="str">
        <f t="shared" ca="1" si="1"/>
        <v/>
      </c>
      <c r="M65" s="5" t="str">
        <f>IF(ROW()=7,MAX(Tabulka2493[D_i]),"")</f>
        <v/>
      </c>
      <c r="N65" s="5"/>
      <c r="O65" s="80"/>
      <c r="P65" s="80"/>
      <c r="Q65" s="80"/>
      <c r="R65" s="76" t="str">
        <f>IF(ROW()=7,IF(SUM([pomocná])&gt;0,SUM([pomocná]),1.36/SQRT(COUNT(Tabulka2493[Data]))),"")</f>
        <v/>
      </c>
      <c r="S65" s="79"/>
      <c r="T65" s="72"/>
      <c r="U65" s="72"/>
      <c r="V65" s="72"/>
    </row>
    <row r="66" spans="1:22">
      <c r="A66" s="4" t="str">
        <f>IF('Odhad rozsahu výběru'!D68="","",'Odhad rozsahu výběru'!D68)</f>
        <v/>
      </c>
      <c r="B66" s="69" t="str">
        <f ca="1">IF(INDIRECT("A"&amp;ROW())="","",RANK(A66,[Data],1))</f>
        <v/>
      </c>
      <c r="C66" s="5" t="str">
        <f ca="1">IF(INDIRECT("A"&amp;ROW())="","",(B66-1)/COUNT([Data]))</f>
        <v/>
      </c>
      <c r="D66" s="5" t="str">
        <f ca="1">IF(INDIRECT("A"&amp;ROW())="","",B66/COUNT([Data]))</f>
        <v/>
      </c>
      <c r="E66" t="str">
        <f t="shared" ca="1" si="2"/>
        <v/>
      </c>
      <c r="F66" s="5" t="str">
        <f t="shared" ca="1" si="0"/>
        <v/>
      </c>
      <c r="G66" s="5" t="str">
        <f>IF(ROW()=7,MAX([D_i]),"")</f>
        <v/>
      </c>
      <c r="H66" s="69" t="str">
        <f ca="1">IF(INDIRECT("A"&amp;ROW())="","",RANK([Data],[Data],1)+COUNTIF([Data],Tabulka2493[[#This Row],[Data]])-1)</f>
        <v/>
      </c>
      <c r="I66" s="5" t="str">
        <f ca="1">IF(INDIRECT("A"&amp;ROW())="","",(Tabulka2493[[#This Row],[Pořadí2 - i2]]-1)/COUNT([Data]))</f>
        <v/>
      </c>
      <c r="J66" s="5" t="str">
        <f ca="1">IF(INDIRECT("A"&amp;ROW())="","",H66/COUNT([Data]))</f>
        <v/>
      </c>
      <c r="K66" s="72" t="str">
        <f ca="1">IF(INDIRECT("A"&amp;ROW())="","",NORMDIST(Tabulka2493[[#This Row],[Data]],$X$6,$X$7,1))</f>
        <v/>
      </c>
      <c r="L66" s="5" t="str">
        <f t="shared" ca="1" si="1"/>
        <v/>
      </c>
      <c r="M66" s="5" t="str">
        <f>IF(ROW()=7,MAX(Tabulka2493[D_i]),"")</f>
        <v/>
      </c>
      <c r="N66" s="5"/>
      <c r="O66" s="80"/>
      <c r="P66" s="80"/>
      <c r="Q66" s="80"/>
      <c r="R66" s="76" t="str">
        <f>IF(ROW()=7,IF(SUM([pomocná])&gt;0,SUM([pomocná]),1.36/SQRT(COUNT(Tabulka2493[Data]))),"")</f>
        <v/>
      </c>
      <c r="S66" s="79"/>
      <c r="T66" s="72"/>
      <c r="U66" s="72"/>
      <c r="V66" s="72"/>
    </row>
    <row r="67" spans="1:22">
      <c r="A67" s="4" t="str">
        <f>IF('Odhad rozsahu výběru'!D69="","",'Odhad rozsahu výběru'!D69)</f>
        <v/>
      </c>
      <c r="B67" s="69" t="str">
        <f ca="1">IF(INDIRECT("A"&amp;ROW())="","",RANK(A67,[Data],1))</f>
        <v/>
      </c>
      <c r="C67" s="5" t="str">
        <f ca="1">IF(INDIRECT("A"&amp;ROW())="","",(B67-1)/COUNT([Data]))</f>
        <v/>
      </c>
      <c r="D67" s="5" t="str">
        <f ca="1">IF(INDIRECT("A"&amp;ROW())="","",B67/COUNT([Data]))</f>
        <v/>
      </c>
      <c r="E67" t="str">
        <f t="shared" ca="1" si="2"/>
        <v/>
      </c>
      <c r="F67" s="5" t="str">
        <f t="shared" ca="1" si="0"/>
        <v/>
      </c>
      <c r="G67" s="5" t="str">
        <f>IF(ROW()=7,MAX([D_i]),"")</f>
        <v/>
      </c>
      <c r="H67" s="69" t="str">
        <f ca="1">IF(INDIRECT("A"&amp;ROW())="","",RANK([Data],[Data],1)+COUNTIF([Data],Tabulka2493[[#This Row],[Data]])-1)</f>
        <v/>
      </c>
      <c r="I67" s="5" t="str">
        <f ca="1">IF(INDIRECT("A"&amp;ROW())="","",(Tabulka2493[[#This Row],[Pořadí2 - i2]]-1)/COUNT([Data]))</f>
        <v/>
      </c>
      <c r="J67" s="5" t="str">
        <f ca="1">IF(INDIRECT("A"&amp;ROW())="","",H67/COUNT([Data]))</f>
        <v/>
      </c>
      <c r="K67" s="72" t="str">
        <f ca="1">IF(INDIRECT("A"&amp;ROW())="","",NORMDIST(Tabulka2493[[#This Row],[Data]],$X$6,$X$7,1))</f>
        <v/>
      </c>
      <c r="L67" s="5" t="str">
        <f t="shared" ca="1" si="1"/>
        <v/>
      </c>
      <c r="M67" s="5" t="str">
        <f>IF(ROW()=7,MAX(Tabulka2493[D_i]),"")</f>
        <v/>
      </c>
      <c r="N67" s="5"/>
      <c r="O67" s="80"/>
      <c r="P67" s="80"/>
      <c r="Q67" s="80"/>
      <c r="R67" s="76" t="str">
        <f>IF(ROW()=7,IF(SUM([pomocná])&gt;0,SUM([pomocná]),1.36/SQRT(COUNT(Tabulka2493[Data]))),"")</f>
        <v/>
      </c>
      <c r="S67" s="79"/>
      <c r="T67" s="72"/>
      <c r="U67" s="72"/>
      <c r="V67" s="72"/>
    </row>
    <row r="68" spans="1:22">
      <c r="A68" s="4" t="str">
        <f>IF('Odhad rozsahu výběru'!D70="","",'Odhad rozsahu výběru'!D70)</f>
        <v/>
      </c>
      <c r="B68" s="69" t="str">
        <f ca="1">IF(INDIRECT("A"&amp;ROW())="","",RANK(A68,[Data],1))</f>
        <v/>
      </c>
      <c r="C68" s="5" t="str">
        <f ca="1">IF(INDIRECT("A"&amp;ROW())="","",(B68-1)/COUNT([Data]))</f>
        <v/>
      </c>
      <c r="D68" s="5" t="str">
        <f ca="1">IF(INDIRECT("A"&amp;ROW())="","",B68/COUNT([Data]))</f>
        <v/>
      </c>
      <c r="E68" t="str">
        <f t="shared" ca="1" si="2"/>
        <v/>
      </c>
      <c r="F68" s="5" t="str">
        <f t="shared" ca="1" si="0"/>
        <v/>
      </c>
      <c r="G68" s="5" t="str">
        <f>IF(ROW()=7,MAX([D_i]),"")</f>
        <v/>
      </c>
      <c r="H68" s="69" t="str">
        <f ca="1">IF(INDIRECT("A"&amp;ROW())="","",RANK([Data],[Data],1)+COUNTIF([Data],Tabulka2493[[#This Row],[Data]])-1)</f>
        <v/>
      </c>
      <c r="I68" s="5" t="str">
        <f ca="1">IF(INDIRECT("A"&amp;ROW())="","",(Tabulka2493[[#This Row],[Pořadí2 - i2]]-1)/COUNT([Data]))</f>
        <v/>
      </c>
      <c r="J68" s="5" t="str">
        <f ca="1">IF(INDIRECT("A"&amp;ROW())="","",H68/COUNT([Data]))</f>
        <v/>
      </c>
      <c r="K68" s="72" t="str">
        <f ca="1">IF(INDIRECT("A"&amp;ROW())="","",NORMDIST(Tabulka2493[[#This Row],[Data]],$X$6,$X$7,1))</f>
        <v/>
      </c>
      <c r="L68" s="5" t="str">
        <f t="shared" ca="1" si="1"/>
        <v/>
      </c>
      <c r="M68" s="5" t="str">
        <f>IF(ROW()=7,MAX(Tabulka2493[D_i]),"")</f>
        <v/>
      </c>
      <c r="N68" s="5"/>
      <c r="O68" s="80"/>
      <c r="P68" s="80"/>
      <c r="Q68" s="80"/>
      <c r="R68" s="76" t="str">
        <f>IF(ROW()=7,IF(SUM([pomocná])&gt;0,SUM([pomocná]),1.36/SQRT(COUNT(Tabulka2493[Data]))),"")</f>
        <v/>
      </c>
      <c r="S68" s="79"/>
      <c r="T68" s="72"/>
      <c r="U68" s="72"/>
      <c r="V68" s="72"/>
    </row>
    <row r="69" spans="1:22">
      <c r="A69" s="4" t="str">
        <f>IF('Odhad rozsahu výběru'!D71="","",'Odhad rozsahu výběru'!D71)</f>
        <v/>
      </c>
      <c r="B69" s="69" t="str">
        <f ca="1">IF(INDIRECT("A"&amp;ROW())="","",RANK(A69,[Data],1))</f>
        <v/>
      </c>
      <c r="C69" s="5" t="str">
        <f ca="1">IF(INDIRECT("A"&amp;ROW())="","",(B69-1)/COUNT([Data]))</f>
        <v/>
      </c>
      <c r="D69" s="5" t="str">
        <f ca="1">IF(INDIRECT("A"&amp;ROW())="","",B69/COUNT([Data]))</f>
        <v/>
      </c>
      <c r="E69" t="str">
        <f t="shared" ca="1" si="2"/>
        <v/>
      </c>
      <c r="F69" s="5" t="str">
        <f t="shared" ca="1" si="0"/>
        <v/>
      </c>
      <c r="G69" s="5" t="str">
        <f>IF(ROW()=7,MAX([D_i]),"")</f>
        <v/>
      </c>
      <c r="H69" s="69" t="str">
        <f ca="1">IF(INDIRECT("A"&amp;ROW())="","",RANK([Data],[Data],1)+COUNTIF([Data],Tabulka2493[[#This Row],[Data]])-1)</f>
        <v/>
      </c>
      <c r="I69" s="5" t="str">
        <f ca="1">IF(INDIRECT("A"&amp;ROW())="","",(Tabulka2493[[#This Row],[Pořadí2 - i2]]-1)/COUNT([Data]))</f>
        <v/>
      </c>
      <c r="J69" s="5" t="str">
        <f ca="1">IF(INDIRECT("A"&amp;ROW())="","",H69/COUNT([Data]))</f>
        <v/>
      </c>
      <c r="K69" s="72" t="str">
        <f ca="1">IF(INDIRECT("A"&amp;ROW())="","",NORMDIST(Tabulka2493[[#This Row],[Data]],$X$6,$X$7,1))</f>
        <v/>
      </c>
      <c r="L69" s="5" t="str">
        <f t="shared" ca="1" si="1"/>
        <v/>
      </c>
      <c r="M69" s="5" t="str">
        <f>IF(ROW()=7,MAX(Tabulka2493[D_i]),"")</f>
        <v/>
      </c>
      <c r="N69" s="5"/>
      <c r="O69" s="80"/>
      <c r="P69" s="80"/>
      <c r="Q69" s="80"/>
      <c r="R69" s="76" t="str">
        <f>IF(ROW()=7,IF(SUM([pomocná])&gt;0,SUM([pomocná]),1.36/SQRT(COUNT(Tabulka2493[Data]))),"")</f>
        <v/>
      </c>
      <c r="S69" s="79"/>
      <c r="T69" s="72"/>
      <c r="U69" s="72"/>
      <c r="V69" s="72"/>
    </row>
    <row r="70" spans="1:22">
      <c r="A70" s="4" t="str">
        <f>IF('Odhad rozsahu výběru'!D72="","",'Odhad rozsahu výběru'!D72)</f>
        <v/>
      </c>
      <c r="B70" s="69" t="str">
        <f ca="1">IF(INDIRECT("A"&amp;ROW())="","",RANK(A70,[Data],1))</f>
        <v/>
      </c>
      <c r="C70" s="5" t="str">
        <f ca="1">IF(INDIRECT("A"&amp;ROW())="","",(B70-1)/COUNT([Data]))</f>
        <v/>
      </c>
      <c r="D70" s="5" t="str">
        <f ca="1">IF(INDIRECT("A"&amp;ROW())="","",B70/COUNT([Data]))</f>
        <v/>
      </c>
      <c r="E70" t="str">
        <f t="shared" ca="1" si="2"/>
        <v/>
      </c>
      <c r="F70" s="5" t="str">
        <f t="shared" ca="1" si="0"/>
        <v/>
      </c>
      <c r="G70" s="5" t="str">
        <f>IF(ROW()=7,MAX([D_i]),"")</f>
        <v/>
      </c>
      <c r="H70" s="69" t="str">
        <f ca="1">IF(INDIRECT("A"&amp;ROW())="","",RANK([Data],[Data],1)+COUNTIF([Data],Tabulka2493[[#This Row],[Data]])-1)</f>
        <v/>
      </c>
      <c r="I70" s="5" t="str">
        <f ca="1">IF(INDIRECT("A"&amp;ROW())="","",(Tabulka2493[[#This Row],[Pořadí2 - i2]]-1)/COUNT([Data]))</f>
        <v/>
      </c>
      <c r="J70" s="5" t="str">
        <f ca="1">IF(INDIRECT("A"&amp;ROW())="","",H70/COUNT([Data]))</f>
        <v/>
      </c>
      <c r="K70" s="72" t="str">
        <f ca="1">IF(INDIRECT("A"&amp;ROW())="","",NORMDIST(Tabulka2493[[#This Row],[Data]],$X$6,$X$7,1))</f>
        <v/>
      </c>
      <c r="L70" s="5" t="str">
        <f t="shared" ca="1" si="1"/>
        <v/>
      </c>
      <c r="M70" s="5" t="str">
        <f>IF(ROW()=7,MAX(Tabulka2493[D_i]),"")</f>
        <v/>
      </c>
      <c r="N70" s="5"/>
      <c r="O70" s="80"/>
      <c r="P70" s="80"/>
      <c r="Q70" s="80"/>
      <c r="R70" s="76" t="str">
        <f>IF(ROW()=7,IF(SUM([pomocná])&gt;0,SUM([pomocná]),1.36/SQRT(COUNT(Tabulka2493[Data]))),"")</f>
        <v/>
      </c>
      <c r="S70" s="79"/>
      <c r="T70" s="72"/>
      <c r="U70" s="72"/>
      <c r="V70" s="72"/>
    </row>
    <row r="71" spans="1:22">
      <c r="A71" s="4" t="str">
        <f>IF('Odhad rozsahu výběru'!D73="","",'Odhad rozsahu výběru'!D73)</f>
        <v/>
      </c>
      <c r="B71" s="69" t="str">
        <f ca="1">IF(INDIRECT("A"&amp;ROW())="","",RANK(A71,[Data],1))</f>
        <v/>
      </c>
      <c r="C71" s="5" t="str">
        <f ca="1">IF(INDIRECT("A"&amp;ROW())="","",(B71-1)/COUNT([Data]))</f>
        <v/>
      </c>
      <c r="D71" s="5" t="str">
        <f ca="1">IF(INDIRECT("A"&amp;ROW())="","",B71/COUNT([Data]))</f>
        <v/>
      </c>
      <c r="E71" t="str">
        <f t="shared" ca="1" si="2"/>
        <v/>
      </c>
      <c r="F71" s="5" t="str">
        <f t="shared" ref="F71:F134" ca="1" si="3">IF(INDIRECT("A"&amp;ROW())="","",MAX(ABS(C71-E71),ABS(D71-E71)))</f>
        <v/>
      </c>
      <c r="G71" s="5" t="str">
        <f>IF(ROW()=7,MAX([D_i]),"")</f>
        <v/>
      </c>
      <c r="H71" s="69" t="str">
        <f ca="1">IF(INDIRECT("A"&amp;ROW())="","",RANK([Data],[Data],1)+COUNTIF([Data],Tabulka2493[[#This Row],[Data]])-1)</f>
        <v/>
      </c>
      <c r="I71" s="5" t="str">
        <f ca="1">IF(INDIRECT("A"&amp;ROW())="","",(Tabulka2493[[#This Row],[Pořadí2 - i2]]-1)/COUNT([Data]))</f>
        <v/>
      </c>
      <c r="J71" s="5" t="str">
        <f ca="1">IF(INDIRECT("A"&amp;ROW())="","",H71/COUNT([Data]))</f>
        <v/>
      </c>
      <c r="K71" s="72" t="str">
        <f ca="1">IF(INDIRECT("A"&amp;ROW())="","",NORMDIST(Tabulka2493[[#This Row],[Data]],$X$6,$X$7,1))</f>
        <v/>
      </c>
      <c r="L71" s="5" t="str">
        <f t="shared" ref="L71:L134" ca="1" si="4">IF(INDIRECT("A"&amp;ROW())="","",MAX(ABS(I71-K71),ABS(J71-K71)))</f>
        <v/>
      </c>
      <c r="M71" s="5" t="str">
        <f>IF(ROW()=7,MAX(Tabulka2493[D_i]),"")</f>
        <v/>
      </c>
      <c r="N71" s="5"/>
      <c r="O71" s="80"/>
      <c r="P71" s="80"/>
      <c r="Q71" s="80"/>
      <c r="R71" s="76" t="str">
        <f>IF(ROW()=7,IF(SUM([pomocná])&gt;0,SUM([pomocná]),1.36/SQRT(COUNT(Tabulka2493[Data]))),"")</f>
        <v/>
      </c>
      <c r="S71" s="79"/>
      <c r="T71" s="72"/>
      <c r="U71" s="72"/>
      <c r="V71" s="72"/>
    </row>
    <row r="72" spans="1:22">
      <c r="A72" s="4" t="str">
        <f>IF('Odhad rozsahu výběru'!D74="","",'Odhad rozsahu výběru'!D74)</f>
        <v/>
      </c>
      <c r="B72" s="69" t="str">
        <f ca="1">IF(INDIRECT("A"&amp;ROW())="","",RANK(A72,[Data],1))</f>
        <v/>
      </c>
      <c r="C72" s="5" t="str">
        <f ca="1">IF(INDIRECT("A"&amp;ROW())="","",(B72-1)/COUNT([Data]))</f>
        <v/>
      </c>
      <c r="D72" s="5" t="str">
        <f ca="1">IF(INDIRECT("A"&amp;ROW())="","",B72/COUNT([Data]))</f>
        <v/>
      </c>
      <c r="E72" t="str">
        <f t="shared" ref="E72:E135" ca="1" si="5">IF(INDIRECT("A"&amp;ROW())="","",NORMDIST(A72,$X$6,$X$7,1))</f>
        <v/>
      </c>
      <c r="F72" s="5" t="str">
        <f t="shared" ca="1" si="3"/>
        <v/>
      </c>
      <c r="G72" s="5" t="str">
        <f>IF(ROW()=7,MAX([D_i]),"")</f>
        <v/>
      </c>
      <c r="H72" s="69" t="str">
        <f ca="1">IF(INDIRECT("A"&amp;ROW())="","",RANK([Data],[Data],1)+COUNTIF([Data],Tabulka2493[[#This Row],[Data]])-1)</f>
        <v/>
      </c>
      <c r="I72" s="5" t="str">
        <f ca="1">IF(INDIRECT("A"&amp;ROW())="","",(Tabulka2493[[#This Row],[Pořadí2 - i2]]-1)/COUNT([Data]))</f>
        <v/>
      </c>
      <c r="J72" s="5" t="str">
        <f ca="1">IF(INDIRECT("A"&amp;ROW())="","",H72/COUNT([Data]))</f>
        <v/>
      </c>
      <c r="K72" s="72" t="str">
        <f ca="1">IF(INDIRECT("A"&amp;ROW())="","",NORMDIST(Tabulka2493[[#This Row],[Data]],$X$6,$X$7,1))</f>
        <v/>
      </c>
      <c r="L72" s="5" t="str">
        <f t="shared" ca="1" si="4"/>
        <v/>
      </c>
      <c r="M72" s="5" t="str">
        <f>IF(ROW()=7,MAX(Tabulka2493[D_i]),"")</f>
        <v/>
      </c>
      <c r="N72" s="5"/>
      <c r="O72" s="80"/>
      <c r="P72" s="80"/>
      <c r="Q72" s="80"/>
      <c r="R72" s="76" t="str">
        <f>IF(ROW()=7,IF(SUM([pomocná])&gt;0,SUM([pomocná]),1.36/SQRT(COUNT(Tabulka2493[Data]))),"")</f>
        <v/>
      </c>
      <c r="S72" s="79"/>
      <c r="T72" s="72"/>
      <c r="U72" s="72"/>
      <c r="V72" s="72"/>
    </row>
    <row r="73" spans="1:22">
      <c r="A73" s="4" t="str">
        <f>IF('Odhad rozsahu výběru'!D75="","",'Odhad rozsahu výběru'!D75)</f>
        <v/>
      </c>
      <c r="B73" s="69" t="str">
        <f ca="1">IF(INDIRECT("A"&amp;ROW())="","",RANK(A73,[Data],1))</f>
        <v/>
      </c>
      <c r="C73" s="5" t="str">
        <f ca="1">IF(INDIRECT("A"&amp;ROW())="","",(B73-1)/COUNT([Data]))</f>
        <v/>
      </c>
      <c r="D73" s="5" t="str">
        <f ca="1">IF(INDIRECT("A"&amp;ROW())="","",B73/COUNT([Data]))</f>
        <v/>
      </c>
      <c r="E73" t="str">
        <f t="shared" ca="1" si="5"/>
        <v/>
      </c>
      <c r="F73" s="5" t="str">
        <f t="shared" ca="1" si="3"/>
        <v/>
      </c>
      <c r="G73" s="5" t="str">
        <f>IF(ROW()=7,MAX([D_i]),"")</f>
        <v/>
      </c>
      <c r="H73" s="69" t="str">
        <f ca="1">IF(INDIRECT("A"&amp;ROW())="","",RANK([Data],[Data],1)+COUNTIF([Data],Tabulka2493[[#This Row],[Data]])-1)</f>
        <v/>
      </c>
      <c r="I73" s="5" t="str">
        <f ca="1">IF(INDIRECT("A"&amp;ROW())="","",(Tabulka2493[[#This Row],[Pořadí2 - i2]]-1)/COUNT([Data]))</f>
        <v/>
      </c>
      <c r="J73" s="5" t="str">
        <f ca="1">IF(INDIRECT("A"&amp;ROW())="","",H73/COUNT([Data]))</f>
        <v/>
      </c>
      <c r="K73" s="72" t="str">
        <f ca="1">IF(INDIRECT("A"&amp;ROW())="","",NORMDIST(Tabulka2493[[#This Row],[Data]],$X$6,$X$7,1))</f>
        <v/>
      </c>
      <c r="L73" s="5" t="str">
        <f t="shared" ca="1" si="4"/>
        <v/>
      </c>
      <c r="M73" s="5" t="str">
        <f>IF(ROW()=7,MAX(Tabulka2493[D_i]),"")</f>
        <v/>
      </c>
      <c r="N73" s="5"/>
      <c r="O73" s="80"/>
      <c r="P73" s="80"/>
      <c r="Q73" s="80"/>
      <c r="R73" s="76" t="str">
        <f>IF(ROW()=7,IF(SUM([pomocná])&gt;0,SUM([pomocná]),1.36/SQRT(COUNT(Tabulka2493[Data]))),"")</f>
        <v/>
      </c>
      <c r="S73" s="79"/>
      <c r="T73" s="72"/>
      <c r="U73" s="72"/>
      <c r="V73" s="72"/>
    </row>
    <row r="74" spans="1:22">
      <c r="A74" s="4" t="str">
        <f>IF('Odhad rozsahu výběru'!D76="","",'Odhad rozsahu výběru'!D76)</f>
        <v/>
      </c>
      <c r="B74" s="69" t="str">
        <f ca="1">IF(INDIRECT("A"&amp;ROW())="","",RANK(A74,[Data],1))</f>
        <v/>
      </c>
      <c r="C74" s="5" t="str">
        <f ca="1">IF(INDIRECT("A"&amp;ROW())="","",(B74-1)/COUNT([Data]))</f>
        <v/>
      </c>
      <c r="D74" s="5" t="str">
        <f ca="1">IF(INDIRECT("A"&amp;ROW())="","",B74/COUNT([Data]))</f>
        <v/>
      </c>
      <c r="E74" t="str">
        <f t="shared" ca="1" si="5"/>
        <v/>
      </c>
      <c r="F74" s="5" t="str">
        <f t="shared" ca="1" si="3"/>
        <v/>
      </c>
      <c r="G74" s="5" t="str">
        <f>IF(ROW()=7,MAX([D_i]),"")</f>
        <v/>
      </c>
      <c r="H74" s="69" t="str">
        <f ca="1">IF(INDIRECT("A"&amp;ROW())="","",RANK([Data],[Data],1)+COUNTIF([Data],Tabulka2493[[#This Row],[Data]])-1)</f>
        <v/>
      </c>
      <c r="I74" s="5" t="str">
        <f ca="1">IF(INDIRECT("A"&amp;ROW())="","",(Tabulka2493[[#This Row],[Pořadí2 - i2]]-1)/COUNT([Data]))</f>
        <v/>
      </c>
      <c r="J74" s="5" t="str">
        <f ca="1">IF(INDIRECT("A"&amp;ROW())="","",H74/COUNT([Data]))</f>
        <v/>
      </c>
      <c r="K74" s="72" t="str">
        <f ca="1">IF(INDIRECT("A"&amp;ROW())="","",NORMDIST(Tabulka2493[[#This Row],[Data]],$X$6,$X$7,1))</f>
        <v/>
      </c>
      <c r="L74" s="5" t="str">
        <f t="shared" ca="1" si="4"/>
        <v/>
      </c>
      <c r="M74" s="5" t="str">
        <f>IF(ROW()=7,MAX(Tabulka2493[D_i]),"")</f>
        <v/>
      </c>
      <c r="N74" s="5"/>
      <c r="O74" s="80"/>
      <c r="P74" s="80"/>
      <c r="Q74" s="80"/>
      <c r="R74" s="76" t="str">
        <f>IF(ROW()=7,IF(SUM([pomocná])&gt;0,SUM([pomocná]),1.36/SQRT(COUNT(Tabulka2493[Data]))),"")</f>
        <v/>
      </c>
      <c r="S74" s="79"/>
      <c r="T74" s="72"/>
      <c r="U74" s="72"/>
      <c r="V74" s="72"/>
    </row>
    <row r="75" spans="1:22">
      <c r="A75" s="4" t="str">
        <f>IF('Odhad rozsahu výběru'!D77="","",'Odhad rozsahu výběru'!D77)</f>
        <v/>
      </c>
      <c r="B75" s="69" t="str">
        <f ca="1">IF(INDIRECT("A"&amp;ROW())="","",RANK(A75,[Data],1))</f>
        <v/>
      </c>
      <c r="C75" s="5" t="str">
        <f ca="1">IF(INDIRECT("A"&amp;ROW())="","",(B75-1)/COUNT([Data]))</f>
        <v/>
      </c>
      <c r="D75" s="5" t="str">
        <f ca="1">IF(INDIRECT("A"&amp;ROW())="","",B75/COUNT([Data]))</f>
        <v/>
      </c>
      <c r="E75" t="str">
        <f t="shared" ca="1" si="5"/>
        <v/>
      </c>
      <c r="F75" s="5" t="str">
        <f t="shared" ca="1" si="3"/>
        <v/>
      </c>
      <c r="G75" s="5" t="str">
        <f>IF(ROW()=7,MAX([D_i]),"")</f>
        <v/>
      </c>
      <c r="H75" s="69" t="str">
        <f ca="1">IF(INDIRECT("A"&amp;ROW())="","",RANK([Data],[Data],1)+COUNTIF([Data],Tabulka2493[[#This Row],[Data]])-1)</f>
        <v/>
      </c>
      <c r="I75" s="5" t="str">
        <f ca="1">IF(INDIRECT("A"&amp;ROW())="","",(Tabulka2493[[#This Row],[Pořadí2 - i2]]-1)/COUNT([Data]))</f>
        <v/>
      </c>
      <c r="J75" s="5" t="str">
        <f ca="1">IF(INDIRECT("A"&amp;ROW())="","",H75/COUNT([Data]))</f>
        <v/>
      </c>
      <c r="K75" s="72" t="str">
        <f ca="1">IF(INDIRECT("A"&amp;ROW())="","",NORMDIST(Tabulka2493[[#This Row],[Data]],$X$6,$X$7,1))</f>
        <v/>
      </c>
      <c r="L75" s="5" t="str">
        <f t="shared" ca="1" si="4"/>
        <v/>
      </c>
      <c r="M75" s="5" t="str">
        <f>IF(ROW()=7,MAX(Tabulka2493[D_i]),"")</f>
        <v/>
      </c>
      <c r="N75" s="5"/>
      <c r="O75" s="80"/>
      <c r="P75" s="80"/>
      <c r="Q75" s="80"/>
      <c r="R75" s="76" t="str">
        <f>IF(ROW()=7,IF(SUM([pomocná])&gt;0,SUM([pomocná]),1.36/SQRT(COUNT(Tabulka2493[Data]))),"")</f>
        <v/>
      </c>
      <c r="S75" s="79"/>
      <c r="T75" s="72"/>
      <c r="U75" s="72"/>
      <c r="V75" s="72"/>
    </row>
    <row r="76" spans="1:22">
      <c r="A76" s="4" t="str">
        <f>IF('Odhad rozsahu výběru'!D78="","",'Odhad rozsahu výběru'!D78)</f>
        <v/>
      </c>
      <c r="B76" s="69" t="str">
        <f ca="1">IF(INDIRECT("A"&amp;ROW())="","",RANK(A76,[Data],1))</f>
        <v/>
      </c>
      <c r="C76" s="5" t="str">
        <f ca="1">IF(INDIRECT("A"&amp;ROW())="","",(B76-1)/COUNT([Data]))</f>
        <v/>
      </c>
      <c r="D76" s="5" t="str">
        <f ca="1">IF(INDIRECT("A"&amp;ROW())="","",B76/COUNT([Data]))</f>
        <v/>
      </c>
      <c r="E76" t="str">
        <f t="shared" ca="1" si="5"/>
        <v/>
      </c>
      <c r="F76" s="5" t="str">
        <f t="shared" ca="1" si="3"/>
        <v/>
      </c>
      <c r="G76" s="5" t="str">
        <f>IF(ROW()=7,MAX([D_i]),"")</f>
        <v/>
      </c>
      <c r="H76" s="69" t="str">
        <f ca="1">IF(INDIRECT("A"&amp;ROW())="","",RANK([Data],[Data],1)+COUNTIF([Data],Tabulka2493[[#This Row],[Data]])-1)</f>
        <v/>
      </c>
      <c r="I76" s="5" t="str">
        <f ca="1">IF(INDIRECT("A"&amp;ROW())="","",(Tabulka2493[[#This Row],[Pořadí2 - i2]]-1)/COUNT([Data]))</f>
        <v/>
      </c>
      <c r="J76" s="5" t="str">
        <f ca="1">IF(INDIRECT("A"&amp;ROW())="","",H76/COUNT([Data]))</f>
        <v/>
      </c>
      <c r="K76" s="72" t="str">
        <f ca="1">IF(INDIRECT("A"&amp;ROW())="","",NORMDIST(Tabulka2493[[#This Row],[Data]],$X$6,$X$7,1))</f>
        <v/>
      </c>
      <c r="L76" s="5" t="str">
        <f t="shared" ca="1" si="4"/>
        <v/>
      </c>
      <c r="M76" s="5" t="str">
        <f>IF(ROW()=7,MAX(Tabulka2493[D_i]),"")</f>
        <v/>
      </c>
      <c r="N76" s="5"/>
      <c r="O76" s="80"/>
      <c r="P76" s="80"/>
      <c r="Q76" s="80"/>
      <c r="R76" s="76" t="str">
        <f>IF(ROW()=7,IF(SUM([pomocná])&gt;0,SUM([pomocná]),1.36/SQRT(COUNT(Tabulka2493[Data]))),"")</f>
        <v/>
      </c>
      <c r="S76" s="79"/>
      <c r="T76" s="72"/>
      <c r="U76" s="72"/>
      <c r="V76" s="72"/>
    </row>
    <row r="77" spans="1:22">
      <c r="A77" s="4" t="str">
        <f>IF('Odhad rozsahu výběru'!D79="","",'Odhad rozsahu výběru'!D79)</f>
        <v/>
      </c>
      <c r="B77" s="69" t="str">
        <f ca="1">IF(INDIRECT("A"&amp;ROW())="","",RANK(A77,[Data],1))</f>
        <v/>
      </c>
      <c r="C77" s="5" t="str">
        <f ca="1">IF(INDIRECT("A"&amp;ROW())="","",(B77-1)/COUNT([Data]))</f>
        <v/>
      </c>
      <c r="D77" s="5" t="str">
        <f ca="1">IF(INDIRECT("A"&amp;ROW())="","",B77/COUNT([Data]))</f>
        <v/>
      </c>
      <c r="E77" t="str">
        <f t="shared" ca="1" si="5"/>
        <v/>
      </c>
      <c r="F77" s="5" t="str">
        <f t="shared" ca="1" si="3"/>
        <v/>
      </c>
      <c r="G77" s="5" t="str">
        <f>IF(ROW()=7,MAX([D_i]),"")</f>
        <v/>
      </c>
      <c r="H77" s="69" t="str">
        <f ca="1">IF(INDIRECT("A"&amp;ROW())="","",RANK([Data],[Data],1)+COUNTIF([Data],Tabulka2493[[#This Row],[Data]])-1)</f>
        <v/>
      </c>
      <c r="I77" s="5" t="str">
        <f ca="1">IF(INDIRECT("A"&amp;ROW())="","",(Tabulka2493[[#This Row],[Pořadí2 - i2]]-1)/COUNT([Data]))</f>
        <v/>
      </c>
      <c r="J77" s="5" t="str">
        <f ca="1">IF(INDIRECT("A"&amp;ROW())="","",H77/COUNT([Data]))</f>
        <v/>
      </c>
      <c r="K77" s="72" t="str">
        <f ca="1">IF(INDIRECT("A"&amp;ROW())="","",NORMDIST(Tabulka2493[[#This Row],[Data]],$X$6,$X$7,1))</f>
        <v/>
      </c>
      <c r="L77" s="5" t="str">
        <f t="shared" ca="1" si="4"/>
        <v/>
      </c>
      <c r="M77" s="5" t="str">
        <f>IF(ROW()=7,MAX(Tabulka2493[D_i]),"")</f>
        <v/>
      </c>
      <c r="N77" s="5"/>
      <c r="O77" s="80"/>
      <c r="P77" s="80"/>
      <c r="Q77" s="80"/>
      <c r="R77" s="76" t="str">
        <f>IF(ROW()=7,IF(SUM([pomocná])&gt;0,SUM([pomocná]),1.36/SQRT(COUNT(Tabulka2493[Data]))),"")</f>
        <v/>
      </c>
      <c r="S77" s="79"/>
      <c r="T77" s="72"/>
      <c r="U77" s="72"/>
      <c r="V77" s="72"/>
    </row>
    <row r="78" spans="1:22">
      <c r="A78" s="4" t="str">
        <f>IF('Odhad rozsahu výběru'!D80="","",'Odhad rozsahu výběru'!D80)</f>
        <v/>
      </c>
      <c r="B78" s="69" t="str">
        <f ca="1">IF(INDIRECT("A"&amp;ROW())="","",RANK(A78,[Data],1))</f>
        <v/>
      </c>
      <c r="C78" s="5" t="str">
        <f ca="1">IF(INDIRECT("A"&amp;ROW())="","",(B78-1)/COUNT([Data]))</f>
        <v/>
      </c>
      <c r="D78" s="5" t="str">
        <f ca="1">IF(INDIRECT("A"&amp;ROW())="","",B78/COUNT([Data]))</f>
        <v/>
      </c>
      <c r="E78" t="str">
        <f t="shared" ca="1" si="5"/>
        <v/>
      </c>
      <c r="F78" s="5" t="str">
        <f t="shared" ca="1" si="3"/>
        <v/>
      </c>
      <c r="G78" s="5" t="str">
        <f>IF(ROW()=7,MAX([D_i]),"")</f>
        <v/>
      </c>
      <c r="H78" s="69" t="str">
        <f ca="1">IF(INDIRECT("A"&amp;ROW())="","",RANK([Data],[Data],1)+COUNTIF([Data],Tabulka2493[[#This Row],[Data]])-1)</f>
        <v/>
      </c>
      <c r="I78" s="5" t="str">
        <f ca="1">IF(INDIRECT("A"&amp;ROW())="","",(Tabulka2493[[#This Row],[Pořadí2 - i2]]-1)/COUNT([Data]))</f>
        <v/>
      </c>
      <c r="J78" s="5" t="str">
        <f ca="1">IF(INDIRECT("A"&amp;ROW())="","",H78/COUNT([Data]))</f>
        <v/>
      </c>
      <c r="K78" s="72" t="str">
        <f ca="1">IF(INDIRECT("A"&amp;ROW())="","",NORMDIST(Tabulka2493[[#This Row],[Data]],$X$6,$X$7,1))</f>
        <v/>
      </c>
      <c r="L78" s="5" t="str">
        <f t="shared" ca="1" si="4"/>
        <v/>
      </c>
      <c r="M78" s="5" t="str">
        <f>IF(ROW()=7,MAX(Tabulka2493[D_i]),"")</f>
        <v/>
      </c>
      <c r="N78" s="5"/>
      <c r="O78" s="80"/>
      <c r="P78" s="80"/>
      <c r="Q78" s="80"/>
      <c r="R78" s="76" t="str">
        <f>IF(ROW()=7,IF(SUM([pomocná])&gt;0,SUM([pomocná]),1.36/SQRT(COUNT(Tabulka2493[Data]))),"")</f>
        <v/>
      </c>
      <c r="S78" s="79"/>
      <c r="T78" s="72"/>
      <c r="U78" s="72"/>
      <c r="V78" s="72"/>
    </row>
    <row r="79" spans="1:22">
      <c r="A79" s="4" t="str">
        <f>IF('Odhad rozsahu výběru'!D81="","",'Odhad rozsahu výběru'!D81)</f>
        <v/>
      </c>
      <c r="B79" s="69" t="str">
        <f ca="1">IF(INDIRECT("A"&amp;ROW())="","",RANK(A79,[Data],1))</f>
        <v/>
      </c>
      <c r="C79" s="5" t="str">
        <f ca="1">IF(INDIRECT("A"&amp;ROW())="","",(B79-1)/COUNT([Data]))</f>
        <v/>
      </c>
      <c r="D79" s="5" t="str">
        <f ca="1">IF(INDIRECT("A"&amp;ROW())="","",B79/COUNT([Data]))</f>
        <v/>
      </c>
      <c r="E79" t="str">
        <f t="shared" ca="1" si="5"/>
        <v/>
      </c>
      <c r="F79" s="5" t="str">
        <f t="shared" ca="1" si="3"/>
        <v/>
      </c>
      <c r="G79" s="5" t="str">
        <f>IF(ROW()=7,MAX([D_i]),"")</f>
        <v/>
      </c>
      <c r="H79" s="69" t="str">
        <f ca="1">IF(INDIRECT("A"&amp;ROW())="","",RANK([Data],[Data],1)+COUNTIF([Data],Tabulka2493[[#This Row],[Data]])-1)</f>
        <v/>
      </c>
      <c r="I79" s="5" t="str">
        <f ca="1">IF(INDIRECT("A"&amp;ROW())="","",(Tabulka2493[[#This Row],[Pořadí2 - i2]]-1)/COUNT([Data]))</f>
        <v/>
      </c>
      <c r="J79" s="5" t="str">
        <f ca="1">IF(INDIRECT("A"&amp;ROW())="","",H79/COUNT([Data]))</f>
        <v/>
      </c>
      <c r="K79" s="72" t="str">
        <f ca="1">IF(INDIRECT("A"&amp;ROW())="","",NORMDIST(Tabulka2493[[#This Row],[Data]],$X$6,$X$7,1))</f>
        <v/>
      </c>
      <c r="L79" s="5" t="str">
        <f t="shared" ca="1" si="4"/>
        <v/>
      </c>
      <c r="M79" s="5" t="str">
        <f>IF(ROW()=7,MAX(Tabulka2493[D_i]),"")</f>
        <v/>
      </c>
      <c r="N79" s="5"/>
      <c r="O79" s="80"/>
      <c r="P79" s="80"/>
      <c r="Q79" s="80"/>
      <c r="R79" s="76" t="str">
        <f>IF(ROW()=7,IF(SUM([pomocná])&gt;0,SUM([pomocná]),1.36/SQRT(COUNT(Tabulka2493[Data]))),"")</f>
        <v/>
      </c>
      <c r="S79" s="79"/>
      <c r="T79" s="72"/>
      <c r="U79" s="72"/>
      <c r="V79" s="72"/>
    </row>
    <row r="80" spans="1:22">
      <c r="A80" s="4" t="str">
        <f>IF('Odhad rozsahu výběru'!D82="","",'Odhad rozsahu výběru'!D82)</f>
        <v/>
      </c>
      <c r="B80" s="69" t="str">
        <f ca="1">IF(INDIRECT("A"&amp;ROW())="","",RANK(A80,[Data],1))</f>
        <v/>
      </c>
      <c r="C80" s="5" t="str">
        <f ca="1">IF(INDIRECT("A"&amp;ROW())="","",(B80-1)/COUNT([Data]))</f>
        <v/>
      </c>
      <c r="D80" s="5" t="str">
        <f ca="1">IF(INDIRECT("A"&amp;ROW())="","",B80/COUNT([Data]))</f>
        <v/>
      </c>
      <c r="E80" t="str">
        <f t="shared" ca="1" si="5"/>
        <v/>
      </c>
      <c r="F80" s="5" t="str">
        <f t="shared" ca="1" si="3"/>
        <v/>
      </c>
      <c r="G80" s="5" t="str">
        <f>IF(ROW()=7,MAX([D_i]),"")</f>
        <v/>
      </c>
      <c r="H80" s="69" t="str">
        <f ca="1">IF(INDIRECT("A"&amp;ROW())="","",RANK([Data],[Data],1)+COUNTIF([Data],Tabulka2493[[#This Row],[Data]])-1)</f>
        <v/>
      </c>
      <c r="I80" s="5" t="str">
        <f ca="1">IF(INDIRECT("A"&amp;ROW())="","",(Tabulka2493[[#This Row],[Pořadí2 - i2]]-1)/COUNT([Data]))</f>
        <v/>
      </c>
      <c r="J80" s="5" t="str">
        <f ca="1">IF(INDIRECT("A"&amp;ROW())="","",H80/COUNT([Data]))</f>
        <v/>
      </c>
      <c r="K80" s="72" t="str">
        <f ca="1">IF(INDIRECT("A"&amp;ROW())="","",NORMDIST(Tabulka2493[[#This Row],[Data]],$X$6,$X$7,1))</f>
        <v/>
      </c>
      <c r="L80" s="5" t="str">
        <f t="shared" ca="1" si="4"/>
        <v/>
      </c>
      <c r="M80" s="5" t="str">
        <f>IF(ROW()=7,MAX(Tabulka2493[D_i]),"")</f>
        <v/>
      </c>
      <c r="N80" s="5"/>
      <c r="O80" s="80"/>
      <c r="P80" s="80"/>
      <c r="Q80" s="80"/>
      <c r="R80" s="76" t="str">
        <f>IF(ROW()=7,IF(SUM([pomocná])&gt;0,SUM([pomocná]),1.36/SQRT(COUNT(Tabulka2493[Data]))),"")</f>
        <v/>
      </c>
      <c r="S80" s="79"/>
      <c r="T80" s="72"/>
      <c r="U80" s="72"/>
      <c r="V80" s="72"/>
    </row>
    <row r="81" spans="1:22">
      <c r="A81" s="4" t="str">
        <f>IF('Odhad rozsahu výběru'!D83="","",'Odhad rozsahu výběru'!D83)</f>
        <v/>
      </c>
      <c r="B81" s="69" t="str">
        <f ca="1">IF(INDIRECT("A"&amp;ROW())="","",RANK(A81,[Data],1))</f>
        <v/>
      </c>
      <c r="C81" s="5" t="str">
        <f ca="1">IF(INDIRECT("A"&amp;ROW())="","",(B81-1)/COUNT([Data]))</f>
        <v/>
      </c>
      <c r="D81" s="5" t="str">
        <f ca="1">IF(INDIRECT("A"&amp;ROW())="","",B81/COUNT([Data]))</f>
        <v/>
      </c>
      <c r="E81" t="str">
        <f t="shared" ca="1" si="5"/>
        <v/>
      </c>
      <c r="F81" s="5" t="str">
        <f t="shared" ca="1" si="3"/>
        <v/>
      </c>
      <c r="G81" s="5" t="str">
        <f>IF(ROW()=7,MAX([D_i]),"")</f>
        <v/>
      </c>
      <c r="H81" s="69" t="str">
        <f ca="1">IF(INDIRECT("A"&amp;ROW())="","",RANK([Data],[Data],1)+COUNTIF([Data],Tabulka2493[[#This Row],[Data]])-1)</f>
        <v/>
      </c>
      <c r="I81" s="5" t="str">
        <f ca="1">IF(INDIRECT("A"&amp;ROW())="","",(Tabulka2493[[#This Row],[Pořadí2 - i2]]-1)/COUNT([Data]))</f>
        <v/>
      </c>
      <c r="J81" s="5" t="str">
        <f ca="1">IF(INDIRECT("A"&amp;ROW())="","",H81/COUNT([Data]))</f>
        <v/>
      </c>
      <c r="K81" s="72" t="str">
        <f ca="1">IF(INDIRECT("A"&amp;ROW())="","",NORMDIST(Tabulka2493[[#This Row],[Data]],$X$6,$X$7,1))</f>
        <v/>
      </c>
      <c r="L81" s="5" t="str">
        <f t="shared" ca="1" si="4"/>
        <v/>
      </c>
      <c r="M81" s="5" t="str">
        <f>IF(ROW()=7,MAX(Tabulka2493[D_i]),"")</f>
        <v/>
      </c>
      <c r="N81" s="5"/>
      <c r="O81" s="80"/>
      <c r="P81" s="80"/>
      <c r="Q81" s="80"/>
      <c r="R81" s="76" t="str">
        <f>IF(ROW()=7,IF(SUM([pomocná])&gt;0,SUM([pomocná]),1.36/SQRT(COUNT(Tabulka2493[Data]))),"")</f>
        <v/>
      </c>
      <c r="S81" s="79"/>
      <c r="T81" s="72"/>
      <c r="U81" s="72"/>
      <c r="V81" s="72"/>
    </row>
    <row r="82" spans="1:22">
      <c r="A82" s="4" t="str">
        <f>IF('Odhad rozsahu výběru'!D84="","",'Odhad rozsahu výběru'!D84)</f>
        <v/>
      </c>
      <c r="B82" s="69" t="str">
        <f ca="1">IF(INDIRECT("A"&amp;ROW())="","",RANK(A82,[Data],1))</f>
        <v/>
      </c>
      <c r="C82" s="5" t="str">
        <f ca="1">IF(INDIRECT("A"&amp;ROW())="","",(B82-1)/COUNT([Data]))</f>
        <v/>
      </c>
      <c r="D82" s="5" t="str">
        <f ca="1">IF(INDIRECT("A"&amp;ROW())="","",B82/COUNT([Data]))</f>
        <v/>
      </c>
      <c r="E82" t="str">
        <f t="shared" ca="1" si="5"/>
        <v/>
      </c>
      <c r="F82" s="5" t="str">
        <f t="shared" ca="1" si="3"/>
        <v/>
      </c>
      <c r="G82" s="5" t="str">
        <f>IF(ROW()=7,MAX([D_i]),"")</f>
        <v/>
      </c>
      <c r="H82" s="69" t="str">
        <f ca="1">IF(INDIRECT("A"&amp;ROW())="","",RANK([Data],[Data],1)+COUNTIF([Data],Tabulka2493[[#This Row],[Data]])-1)</f>
        <v/>
      </c>
      <c r="I82" s="5" t="str">
        <f ca="1">IF(INDIRECT("A"&amp;ROW())="","",(Tabulka2493[[#This Row],[Pořadí2 - i2]]-1)/COUNT([Data]))</f>
        <v/>
      </c>
      <c r="J82" s="5" t="str">
        <f ca="1">IF(INDIRECT("A"&amp;ROW())="","",H82/COUNT([Data]))</f>
        <v/>
      </c>
      <c r="K82" s="72" t="str">
        <f ca="1">IF(INDIRECT("A"&amp;ROW())="","",NORMDIST(Tabulka2493[[#This Row],[Data]],$X$6,$X$7,1))</f>
        <v/>
      </c>
      <c r="L82" s="5" t="str">
        <f t="shared" ca="1" si="4"/>
        <v/>
      </c>
      <c r="M82" s="5" t="str">
        <f>IF(ROW()=7,MAX(Tabulka2493[D_i]),"")</f>
        <v/>
      </c>
      <c r="N82" s="5"/>
      <c r="O82" s="80"/>
      <c r="P82" s="80"/>
      <c r="Q82" s="80"/>
      <c r="R82" s="76" t="str">
        <f>IF(ROW()=7,IF(SUM([pomocná])&gt;0,SUM([pomocná]),1.36/SQRT(COUNT(Tabulka2493[Data]))),"")</f>
        <v/>
      </c>
      <c r="S82" s="79"/>
      <c r="T82" s="72"/>
      <c r="U82" s="72"/>
      <c r="V82" s="72"/>
    </row>
    <row r="83" spans="1:22">
      <c r="A83" s="4" t="str">
        <f>IF('Odhad rozsahu výběru'!D85="","",'Odhad rozsahu výběru'!D85)</f>
        <v/>
      </c>
      <c r="B83" s="69" t="str">
        <f ca="1">IF(INDIRECT("A"&amp;ROW())="","",RANK(A83,[Data],1))</f>
        <v/>
      </c>
      <c r="C83" s="5" t="str">
        <f ca="1">IF(INDIRECT("A"&amp;ROW())="","",(B83-1)/COUNT([Data]))</f>
        <v/>
      </c>
      <c r="D83" s="5" t="str">
        <f ca="1">IF(INDIRECT("A"&amp;ROW())="","",B83/COUNT([Data]))</f>
        <v/>
      </c>
      <c r="E83" t="str">
        <f t="shared" ca="1" si="5"/>
        <v/>
      </c>
      <c r="F83" s="5" t="str">
        <f t="shared" ca="1" si="3"/>
        <v/>
      </c>
      <c r="G83" s="5" t="str">
        <f>IF(ROW()=7,MAX([D_i]),"")</f>
        <v/>
      </c>
      <c r="H83" s="69" t="str">
        <f ca="1">IF(INDIRECT("A"&amp;ROW())="","",RANK([Data],[Data],1)+COUNTIF([Data],Tabulka2493[[#This Row],[Data]])-1)</f>
        <v/>
      </c>
      <c r="I83" s="5" t="str">
        <f ca="1">IF(INDIRECT("A"&amp;ROW())="","",(Tabulka2493[[#This Row],[Pořadí2 - i2]]-1)/COUNT([Data]))</f>
        <v/>
      </c>
      <c r="J83" s="5" t="str">
        <f ca="1">IF(INDIRECT("A"&amp;ROW())="","",H83/COUNT([Data]))</f>
        <v/>
      </c>
      <c r="K83" s="72" t="str">
        <f ca="1">IF(INDIRECT("A"&amp;ROW())="","",NORMDIST(Tabulka2493[[#This Row],[Data]],$X$6,$X$7,1))</f>
        <v/>
      </c>
      <c r="L83" s="5" t="str">
        <f t="shared" ca="1" si="4"/>
        <v/>
      </c>
      <c r="M83" s="5" t="str">
        <f>IF(ROW()=7,MAX(Tabulka2493[D_i]),"")</f>
        <v/>
      </c>
      <c r="N83" s="5"/>
      <c r="O83" s="80"/>
      <c r="P83" s="80"/>
      <c r="Q83" s="80"/>
      <c r="R83" s="76" t="str">
        <f>IF(ROW()=7,IF(SUM([pomocná])&gt;0,SUM([pomocná]),1.36/SQRT(COUNT(Tabulka2493[Data]))),"")</f>
        <v/>
      </c>
      <c r="S83" s="79"/>
      <c r="T83" s="72"/>
      <c r="U83" s="72"/>
      <c r="V83" s="72"/>
    </row>
    <row r="84" spans="1:22">
      <c r="A84" s="4" t="str">
        <f>IF('Odhad rozsahu výběru'!D86="","",'Odhad rozsahu výběru'!D86)</f>
        <v/>
      </c>
      <c r="B84" s="69" t="str">
        <f ca="1">IF(INDIRECT("A"&amp;ROW())="","",RANK(A84,[Data],1))</f>
        <v/>
      </c>
      <c r="C84" s="5" t="str">
        <f ca="1">IF(INDIRECT("A"&amp;ROW())="","",(B84-1)/COUNT([Data]))</f>
        <v/>
      </c>
      <c r="D84" s="5" t="str">
        <f ca="1">IF(INDIRECT("A"&amp;ROW())="","",B84/COUNT([Data]))</f>
        <v/>
      </c>
      <c r="E84" t="str">
        <f t="shared" ca="1" si="5"/>
        <v/>
      </c>
      <c r="F84" s="5" t="str">
        <f t="shared" ca="1" si="3"/>
        <v/>
      </c>
      <c r="G84" s="5" t="str">
        <f>IF(ROW()=7,MAX([D_i]),"")</f>
        <v/>
      </c>
      <c r="H84" s="69" t="str">
        <f ca="1">IF(INDIRECT("A"&amp;ROW())="","",RANK([Data],[Data],1)+COUNTIF([Data],Tabulka2493[[#This Row],[Data]])-1)</f>
        <v/>
      </c>
      <c r="I84" s="5" t="str">
        <f ca="1">IF(INDIRECT("A"&amp;ROW())="","",(Tabulka2493[[#This Row],[Pořadí2 - i2]]-1)/COUNT([Data]))</f>
        <v/>
      </c>
      <c r="J84" s="5" t="str">
        <f ca="1">IF(INDIRECT("A"&amp;ROW())="","",H84/COUNT([Data]))</f>
        <v/>
      </c>
      <c r="K84" s="72" t="str">
        <f ca="1">IF(INDIRECT("A"&amp;ROW())="","",NORMDIST(Tabulka2493[[#This Row],[Data]],$X$6,$X$7,1))</f>
        <v/>
      </c>
      <c r="L84" s="5" t="str">
        <f t="shared" ca="1" si="4"/>
        <v/>
      </c>
      <c r="M84" s="5" t="str">
        <f>IF(ROW()=7,MAX(Tabulka2493[D_i]),"")</f>
        <v/>
      </c>
      <c r="N84" s="5"/>
      <c r="O84" s="80"/>
      <c r="P84" s="80"/>
      <c r="Q84" s="80"/>
      <c r="R84" s="76" t="str">
        <f>IF(ROW()=7,IF(SUM([pomocná])&gt;0,SUM([pomocná]),1.36/SQRT(COUNT(Tabulka2493[Data]))),"")</f>
        <v/>
      </c>
      <c r="S84" s="79"/>
      <c r="T84" s="72"/>
      <c r="U84" s="72"/>
      <c r="V84" s="72"/>
    </row>
    <row r="85" spans="1:22">
      <c r="A85" s="4" t="str">
        <f>IF('Odhad rozsahu výběru'!D87="","",'Odhad rozsahu výběru'!D87)</f>
        <v/>
      </c>
      <c r="B85" s="69" t="str">
        <f ca="1">IF(INDIRECT("A"&amp;ROW())="","",RANK(A85,[Data],1))</f>
        <v/>
      </c>
      <c r="C85" s="5" t="str">
        <f ca="1">IF(INDIRECT("A"&amp;ROW())="","",(B85-1)/COUNT([Data]))</f>
        <v/>
      </c>
      <c r="D85" s="5" t="str">
        <f ca="1">IF(INDIRECT("A"&amp;ROW())="","",B85/COUNT([Data]))</f>
        <v/>
      </c>
      <c r="E85" t="str">
        <f t="shared" ca="1" si="5"/>
        <v/>
      </c>
      <c r="F85" s="5" t="str">
        <f t="shared" ca="1" si="3"/>
        <v/>
      </c>
      <c r="G85" s="5" t="str">
        <f>IF(ROW()=7,MAX([D_i]),"")</f>
        <v/>
      </c>
      <c r="H85" s="69" t="str">
        <f ca="1">IF(INDIRECT("A"&amp;ROW())="","",RANK([Data],[Data],1)+COUNTIF([Data],Tabulka2493[[#This Row],[Data]])-1)</f>
        <v/>
      </c>
      <c r="I85" s="5" t="str">
        <f ca="1">IF(INDIRECT("A"&amp;ROW())="","",(Tabulka2493[[#This Row],[Pořadí2 - i2]]-1)/COUNT([Data]))</f>
        <v/>
      </c>
      <c r="J85" s="5" t="str">
        <f ca="1">IF(INDIRECT("A"&amp;ROW())="","",H85/COUNT([Data]))</f>
        <v/>
      </c>
      <c r="K85" s="72" t="str">
        <f ca="1">IF(INDIRECT("A"&amp;ROW())="","",NORMDIST(Tabulka2493[[#This Row],[Data]],$X$6,$X$7,1))</f>
        <v/>
      </c>
      <c r="L85" s="5" t="str">
        <f t="shared" ca="1" si="4"/>
        <v/>
      </c>
      <c r="M85" s="5" t="str">
        <f>IF(ROW()=7,MAX(Tabulka2493[D_i]),"")</f>
        <v/>
      </c>
      <c r="N85" s="5"/>
      <c r="O85" s="80"/>
      <c r="P85" s="80"/>
      <c r="Q85" s="80"/>
      <c r="R85" s="76" t="str">
        <f>IF(ROW()=7,IF(SUM([pomocná])&gt;0,SUM([pomocná]),1.36/SQRT(COUNT(Tabulka2493[Data]))),"")</f>
        <v/>
      </c>
      <c r="S85" s="79"/>
      <c r="T85" s="72"/>
      <c r="U85" s="72"/>
      <c r="V85" s="72"/>
    </row>
    <row r="86" spans="1:22">
      <c r="A86" s="4" t="str">
        <f>IF('Odhad rozsahu výběru'!D88="","",'Odhad rozsahu výběru'!D88)</f>
        <v/>
      </c>
      <c r="B86" s="69" t="str">
        <f ca="1">IF(INDIRECT("A"&amp;ROW())="","",RANK(A86,[Data],1))</f>
        <v/>
      </c>
      <c r="C86" s="5" t="str">
        <f ca="1">IF(INDIRECT("A"&amp;ROW())="","",(B86-1)/COUNT([Data]))</f>
        <v/>
      </c>
      <c r="D86" s="5" t="str">
        <f ca="1">IF(INDIRECT("A"&amp;ROW())="","",B86/COUNT([Data]))</f>
        <v/>
      </c>
      <c r="E86" t="str">
        <f t="shared" ca="1" si="5"/>
        <v/>
      </c>
      <c r="F86" s="5" t="str">
        <f t="shared" ca="1" si="3"/>
        <v/>
      </c>
      <c r="G86" s="5" t="str">
        <f>IF(ROW()=7,MAX([D_i]),"")</f>
        <v/>
      </c>
      <c r="H86" s="69" t="str">
        <f ca="1">IF(INDIRECT("A"&amp;ROW())="","",RANK([Data],[Data],1)+COUNTIF([Data],Tabulka2493[[#This Row],[Data]])-1)</f>
        <v/>
      </c>
      <c r="I86" s="5" t="str">
        <f ca="1">IF(INDIRECT("A"&amp;ROW())="","",(Tabulka2493[[#This Row],[Pořadí2 - i2]]-1)/COUNT([Data]))</f>
        <v/>
      </c>
      <c r="J86" s="5" t="str">
        <f ca="1">IF(INDIRECT("A"&amp;ROW())="","",H86/COUNT([Data]))</f>
        <v/>
      </c>
      <c r="K86" s="72" t="str">
        <f ca="1">IF(INDIRECT("A"&amp;ROW())="","",NORMDIST(Tabulka2493[[#This Row],[Data]],$X$6,$X$7,1))</f>
        <v/>
      </c>
      <c r="L86" s="5" t="str">
        <f t="shared" ca="1" si="4"/>
        <v/>
      </c>
      <c r="M86" s="5" t="str">
        <f>IF(ROW()=7,MAX(Tabulka2493[D_i]),"")</f>
        <v/>
      </c>
      <c r="N86" s="5"/>
      <c r="O86" s="80"/>
      <c r="P86" s="80"/>
      <c r="Q86" s="80"/>
      <c r="R86" s="76" t="str">
        <f>IF(ROW()=7,IF(SUM([pomocná])&gt;0,SUM([pomocná]),1.36/SQRT(COUNT(Tabulka2493[Data]))),"")</f>
        <v/>
      </c>
      <c r="S86" s="79"/>
      <c r="T86" s="72"/>
      <c r="U86" s="72"/>
      <c r="V86" s="72"/>
    </row>
    <row r="87" spans="1:22">
      <c r="A87" s="4" t="str">
        <f>IF('Odhad rozsahu výběru'!D89="","",'Odhad rozsahu výběru'!D89)</f>
        <v/>
      </c>
      <c r="B87" s="69" t="str">
        <f ca="1">IF(INDIRECT("A"&amp;ROW())="","",RANK(A87,[Data],1))</f>
        <v/>
      </c>
      <c r="C87" s="5" t="str">
        <f ca="1">IF(INDIRECT("A"&amp;ROW())="","",(B87-1)/COUNT([Data]))</f>
        <v/>
      </c>
      <c r="D87" s="5" t="str">
        <f ca="1">IF(INDIRECT("A"&amp;ROW())="","",B87/COUNT([Data]))</f>
        <v/>
      </c>
      <c r="E87" t="str">
        <f t="shared" ca="1" si="5"/>
        <v/>
      </c>
      <c r="F87" s="5" t="str">
        <f t="shared" ca="1" si="3"/>
        <v/>
      </c>
      <c r="G87" s="5" t="str">
        <f>IF(ROW()=7,MAX([D_i]),"")</f>
        <v/>
      </c>
      <c r="H87" s="69" t="str">
        <f ca="1">IF(INDIRECT("A"&amp;ROW())="","",RANK([Data],[Data],1)+COUNTIF([Data],Tabulka2493[[#This Row],[Data]])-1)</f>
        <v/>
      </c>
      <c r="I87" s="5" t="str">
        <f ca="1">IF(INDIRECT("A"&amp;ROW())="","",(Tabulka2493[[#This Row],[Pořadí2 - i2]]-1)/COUNT([Data]))</f>
        <v/>
      </c>
      <c r="J87" s="5" t="str">
        <f ca="1">IF(INDIRECT("A"&amp;ROW())="","",H87/COUNT([Data]))</f>
        <v/>
      </c>
      <c r="K87" s="72" t="str">
        <f ca="1">IF(INDIRECT("A"&amp;ROW())="","",NORMDIST(Tabulka2493[[#This Row],[Data]],$X$6,$X$7,1))</f>
        <v/>
      </c>
      <c r="L87" s="5" t="str">
        <f t="shared" ca="1" si="4"/>
        <v/>
      </c>
      <c r="M87" s="5" t="str">
        <f>IF(ROW()=7,MAX(Tabulka2493[D_i]),"")</f>
        <v/>
      </c>
      <c r="N87" s="5"/>
      <c r="O87" s="80"/>
      <c r="P87" s="80"/>
      <c r="Q87" s="80"/>
      <c r="R87" s="76" t="str">
        <f>IF(ROW()=7,IF(SUM([pomocná])&gt;0,SUM([pomocná]),1.36/SQRT(COUNT(Tabulka2493[Data]))),"")</f>
        <v/>
      </c>
      <c r="S87" s="79"/>
      <c r="T87" s="72"/>
      <c r="U87" s="72"/>
      <c r="V87" s="72"/>
    </row>
    <row r="88" spans="1:22">
      <c r="A88" s="4" t="str">
        <f>IF('Odhad rozsahu výběru'!D90="","",'Odhad rozsahu výběru'!D90)</f>
        <v/>
      </c>
      <c r="B88" s="69" t="str">
        <f ca="1">IF(INDIRECT("A"&amp;ROW())="","",RANK(A88,[Data],1))</f>
        <v/>
      </c>
      <c r="C88" s="5" t="str">
        <f ca="1">IF(INDIRECT("A"&amp;ROW())="","",(B88-1)/COUNT([Data]))</f>
        <v/>
      </c>
      <c r="D88" s="5" t="str">
        <f ca="1">IF(INDIRECT("A"&amp;ROW())="","",B88/COUNT([Data]))</f>
        <v/>
      </c>
      <c r="E88" t="str">
        <f t="shared" ca="1" si="5"/>
        <v/>
      </c>
      <c r="F88" s="5" t="str">
        <f t="shared" ca="1" si="3"/>
        <v/>
      </c>
      <c r="G88" s="5" t="str">
        <f>IF(ROW()=7,MAX([D_i]),"")</f>
        <v/>
      </c>
      <c r="H88" s="69" t="str">
        <f ca="1">IF(INDIRECT("A"&amp;ROW())="","",RANK([Data],[Data],1)+COUNTIF([Data],Tabulka2493[[#This Row],[Data]])-1)</f>
        <v/>
      </c>
      <c r="I88" s="5" t="str">
        <f ca="1">IF(INDIRECT("A"&amp;ROW())="","",(Tabulka2493[[#This Row],[Pořadí2 - i2]]-1)/COUNT([Data]))</f>
        <v/>
      </c>
      <c r="J88" s="5" t="str">
        <f ca="1">IF(INDIRECT("A"&amp;ROW())="","",H88/COUNT([Data]))</f>
        <v/>
      </c>
      <c r="K88" s="72" t="str">
        <f ca="1">IF(INDIRECT("A"&amp;ROW())="","",NORMDIST(Tabulka2493[[#This Row],[Data]],$X$6,$X$7,1))</f>
        <v/>
      </c>
      <c r="L88" s="5" t="str">
        <f t="shared" ca="1" si="4"/>
        <v/>
      </c>
      <c r="M88" s="5" t="str">
        <f>IF(ROW()=7,MAX(Tabulka2493[D_i]),"")</f>
        <v/>
      </c>
      <c r="N88" s="5"/>
      <c r="O88" s="80"/>
      <c r="P88" s="80"/>
      <c r="Q88" s="80"/>
      <c r="R88" s="76" t="str">
        <f>IF(ROW()=7,IF(SUM([pomocná])&gt;0,SUM([pomocná]),1.36/SQRT(COUNT(Tabulka2493[Data]))),"")</f>
        <v/>
      </c>
      <c r="S88" s="79"/>
      <c r="T88" s="72"/>
      <c r="U88" s="72"/>
      <c r="V88" s="72"/>
    </row>
    <row r="89" spans="1:22">
      <c r="A89" s="4" t="str">
        <f>IF('Odhad rozsahu výběru'!D91="","",'Odhad rozsahu výběru'!D91)</f>
        <v/>
      </c>
      <c r="B89" s="69" t="str">
        <f ca="1">IF(INDIRECT("A"&amp;ROW())="","",RANK(A89,[Data],1))</f>
        <v/>
      </c>
      <c r="C89" s="5" t="str">
        <f ca="1">IF(INDIRECT("A"&amp;ROW())="","",(B89-1)/COUNT([Data]))</f>
        <v/>
      </c>
      <c r="D89" s="5" t="str">
        <f ca="1">IF(INDIRECT("A"&amp;ROW())="","",B89/COUNT([Data]))</f>
        <v/>
      </c>
      <c r="E89" t="str">
        <f t="shared" ca="1" si="5"/>
        <v/>
      </c>
      <c r="F89" s="5" t="str">
        <f t="shared" ca="1" si="3"/>
        <v/>
      </c>
      <c r="G89" s="5" t="str">
        <f>IF(ROW()=7,MAX([D_i]),"")</f>
        <v/>
      </c>
      <c r="H89" s="69" t="str">
        <f ca="1">IF(INDIRECT("A"&amp;ROW())="","",RANK([Data],[Data],1)+COUNTIF([Data],Tabulka2493[[#This Row],[Data]])-1)</f>
        <v/>
      </c>
      <c r="I89" s="5" t="str">
        <f ca="1">IF(INDIRECT("A"&amp;ROW())="","",(Tabulka2493[[#This Row],[Pořadí2 - i2]]-1)/COUNT([Data]))</f>
        <v/>
      </c>
      <c r="J89" s="5" t="str">
        <f ca="1">IF(INDIRECT("A"&amp;ROW())="","",H89/COUNT([Data]))</f>
        <v/>
      </c>
      <c r="K89" s="72" t="str">
        <f ca="1">IF(INDIRECT("A"&amp;ROW())="","",NORMDIST(Tabulka2493[[#This Row],[Data]],$X$6,$X$7,1))</f>
        <v/>
      </c>
      <c r="L89" s="5" t="str">
        <f t="shared" ca="1" si="4"/>
        <v/>
      </c>
      <c r="M89" s="5" t="str">
        <f>IF(ROW()=7,MAX(Tabulka2493[D_i]),"")</f>
        <v/>
      </c>
      <c r="N89" s="5"/>
      <c r="O89" s="80"/>
      <c r="P89" s="80"/>
      <c r="Q89" s="80"/>
      <c r="R89" s="76" t="str">
        <f>IF(ROW()=7,IF(SUM([pomocná])&gt;0,SUM([pomocná]),1.36/SQRT(COUNT(Tabulka2493[Data]))),"")</f>
        <v/>
      </c>
      <c r="S89" s="79"/>
      <c r="T89" s="72"/>
      <c r="U89" s="72"/>
      <c r="V89" s="72"/>
    </row>
    <row r="90" spans="1:22">
      <c r="A90" s="4" t="str">
        <f>IF('Odhad rozsahu výběru'!D92="","",'Odhad rozsahu výběru'!D92)</f>
        <v/>
      </c>
      <c r="B90" s="69" t="str">
        <f ca="1">IF(INDIRECT("A"&amp;ROW())="","",RANK(A90,[Data],1))</f>
        <v/>
      </c>
      <c r="C90" s="5" t="str">
        <f ca="1">IF(INDIRECT("A"&amp;ROW())="","",(B90-1)/COUNT([Data]))</f>
        <v/>
      </c>
      <c r="D90" s="5" t="str">
        <f ca="1">IF(INDIRECT("A"&amp;ROW())="","",B90/COUNT([Data]))</f>
        <v/>
      </c>
      <c r="E90" t="str">
        <f t="shared" ca="1" si="5"/>
        <v/>
      </c>
      <c r="F90" s="5" t="str">
        <f t="shared" ca="1" si="3"/>
        <v/>
      </c>
      <c r="G90" s="5" t="str">
        <f>IF(ROW()=7,MAX([D_i]),"")</f>
        <v/>
      </c>
      <c r="H90" s="69" t="str">
        <f ca="1">IF(INDIRECT("A"&amp;ROW())="","",RANK([Data],[Data],1)+COUNTIF([Data],Tabulka2493[[#This Row],[Data]])-1)</f>
        <v/>
      </c>
      <c r="I90" s="5" t="str">
        <f ca="1">IF(INDIRECT("A"&amp;ROW())="","",(Tabulka2493[[#This Row],[Pořadí2 - i2]]-1)/COUNT([Data]))</f>
        <v/>
      </c>
      <c r="J90" s="5" t="str">
        <f ca="1">IF(INDIRECT("A"&amp;ROW())="","",H90/COUNT([Data]))</f>
        <v/>
      </c>
      <c r="K90" s="72" t="str">
        <f ca="1">IF(INDIRECT("A"&amp;ROW())="","",NORMDIST(Tabulka2493[[#This Row],[Data]],$X$6,$X$7,1))</f>
        <v/>
      </c>
      <c r="L90" s="5" t="str">
        <f t="shared" ca="1" si="4"/>
        <v/>
      </c>
      <c r="M90" s="5" t="str">
        <f>IF(ROW()=7,MAX(Tabulka2493[D_i]),"")</f>
        <v/>
      </c>
      <c r="N90" s="5"/>
      <c r="O90" s="80"/>
      <c r="P90" s="80"/>
      <c r="Q90" s="80"/>
      <c r="R90" s="76" t="str">
        <f>IF(ROW()=7,IF(SUM([pomocná])&gt;0,SUM([pomocná]),1.36/SQRT(COUNT(Tabulka2493[Data]))),"")</f>
        <v/>
      </c>
      <c r="S90" s="79"/>
      <c r="T90" s="72"/>
      <c r="U90" s="72"/>
      <c r="V90" s="72"/>
    </row>
    <row r="91" spans="1:22">
      <c r="A91" s="4" t="str">
        <f>IF('Odhad rozsahu výběru'!D93="","",'Odhad rozsahu výběru'!D93)</f>
        <v/>
      </c>
      <c r="B91" s="69" t="str">
        <f ca="1">IF(INDIRECT("A"&amp;ROW())="","",RANK(A91,[Data],1))</f>
        <v/>
      </c>
      <c r="C91" s="5" t="str">
        <f ca="1">IF(INDIRECT("A"&amp;ROW())="","",(B91-1)/COUNT([Data]))</f>
        <v/>
      </c>
      <c r="D91" s="5" t="str">
        <f ca="1">IF(INDIRECT("A"&amp;ROW())="","",B91/COUNT([Data]))</f>
        <v/>
      </c>
      <c r="E91" t="str">
        <f t="shared" ca="1" si="5"/>
        <v/>
      </c>
      <c r="F91" s="5" t="str">
        <f t="shared" ca="1" si="3"/>
        <v/>
      </c>
      <c r="G91" s="5" t="str">
        <f>IF(ROW()=7,MAX([D_i]),"")</f>
        <v/>
      </c>
      <c r="H91" s="69" t="str">
        <f ca="1">IF(INDIRECT("A"&amp;ROW())="","",RANK([Data],[Data],1)+COUNTIF([Data],Tabulka2493[[#This Row],[Data]])-1)</f>
        <v/>
      </c>
      <c r="I91" s="5" t="str">
        <f ca="1">IF(INDIRECT("A"&amp;ROW())="","",(Tabulka2493[[#This Row],[Pořadí2 - i2]]-1)/COUNT([Data]))</f>
        <v/>
      </c>
      <c r="J91" s="5" t="str">
        <f ca="1">IF(INDIRECT("A"&amp;ROW())="","",H91/COUNT([Data]))</f>
        <v/>
      </c>
      <c r="K91" s="72" t="str">
        <f ca="1">IF(INDIRECT("A"&amp;ROW())="","",NORMDIST(Tabulka2493[[#This Row],[Data]],$X$6,$X$7,1))</f>
        <v/>
      </c>
      <c r="L91" s="5" t="str">
        <f t="shared" ca="1" si="4"/>
        <v/>
      </c>
      <c r="M91" s="5" t="str">
        <f>IF(ROW()=7,MAX(Tabulka2493[D_i]),"")</f>
        <v/>
      </c>
      <c r="N91" s="5"/>
      <c r="O91" s="80"/>
      <c r="P91" s="80"/>
      <c r="Q91" s="80"/>
      <c r="R91" s="76" t="str">
        <f>IF(ROW()=7,IF(SUM([pomocná])&gt;0,SUM([pomocná]),1.36/SQRT(COUNT(Tabulka2493[Data]))),"")</f>
        <v/>
      </c>
      <c r="S91" s="79"/>
      <c r="T91" s="72"/>
      <c r="U91" s="72"/>
      <c r="V91" s="72"/>
    </row>
    <row r="92" spans="1:22">
      <c r="A92" s="4" t="str">
        <f>IF('Odhad rozsahu výběru'!D94="","",'Odhad rozsahu výběru'!D94)</f>
        <v/>
      </c>
      <c r="B92" s="69" t="str">
        <f ca="1">IF(INDIRECT("A"&amp;ROW())="","",RANK(A92,[Data],1))</f>
        <v/>
      </c>
      <c r="C92" s="5" t="str">
        <f ca="1">IF(INDIRECT("A"&amp;ROW())="","",(B92-1)/COUNT([Data]))</f>
        <v/>
      </c>
      <c r="D92" s="5" t="str">
        <f ca="1">IF(INDIRECT("A"&amp;ROW())="","",B92/COUNT([Data]))</f>
        <v/>
      </c>
      <c r="E92" t="str">
        <f t="shared" ca="1" si="5"/>
        <v/>
      </c>
      <c r="F92" s="5" t="str">
        <f t="shared" ca="1" si="3"/>
        <v/>
      </c>
      <c r="G92" s="5" t="str">
        <f>IF(ROW()=7,MAX([D_i]),"")</f>
        <v/>
      </c>
      <c r="H92" s="69" t="str">
        <f ca="1">IF(INDIRECT("A"&amp;ROW())="","",RANK([Data],[Data],1)+COUNTIF([Data],Tabulka2493[[#This Row],[Data]])-1)</f>
        <v/>
      </c>
      <c r="I92" s="5" t="str">
        <f ca="1">IF(INDIRECT("A"&amp;ROW())="","",(Tabulka2493[[#This Row],[Pořadí2 - i2]]-1)/COUNT([Data]))</f>
        <v/>
      </c>
      <c r="J92" s="5" t="str">
        <f ca="1">IF(INDIRECT("A"&amp;ROW())="","",H92/COUNT([Data]))</f>
        <v/>
      </c>
      <c r="K92" s="72" t="str">
        <f ca="1">IF(INDIRECT("A"&amp;ROW())="","",NORMDIST(Tabulka2493[[#This Row],[Data]],$X$6,$X$7,1))</f>
        <v/>
      </c>
      <c r="L92" s="5" t="str">
        <f t="shared" ca="1" si="4"/>
        <v/>
      </c>
      <c r="M92" s="5" t="str">
        <f>IF(ROW()=7,MAX(Tabulka2493[D_i]),"")</f>
        <v/>
      </c>
      <c r="N92" s="5"/>
      <c r="O92" s="80"/>
      <c r="P92" s="80"/>
      <c r="Q92" s="80"/>
      <c r="R92" s="76" t="str">
        <f>IF(ROW()=7,IF(SUM([pomocná])&gt;0,SUM([pomocná]),1.36/SQRT(COUNT(Tabulka2493[Data]))),"")</f>
        <v/>
      </c>
      <c r="S92" s="79"/>
      <c r="T92" s="72"/>
      <c r="U92" s="72"/>
      <c r="V92" s="72"/>
    </row>
    <row r="93" spans="1:22">
      <c r="A93" s="4" t="str">
        <f>IF('Odhad rozsahu výběru'!D95="","",'Odhad rozsahu výběru'!D95)</f>
        <v/>
      </c>
      <c r="B93" s="69" t="str">
        <f ca="1">IF(INDIRECT("A"&amp;ROW())="","",RANK(A93,[Data],1))</f>
        <v/>
      </c>
      <c r="C93" s="5" t="str">
        <f ca="1">IF(INDIRECT("A"&amp;ROW())="","",(B93-1)/COUNT([Data]))</f>
        <v/>
      </c>
      <c r="D93" s="5" t="str">
        <f ca="1">IF(INDIRECT("A"&amp;ROW())="","",B93/COUNT([Data]))</f>
        <v/>
      </c>
      <c r="E93" t="str">
        <f t="shared" ca="1" si="5"/>
        <v/>
      </c>
      <c r="F93" s="5" t="str">
        <f t="shared" ca="1" si="3"/>
        <v/>
      </c>
      <c r="G93" s="5" t="str">
        <f>IF(ROW()=7,MAX([D_i]),"")</f>
        <v/>
      </c>
      <c r="H93" s="69" t="str">
        <f ca="1">IF(INDIRECT("A"&amp;ROW())="","",RANK([Data],[Data],1)+COUNTIF([Data],Tabulka2493[[#This Row],[Data]])-1)</f>
        <v/>
      </c>
      <c r="I93" s="5" t="str">
        <f ca="1">IF(INDIRECT("A"&amp;ROW())="","",(Tabulka2493[[#This Row],[Pořadí2 - i2]]-1)/COUNT([Data]))</f>
        <v/>
      </c>
      <c r="J93" s="5" t="str">
        <f ca="1">IF(INDIRECT("A"&amp;ROW())="","",H93/COUNT([Data]))</f>
        <v/>
      </c>
      <c r="K93" s="72" t="str">
        <f ca="1">IF(INDIRECT("A"&amp;ROW())="","",NORMDIST(Tabulka2493[[#This Row],[Data]],$X$6,$X$7,1))</f>
        <v/>
      </c>
      <c r="L93" s="5" t="str">
        <f t="shared" ca="1" si="4"/>
        <v/>
      </c>
      <c r="M93" s="5" t="str">
        <f>IF(ROW()=7,MAX(Tabulka2493[D_i]),"")</f>
        <v/>
      </c>
      <c r="N93" s="5"/>
      <c r="O93" s="80"/>
      <c r="P93" s="80"/>
      <c r="Q93" s="80"/>
      <c r="R93" s="76" t="str">
        <f>IF(ROW()=7,IF(SUM([pomocná])&gt;0,SUM([pomocná]),1.36/SQRT(COUNT(Tabulka2493[Data]))),"")</f>
        <v/>
      </c>
      <c r="S93" s="79"/>
      <c r="T93" s="72"/>
      <c r="U93" s="72"/>
      <c r="V93" s="72"/>
    </row>
    <row r="94" spans="1:22">
      <c r="A94" s="4" t="str">
        <f>IF('Odhad rozsahu výběru'!D96="","",'Odhad rozsahu výběru'!D96)</f>
        <v/>
      </c>
      <c r="B94" s="69" t="str">
        <f ca="1">IF(INDIRECT("A"&amp;ROW())="","",RANK(A94,[Data],1))</f>
        <v/>
      </c>
      <c r="C94" s="5" t="str">
        <f ca="1">IF(INDIRECT("A"&amp;ROW())="","",(B94-1)/COUNT([Data]))</f>
        <v/>
      </c>
      <c r="D94" s="5" t="str">
        <f ca="1">IF(INDIRECT("A"&amp;ROW())="","",B94/COUNT([Data]))</f>
        <v/>
      </c>
      <c r="E94" t="str">
        <f t="shared" ca="1" si="5"/>
        <v/>
      </c>
      <c r="F94" s="5" t="str">
        <f t="shared" ca="1" si="3"/>
        <v/>
      </c>
      <c r="G94" s="5" t="str">
        <f>IF(ROW()=7,MAX([D_i]),"")</f>
        <v/>
      </c>
      <c r="H94" s="69" t="str">
        <f ca="1">IF(INDIRECT("A"&amp;ROW())="","",RANK([Data],[Data],1)+COUNTIF([Data],Tabulka2493[[#This Row],[Data]])-1)</f>
        <v/>
      </c>
      <c r="I94" s="5" t="str">
        <f ca="1">IF(INDIRECT("A"&amp;ROW())="","",(Tabulka2493[[#This Row],[Pořadí2 - i2]]-1)/COUNT([Data]))</f>
        <v/>
      </c>
      <c r="J94" s="5" t="str">
        <f ca="1">IF(INDIRECT("A"&amp;ROW())="","",H94/COUNT([Data]))</f>
        <v/>
      </c>
      <c r="K94" s="72" t="str">
        <f ca="1">IF(INDIRECT("A"&amp;ROW())="","",NORMDIST(Tabulka2493[[#This Row],[Data]],$X$6,$X$7,1))</f>
        <v/>
      </c>
      <c r="L94" s="5" t="str">
        <f t="shared" ca="1" si="4"/>
        <v/>
      </c>
      <c r="M94" s="5" t="str">
        <f>IF(ROW()=7,MAX(Tabulka2493[D_i]),"")</f>
        <v/>
      </c>
      <c r="N94" s="5"/>
      <c r="O94" s="80"/>
      <c r="P94" s="80"/>
      <c r="Q94" s="80"/>
      <c r="R94" s="76" t="str">
        <f>IF(ROW()=7,IF(SUM([pomocná])&gt;0,SUM([pomocná]),1.36/SQRT(COUNT(Tabulka2493[Data]))),"")</f>
        <v/>
      </c>
      <c r="S94" s="79"/>
      <c r="T94" s="72"/>
      <c r="U94" s="72"/>
      <c r="V94" s="72"/>
    </row>
    <row r="95" spans="1:22">
      <c r="A95" s="4" t="str">
        <f>IF('Odhad rozsahu výběru'!D97="","",'Odhad rozsahu výběru'!D97)</f>
        <v/>
      </c>
      <c r="B95" s="69" t="str">
        <f ca="1">IF(INDIRECT("A"&amp;ROW())="","",RANK(A95,[Data],1))</f>
        <v/>
      </c>
      <c r="C95" s="5" t="str">
        <f ca="1">IF(INDIRECT("A"&amp;ROW())="","",(B95-1)/COUNT([Data]))</f>
        <v/>
      </c>
      <c r="D95" s="5" t="str">
        <f ca="1">IF(INDIRECT("A"&amp;ROW())="","",B95/COUNT([Data]))</f>
        <v/>
      </c>
      <c r="E95" t="str">
        <f t="shared" ca="1" si="5"/>
        <v/>
      </c>
      <c r="F95" s="5" t="str">
        <f t="shared" ca="1" si="3"/>
        <v/>
      </c>
      <c r="G95" s="5" t="str">
        <f>IF(ROW()=7,MAX([D_i]),"")</f>
        <v/>
      </c>
      <c r="H95" s="69" t="str">
        <f ca="1">IF(INDIRECT("A"&amp;ROW())="","",RANK([Data],[Data],1)+COUNTIF([Data],Tabulka2493[[#This Row],[Data]])-1)</f>
        <v/>
      </c>
      <c r="I95" s="5" t="str">
        <f ca="1">IF(INDIRECT("A"&amp;ROW())="","",(Tabulka2493[[#This Row],[Pořadí2 - i2]]-1)/COUNT([Data]))</f>
        <v/>
      </c>
      <c r="J95" s="5" t="str">
        <f ca="1">IF(INDIRECT("A"&amp;ROW())="","",H95/COUNT([Data]))</f>
        <v/>
      </c>
      <c r="K95" s="72" t="str">
        <f ca="1">IF(INDIRECT("A"&amp;ROW())="","",NORMDIST(Tabulka2493[[#This Row],[Data]],$X$6,$X$7,1))</f>
        <v/>
      </c>
      <c r="L95" s="5" t="str">
        <f t="shared" ca="1" si="4"/>
        <v/>
      </c>
      <c r="M95" s="5" t="str">
        <f>IF(ROW()=7,MAX(Tabulka2493[D_i]),"")</f>
        <v/>
      </c>
      <c r="N95" s="5"/>
      <c r="O95" s="80"/>
      <c r="P95" s="80"/>
      <c r="Q95" s="80"/>
      <c r="R95" s="76" t="str">
        <f>IF(ROW()=7,IF(SUM([pomocná])&gt;0,SUM([pomocná]),1.36/SQRT(COUNT(Tabulka2493[Data]))),"")</f>
        <v/>
      </c>
      <c r="S95" s="79"/>
      <c r="T95" s="72"/>
      <c r="U95" s="72"/>
      <c r="V95" s="72"/>
    </row>
    <row r="96" spans="1:22">
      <c r="A96" s="4" t="str">
        <f>IF('Odhad rozsahu výběru'!D98="","",'Odhad rozsahu výběru'!D98)</f>
        <v/>
      </c>
      <c r="B96" s="69" t="str">
        <f ca="1">IF(INDIRECT("A"&amp;ROW())="","",RANK(A96,[Data],1))</f>
        <v/>
      </c>
      <c r="C96" s="5" t="str">
        <f ca="1">IF(INDIRECT("A"&amp;ROW())="","",(B96-1)/COUNT([Data]))</f>
        <v/>
      </c>
      <c r="D96" s="5" t="str">
        <f ca="1">IF(INDIRECT("A"&amp;ROW())="","",B96/COUNT([Data]))</f>
        <v/>
      </c>
      <c r="E96" t="str">
        <f t="shared" ca="1" si="5"/>
        <v/>
      </c>
      <c r="F96" s="5" t="str">
        <f t="shared" ca="1" si="3"/>
        <v/>
      </c>
      <c r="G96" s="5" t="str">
        <f>IF(ROW()=7,MAX([D_i]),"")</f>
        <v/>
      </c>
      <c r="H96" s="69" t="str">
        <f ca="1">IF(INDIRECT("A"&amp;ROW())="","",RANK([Data],[Data],1)+COUNTIF([Data],Tabulka2493[[#This Row],[Data]])-1)</f>
        <v/>
      </c>
      <c r="I96" s="5" t="str">
        <f ca="1">IF(INDIRECT("A"&amp;ROW())="","",(Tabulka2493[[#This Row],[Pořadí2 - i2]]-1)/COUNT([Data]))</f>
        <v/>
      </c>
      <c r="J96" s="5" t="str">
        <f ca="1">IF(INDIRECT("A"&amp;ROW())="","",H96/COUNT([Data]))</f>
        <v/>
      </c>
      <c r="K96" s="72" t="str">
        <f ca="1">IF(INDIRECT("A"&amp;ROW())="","",NORMDIST(Tabulka2493[[#This Row],[Data]],$X$6,$X$7,1))</f>
        <v/>
      </c>
      <c r="L96" s="5" t="str">
        <f t="shared" ca="1" si="4"/>
        <v/>
      </c>
      <c r="M96" s="5" t="str">
        <f>IF(ROW()=7,MAX(Tabulka2493[D_i]),"")</f>
        <v/>
      </c>
      <c r="N96" s="5"/>
      <c r="O96" s="80"/>
      <c r="P96" s="80"/>
      <c r="Q96" s="80"/>
      <c r="R96" s="76" t="str">
        <f>IF(ROW()=7,IF(SUM([pomocná])&gt;0,SUM([pomocná]),1.36/SQRT(COUNT(Tabulka2493[Data]))),"")</f>
        <v/>
      </c>
      <c r="S96" s="79"/>
      <c r="T96" s="72"/>
      <c r="U96" s="72"/>
      <c r="V96" s="72"/>
    </row>
    <row r="97" spans="1:22">
      <c r="A97" s="4" t="str">
        <f>IF('Odhad rozsahu výběru'!D99="","",'Odhad rozsahu výběru'!D99)</f>
        <v/>
      </c>
      <c r="B97" s="69" t="str">
        <f ca="1">IF(INDIRECT("A"&amp;ROW())="","",RANK(A97,[Data],1))</f>
        <v/>
      </c>
      <c r="C97" s="5" t="str">
        <f ca="1">IF(INDIRECT("A"&amp;ROW())="","",(B97-1)/COUNT([Data]))</f>
        <v/>
      </c>
      <c r="D97" s="5" t="str">
        <f ca="1">IF(INDIRECT("A"&amp;ROW())="","",B97/COUNT([Data]))</f>
        <v/>
      </c>
      <c r="E97" t="str">
        <f t="shared" ca="1" si="5"/>
        <v/>
      </c>
      <c r="F97" s="5" t="str">
        <f t="shared" ca="1" si="3"/>
        <v/>
      </c>
      <c r="G97" s="5" t="str">
        <f>IF(ROW()=7,MAX([D_i]),"")</f>
        <v/>
      </c>
      <c r="H97" s="69" t="str">
        <f ca="1">IF(INDIRECT("A"&amp;ROW())="","",RANK([Data],[Data],1)+COUNTIF([Data],Tabulka2493[[#This Row],[Data]])-1)</f>
        <v/>
      </c>
      <c r="I97" s="5" t="str">
        <f ca="1">IF(INDIRECT("A"&amp;ROW())="","",(Tabulka2493[[#This Row],[Pořadí2 - i2]]-1)/COUNT([Data]))</f>
        <v/>
      </c>
      <c r="J97" s="5" t="str">
        <f ca="1">IF(INDIRECT("A"&amp;ROW())="","",H97/COUNT([Data]))</f>
        <v/>
      </c>
      <c r="K97" s="72" t="str">
        <f ca="1">IF(INDIRECT("A"&amp;ROW())="","",NORMDIST(Tabulka2493[[#This Row],[Data]],$X$6,$X$7,1))</f>
        <v/>
      </c>
      <c r="L97" s="5" t="str">
        <f t="shared" ca="1" si="4"/>
        <v/>
      </c>
      <c r="M97" s="5" t="str">
        <f>IF(ROW()=7,MAX(Tabulka2493[D_i]),"")</f>
        <v/>
      </c>
      <c r="N97" s="5"/>
      <c r="O97" s="80"/>
      <c r="P97" s="80"/>
      <c r="Q97" s="80"/>
      <c r="R97" s="76" t="str">
        <f>IF(ROW()=7,IF(SUM([pomocná])&gt;0,SUM([pomocná]),1.36/SQRT(COUNT(Tabulka2493[Data]))),"")</f>
        <v/>
      </c>
      <c r="S97" s="79"/>
      <c r="T97" s="72"/>
      <c r="U97" s="72"/>
      <c r="V97" s="72"/>
    </row>
    <row r="98" spans="1:22">
      <c r="A98" s="4" t="str">
        <f>IF('Odhad rozsahu výběru'!D100="","",'Odhad rozsahu výběru'!D100)</f>
        <v/>
      </c>
      <c r="B98" s="69" t="str">
        <f ca="1">IF(INDIRECT("A"&amp;ROW())="","",RANK(A98,[Data],1))</f>
        <v/>
      </c>
      <c r="C98" s="5" t="str">
        <f ca="1">IF(INDIRECT("A"&amp;ROW())="","",(B98-1)/COUNT([Data]))</f>
        <v/>
      </c>
      <c r="D98" s="5" t="str">
        <f ca="1">IF(INDIRECT("A"&amp;ROW())="","",B98/COUNT([Data]))</f>
        <v/>
      </c>
      <c r="E98" t="str">
        <f t="shared" ca="1" si="5"/>
        <v/>
      </c>
      <c r="F98" s="5" t="str">
        <f t="shared" ca="1" si="3"/>
        <v/>
      </c>
      <c r="G98" s="5" t="str">
        <f>IF(ROW()=7,MAX([D_i]),"")</f>
        <v/>
      </c>
      <c r="H98" s="69" t="str">
        <f ca="1">IF(INDIRECT("A"&amp;ROW())="","",RANK([Data],[Data],1)+COUNTIF([Data],Tabulka2493[[#This Row],[Data]])-1)</f>
        <v/>
      </c>
      <c r="I98" s="5" t="str">
        <f ca="1">IF(INDIRECT("A"&amp;ROW())="","",(Tabulka2493[[#This Row],[Pořadí2 - i2]]-1)/COUNT([Data]))</f>
        <v/>
      </c>
      <c r="J98" s="5" t="str">
        <f ca="1">IF(INDIRECT("A"&amp;ROW())="","",H98/COUNT([Data]))</f>
        <v/>
      </c>
      <c r="K98" s="72" t="str">
        <f ca="1">IF(INDIRECT("A"&amp;ROW())="","",NORMDIST(Tabulka2493[[#This Row],[Data]],$X$6,$X$7,1))</f>
        <v/>
      </c>
      <c r="L98" s="5" t="str">
        <f t="shared" ca="1" si="4"/>
        <v/>
      </c>
      <c r="M98" s="5" t="str">
        <f>IF(ROW()=7,MAX(Tabulka2493[D_i]),"")</f>
        <v/>
      </c>
      <c r="N98" s="5"/>
      <c r="O98" s="80"/>
      <c r="P98" s="80"/>
      <c r="Q98" s="80"/>
      <c r="R98" s="76" t="str">
        <f>IF(ROW()=7,IF(SUM([pomocná])&gt;0,SUM([pomocná]),1.36/SQRT(COUNT(Tabulka2493[Data]))),"")</f>
        <v/>
      </c>
      <c r="S98" s="79"/>
      <c r="T98" s="72"/>
      <c r="U98" s="72"/>
      <c r="V98" s="72"/>
    </row>
    <row r="99" spans="1:22">
      <c r="A99" s="4" t="str">
        <f>IF('Odhad rozsahu výběru'!D101="","",'Odhad rozsahu výběru'!D101)</f>
        <v/>
      </c>
      <c r="B99" s="69" t="str">
        <f ca="1">IF(INDIRECT("A"&amp;ROW())="","",RANK(A99,[Data],1))</f>
        <v/>
      </c>
      <c r="C99" s="5" t="str">
        <f ca="1">IF(INDIRECT("A"&amp;ROW())="","",(B99-1)/COUNT([Data]))</f>
        <v/>
      </c>
      <c r="D99" s="5" t="str">
        <f ca="1">IF(INDIRECT("A"&amp;ROW())="","",B99/COUNT([Data]))</f>
        <v/>
      </c>
      <c r="E99" t="str">
        <f t="shared" ca="1" si="5"/>
        <v/>
      </c>
      <c r="F99" s="5" t="str">
        <f t="shared" ca="1" si="3"/>
        <v/>
      </c>
      <c r="G99" s="5" t="str">
        <f>IF(ROW()=7,MAX([D_i]),"")</f>
        <v/>
      </c>
      <c r="H99" s="69" t="str">
        <f ca="1">IF(INDIRECT("A"&amp;ROW())="","",RANK([Data],[Data],1)+COUNTIF([Data],Tabulka2493[[#This Row],[Data]])-1)</f>
        <v/>
      </c>
      <c r="I99" s="5" t="str">
        <f ca="1">IF(INDIRECT("A"&amp;ROW())="","",(Tabulka2493[[#This Row],[Pořadí2 - i2]]-1)/COUNT([Data]))</f>
        <v/>
      </c>
      <c r="J99" s="5" t="str">
        <f ca="1">IF(INDIRECT("A"&amp;ROW())="","",H99/COUNT([Data]))</f>
        <v/>
      </c>
      <c r="K99" s="72" t="str">
        <f ca="1">IF(INDIRECT("A"&amp;ROW())="","",NORMDIST(Tabulka2493[[#This Row],[Data]],$X$6,$X$7,1))</f>
        <v/>
      </c>
      <c r="L99" s="5" t="str">
        <f t="shared" ca="1" si="4"/>
        <v/>
      </c>
      <c r="M99" s="5" t="str">
        <f>IF(ROW()=7,MAX(Tabulka2493[D_i]),"")</f>
        <v/>
      </c>
      <c r="N99" s="5"/>
      <c r="O99" s="80"/>
      <c r="P99" s="80"/>
      <c r="Q99" s="80"/>
      <c r="R99" s="76" t="str">
        <f>IF(ROW()=7,IF(SUM([pomocná])&gt;0,SUM([pomocná]),1.36/SQRT(COUNT(Tabulka2493[Data]))),"")</f>
        <v/>
      </c>
      <c r="S99" s="79"/>
      <c r="T99" s="72"/>
      <c r="U99" s="72"/>
      <c r="V99" s="72"/>
    </row>
    <row r="100" spans="1:22">
      <c r="A100" s="4" t="str">
        <f>IF('Odhad rozsahu výběru'!D102="","",'Odhad rozsahu výběru'!D102)</f>
        <v/>
      </c>
      <c r="B100" s="69" t="str">
        <f ca="1">IF(INDIRECT("A"&amp;ROW())="","",RANK(A100,[Data],1))</f>
        <v/>
      </c>
      <c r="C100" s="5" t="str">
        <f ca="1">IF(INDIRECT("A"&amp;ROW())="","",(B100-1)/COUNT([Data]))</f>
        <v/>
      </c>
      <c r="D100" s="5" t="str">
        <f ca="1">IF(INDIRECT("A"&amp;ROW())="","",B100/COUNT([Data]))</f>
        <v/>
      </c>
      <c r="E100" t="str">
        <f t="shared" ca="1" si="5"/>
        <v/>
      </c>
      <c r="F100" s="5" t="str">
        <f t="shared" ca="1" si="3"/>
        <v/>
      </c>
      <c r="G100" s="5" t="str">
        <f>IF(ROW()=7,MAX([D_i]),"")</f>
        <v/>
      </c>
      <c r="H100" s="69" t="str">
        <f ca="1">IF(INDIRECT("A"&amp;ROW())="","",RANK([Data],[Data],1)+COUNTIF([Data],Tabulka2493[[#This Row],[Data]])-1)</f>
        <v/>
      </c>
      <c r="I100" s="5" t="str">
        <f ca="1">IF(INDIRECT("A"&amp;ROW())="","",(Tabulka2493[[#This Row],[Pořadí2 - i2]]-1)/COUNT([Data]))</f>
        <v/>
      </c>
      <c r="J100" s="5" t="str">
        <f ca="1">IF(INDIRECT("A"&amp;ROW())="","",H100/COUNT([Data]))</f>
        <v/>
      </c>
      <c r="K100" s="72" t="str">
        <f ca="1">IF(INDIRECT("A"&amp;ROW())="","",NORMDIST(Tabulka2493[[#This Row],[Data]],$X$6,$X$7,1))</f>
        <v/>
      </c>
      <c r="L100" s="5" t="str">
        <f t="shared" ca="1" si="4"/>
        <v/>
      </c>
      <c r="M100" s="5" t="str">
        <f>IF(ROW()=7,MAX(Tabulka2493[D_i]),"")</f>
        <v/>
      </c>
      <c r="N100" s="5"/>
      <c r="O100" s="80"/>
      <c r="P100" s="80"/>
      <c r="Q100" s="80"/>
      <c r="R100" s="76" t="str">
        <f>IF(ROW()=7,IF(SUM([pomocná])&gt;0,SUM([pomocná]),1.36/SQRT(COUNT(Tabulka2493[Data]))),"")</f>
        <v/>
      </c>
      <c r="S100" s="79"/>
      <c r="T100" s="72"/>
      <c r="U100" s="72"/>
      <c r="V100" s="72"/>
    </row>
    <row r="101" spans="1:22">
      <c r="A101" s="4" t="str">
        <f>IF('Odhad rozsahu výběru'!D103="","",'Odhad rozsahu výběru'!D103)</f>
        <v/>
      </c>
      <c r="B101" s="69" t="str">
        <f ca="1">IF(INDIRECT("A"&amp;ROW())="","",RANK(A101,[Data],1))</f>
        <v/>
      </c>
      <c r="C101" s="5" t="str">
        <f ca="1">IF(INDIRECT("A"&amp;ROW())="","",(B101-1)/COUNT([Data]))</f>
        <v/>
      </c>
      <c r="D101" s="5" t="str">
        <f ca="1">IF(INDIRECT("A"&amp;ROW())="","",B101/COUNT([Data]))</f>
        <v/>
      </c>
      <c r="E101" t="str">
        <f t="shared" ca="1" si="5"/>
        <v/>
      </c>
      <c r="F101" s="5" t="str">
        <f t="shared" ca="1" si="3"/>
        <v/>
      </c>
      <c r="G101" s="5" t="str">
        <f>IF(ROW()=7,MAX([D_i]),"")</f>
        <v/>
      </c>
      <c r="H101" s="69" t="str">
        <f ca="1">IF(INDIRECT("A"&amp;ROW())="","",RANK([Data],[Data],1)+COUNTIF([Data],Tabulka2493[[#This Row],[Data]])-1)</f>
        <v/>
      </c>
      <c r="I101" s="5" t="str">
        <f ca="1">IF(INDIRECT("A"&amp;ROW())="","",(Tabulka2493[[#This Row],[Pořadí2 - i2]]-1)/COUNT([Data]))</f>
        <v/>
      </c>
      <c r="J101" s="5" t="str">
        <f ca="1">IF(INDIRECT("A"&amp;ROW())="","",H101/COUNT([Data]))</f>
        <v/>
      </c>
      <c r="K101" s="72" t="str">
        <f ca="1">IF(INDIRECT("A"&amp;ROW())="","",NORMDIST(Tabulka2493[[#This Row],[Data]],$X$6,$X$7,1))</f>
        <v/>
      </c>
      <c r="L101" s="5" t="str">
        <f t="shared" ca="1" si="4"/>
        <v/>
      </c>
      <c r="M101" s="5" t="str">
        <f>IF(ROW()=7,MAX(Tabulka2493[D_i]),"")</f>
        <v/>
      </c>
      <c r="N101" s="5"/>
      <c r="O101" s="80"/>
      <c r="P101" s="80"/>
      <c r="Q101" s="80"/>
      <c r="R101" s="76" t="str">
        <f>IF(ROW()=7,IF(SUM([pomocná])&gt;0,SUM([pomocná]),1.36/SQRT(COUNT(Tabulka2493[Data]))),"")</f>
        <v/>
      </c>
      <c r="S101" s="79"/>
      <c r="T101" s="72"/>
      <c r="U101" s="72"/>
      <c r="V101" s="72"/>
    </row>
    <row r="102" spans="1:22">
      <c r="A102" s="4" t="str">
        <f>IF('Odhad rozsahu výběru'!D104="","",'Odhad rozsahu výběru'!D104)</f>
        <v/>
      </c>
      <c r="B102" s="69" t="str">
        <f ca="1">IF(INDIRECT("A"&amp;ROW())="","",RANK(A102,[Data],1))</f>
        <v/>
      </c>
      <c r="C102" s="5" t="str">
        <f ca="1">IF(INDIRECT("A"&amp;ROW())="","",(B102-1)/COUNT([Data]))</f>
        <v/>
      </c>
      <c r="D102" s="5" t="str">
        <f ca="1">IF(INDIRECT("A"&amp;ROW())="","",B102/COUNT([Data]))</f>
        <v/>
      </c>
      <c r="E102" t="str">
        <f t="shared" ca="1" si="5"/>
        <v/>
      </c>
      <c r="F102" s="5" t="str">
        <f t="shared" ca="1" si="3"/>
        <v/>
      </c>
      <c r="G102" s="5" t="str">
        <f>IF(ROW()=7,MAX([D_i]),"")</f>
        <v/>
      </c>
      <c r="H102" s="69" t="str">
        <f ca="1">IF(INDIRECT("A"&amp;ROW())="","",RANK([Data],[Data],1)+COUNTIF([Data],Tabulka2493[[#This Row],[Data]])-1)</f>
        <v/>
      </c>
      <c r="I102" s="5" t="str">
        <f ca="1">IF(INDIRECT("A"&amp;ROW())="","",(Tabulka2493[[#This Row],[Pořadí2 - i2]]-1)/COUNT([Data]))</f>
        <v/>
      </c>
      <c r="J102" s="5" t="str">
        <f ca="1">IF(INDIRECT("A"&amp;ROW())="","",H102/COUNT([Data]))</f>
        <v/>
      </c>
      <c r="K102" s="72" t="str">
        <f ca="1">IF(INDIRECT("A"&amp;ROW())="","",NORMDIST(Tabulka2493[[#This Row],[Data]],$X$6,$X$7,1))</f>
        <v/>
      </c>
      <c r="L102" s="5" t="str">
        <f t="shared" ca="1" si="4"/>
        <v/>
      </c>
      <c r="M102" s="5" t="str">
        <f>IF(ROW()=7,MAX(Tabulka2493[D_i]),"")</f>
        <v/>
      </c>
      <c r="N102" s="5"/>
      <c r="O102" s="80"/>
      <c r="P102" s="80"/>
      <c r="Q102" s="80"/>
      <c r="R102" s="76" t="str">
        <f>IF(ROW()=7,IF(SUM([pomocná])&gt;0,SUM([pomocná]),1.36/SQRT(COUNT(Tabulka2493[Data]))),"")</f>
        <v/>
      </c>
      <c r="S102" s="79"/>
      <c r="T102" s="72"/>
      <c r="U102" s="72"/>
      <c r="V102" s="72"/>
    </row>
    <row r="103" spans="1:22">
      <c r="A103" s="4" t="str">
        <f>IF('Odhad rozsahu výběru'!D105="","",'Odhad rozsahu výběru'!D105)</f>
        <v/>
      </c>
      <c r="B103" s="69" t="str">
        <f ca="1">IF(INDIRECT("A"&amp;ROW())="","",RANK(A103,[Data],1))</f>
        <v/>
      </c>
      <c r="C103" s="5" t="str">
        <f ca="1">IF(INDIRECT("A"&amp;ROW())="","",(B103-1)/COUNT([Data]))</f>
        <v/>
      </c>
      <c r="D103" s="5" t="str">
        <f ca="1">IF(INDIRECT("A"&amp;ROW())="","",B103/COUNT([Data]))</f>
        <v/>
      </c>
      <c r="E103" t="str">
        <f t="shared" ca="1" si="5"/>
        <v/>
      </c>
      <c r="F103" s="5" t="str">
        <f t="shared" ca="1" si="3"/>
        <v/>
      </c>
      <c r="G103" s="5" t="str">
        <f>IF(ROW()=7,MAX([D_i]),"")</f>
        <v/>
      </c>
      <c r="H103" s="69" t="str">
        <f ca="1">IF(INDIRECT("A"&amp;ROW())="","",RANK([Data],[Data],1)+COUNTIF([Data],Tabulka2493[[#This Row],[Data]])-1)</f>
        <v/>
      </c>
      <c r="I103" s="5" t="str">
        <f ca="1">IF(INDIRECT("A"&amp;ROW())="","",(Tabulka2493[[#This Row],[Pořadí2 - i2]]-1)/COUNT([Data]))</f>
        <v/>
      </c>
      <c r="J103" s="5" t="str">
        <f ca="1">IF(INDIRECT("A"&amp;ROW())="","",H103/COUNT([Data]))</f>
        <v/>
      </c>
      <c r="K103" s="72" t="str">
        <f ca="1">IF(INDIRECT("A"&amp;ROW())="","",NORMDIST(Tabulka2493[[#This Row],[Data]],$X$6,$X$7,1))</f>
        <v/>
      </c>
      <c r="L103" s="5" t="str">
        <f t="shared" ca="1" si="4"/>
        <v/>
      </c>
      <c r="M103" s="5" t="str">
        <f>IF(ROW()=7,MAX(Tabulka2493[D_i]),"")</f>
        <v/>
      </c>
      <c r="N103" s="5"/>
      <c r="O103" s="80"/>
      <c r="P103" s="80"/>
      <c r="Q103" s="80"/>
      <c r="R103" s="76" t="str">
        <f>IF(ROW()=7,IF(SUM([pomocná])&gt;0,SUM([pomocná]),1.36/SQRT(COUNT(Tabulka2493[Data]))),"")</f>
        <v/>
      </c>
      <c r="S103" s="79"/>
      <c r="T103" s="72"/>
      <c r="U103" s="72"/>
      <c r="V103" s="72"/>
    </row>
    <row r="104" spans="1:22">
      <c r="A104" s="4" t="str">
        <f>IF('Odhad rozsahu výběru'!D106="","",'Odhad rozsahu výběru'!D106)</f>
        <v/>
      </c>
      <c r="B104" s="69" t="str">
        <f ca="1">IF(INDIRECT("A"&amp;ROW())="","",RANK(A104,[Data],1))</f>
        <v/>
      </c>
      <c r="C104" s="5" t="str">
        <f ca="1">IF(INDIRECT("A"&amp;ROW())="","",(B104-1)/COUNT([Data]))</f>
        <v/>
      </c>
      <c r="D104" s="5" t="str">
        <f ca="1">IF(INDIRECT("A"&amp;ROW())="","",B104/COUNT([Data]))</f>
        <v/>
      </c>
      <c r="E104" t="str">
        <f t="shared" ca="1" si="5"/>
        <v/>
      </c>
      <c r="F104" s="5" t="str">
        <f t="shared" ca="1" si="3"/>
        <v/>
      </c>
      <c r="G104" s="5" t="str">
        <f>IF(ROW()=7,MAX([D_i]),"")</f>
        <v/>
      </c>
      <c r="H104" s="69" t="str">
        <f ca="1">IF(INDIRECT("A"&amp;ROW())="","",RANK([Data],[Data],1)+COUNTIF([Data],Tabulka2493[[#This Row],[Data]])-1)</f>
        <v/>
      </c>
      <c r="I104" s="5" t="str">
        <f ca="1">IF(INDIRECT("A"&amp;ROW())="","",(Tabulka2493[[#This Row],[Pořadí2 - i2]]-1)/COUNT([Data]))</f>
        <v/>
      </c>
      <c r="J104" s="5" t="str">
        <f ca="1">IF(INDIRECT("A"&amp;ROW())="","",H104/COUNT([Data]))</f>
        <v/>
      </c>
      <c r="K104" s="72" t="str">
        <f ca="1">IF(INDIRECT("A"&amp;ROW())="","",NORMDIST(Tabulka2493[[#This Row],[Data]],$X$6,$X$7,1))</f>
        <v/>
      </c>
      <c r="L104" s="5" t="str">
        <f t="shared" ca="1" si="4"/>
        <v/>
      </c>
      <c r="M104" s="5" t="str">
        <f>IF(ROW()=7,MAX(Tabulka2493[D_i]),"")</f>
        <v/>
      </c>
      <c r="N104" s="5"/>
      <c r="O104" s="80"/>
      <c r="P104" s="80"/>
      <c r="Q104" s="80"/>
      <c r="R104" s="76" t="str">
        <f>IF(ROW()=7,IF(SUM([pomocná])&gt;0,SUM([pomocná]),1.36/SQRT(COUNT(Tabulka2493[Data]))),"")</f>
        <v/>
      </c>
      <c r="S104" s="79"/>
      <c r="T104" s="72"/>
      <c r="U104" s="72"/>
      <c r="V104" s="72"/>
    </row>
    <row r="105" spans="1:22">
      <c r="A105" s="4" t="str">
        <f>IF('Odhad rozsahu výběru'!D107="","",'Odhad rozsahu výběru'!D107)</f>
        <v/>
      </c>
      <c r="B105" s="69" t="str">
        <f ca="1">IF(INDIRECT("A"&amp;ROW())="","",RANK(A105,[Data],1))</f>
        <v/>
      </c>
      <c r="C105" s="5" t="str">
        <f ca="1">IF(INDIRECT("A"&amp;ROW())="","",(B105-1)/COUNT([Data]))</f>
        <v/>
      </c>
      <c r="D105" s="5" t="str">
        <f ca="1">IF(INDIRECT("A"&amp;ROW())="","",B105/COUNT([Data]))</f>
        <v/>
      </c>
      <c r="E105" t="str">
        <f t="shared" ca="1" si="5"/>
        <v/>
      </c>
      <c r="F105" s="5" t="str">
        <f t="shared" ca="1" si="3"/>
        <v/>
      </c>
      <c r="G105" s="5" t="str">
        <f>IF(ROW()=7,MAX([D_i]),"")</f>
        <v/>
      </c>
      <c r="H105" s="69" t="str">
        <f ca="1">IF(INDIRECT("A"&amp;ROW())="","",RANK([Data],[Data],1)+COUNTIF([Data],Tabulka2493[[#This Row],[Data]])-1)</f>
        <v/>
      </c>
      <c r="I105" s="5" t="str">
        <f ca="1">IF(INDIRECT("A"&amp;ROW())="","",(Tabulka2493[[#This Row],[Pořadí2 - i2]]-1)/COUNT([Data]))</f>
        <v/>
      </c>
      <c r="J105" s="5" t="str">
        <f ca="1">IF(INDIRECT("A"&amp;ROW())="","",H105/COUNT([Data]))</f>
        <v/>
      </c>
      <c r="K105" s="72" t="str">
        <f ca="1">IF(INDIRECT("A"&amp;ROW())="","",NORMDIST(Tabulka2493[[#This Row],[Data]],$X$6,$X$7,1))</f>
        <v/>
      </c>
      <c r="L105" s="5" t="str">
        <f t="shared" ca="1" si="4"/>
        <v/>
      </c>
      <c r="M105" s="5" t="str">
        <f>IF(ROW()=7,MAX(Tabulka2493[D_i]),"")</f>
        <v/>
      </c>
      <c r="N105" s="5"/>
      <c r="O105" s="80"/>
      <c r="P105" s="80"/>
      <c r="Q105" s="80"/>
      <c r="R105" s="76" t="str">
        <f>IF(ROW()=7,IF(SUM([pomocná])&gt;0,SUM([pomocná]),1.36/SQRT(COUNT(Tabulka2493[Data]))),"")</f>
        <v/>
      </c>
      <c r="S105" s="79"/>
      <c r="T105" s="72"/>
      <c r="U105" s="72"/>
      <c r="V105" s="72"/>
    </row>
    <row r="106" spans="1:22">
      <c r="A106" s="4" t="str">
        <f>IF('Odhad rozsahu výběru'!D108="","",'Odhad rozsahu výběru'!D108)</f>
        <v/>
      </c>
      <c r="B106" s="69" t="str">
        <f ca="1">IF(INDIRECT("A"&amp;ROW())="","",RANK(A106,[Data],1))</f>
        <v/>
      </c>
      <c r="C106" s="5" t="str">
        <f ca="1">IF(INDIRECT("A"&amp;ROW())="","",(B106-1)/COUNT([Data]))</f>
        <v/>
      </c>
      <c r="D106" s="5" t="str">
        <f ca="1">IF(INDIRECT("A"&amp;ROW())="","",B106/COUNT([Data]))</f>
        <v/>
      </c>
      <c r="E106" t="str">
        <f t="shared" ca="1" si="5"/>
        <v/>
      </c>
      <c r="F106" s="5" t="str">
        <f t="shared" ca="1" si="3"/>
        <v/>
      </c>
      <c r="G106" s="5" t="str">
        <f>IF(ROW()=7,MAX([D_i]),"")</f>
        <v/>
      </c>
      <c r="H106" s="69" t="str">
        <f ca="1">IF(INDIRECT("A"&amp;ROW())="","",RANK([Data],[Data],1)+COUNTIF([Data],Tabulka2493[[#This Row],[Data]])-1)</f>
        <v/>
      </c>
      <c r="I106" s="5" t="str">
        <f ca="1">IF(INDIRECT("A"&amp;ROW())="","",(Tabulka2493[[#This Row],[Pořadí2 - i2]]-1)/COUNT([Data]))</f>
        <v/>
      </c>
      <c r="J106" s="5" t="str">
        <f ca="1">IF(INDIRECT("A"&amp;ROW())="","",H106/COUNT([Data]))</f>
        <v/>
      </c>
      <c r="K106" s="72" t="str">
        <f ca="1">IF(INDIRECT("A"&amp;ROW())="","",NORMDIST(Tabulka2493[[#This Row],[Data]],$X$6,$X$7,1))</f>
        <v/>
      </c>
      <c r="L106" s="5" t="str">
        <f t="shared" ca="1" si="4"/>
        <v/>
      </c>
      <c r="M106" s="5" t="str">
        <f>IF(ROW()=7,MAX(Tabulka2493[D_i]),"")</f>
        <v/>
      </c>
      <c r="N106" s="5"/>
      <c r="O106" s="80"/>
      <c r="P106" s="80"/>
      <c r="Q106" s="80"/>
      <c r="R106" s="76" t="str">
        <f>IF(ROW()=7,IF(SUM([pomocná])&gt;0,SUM([pomocná]),1.36/SQRT(COUNT(Tabulka2493[Data]))),"")</f>
        <v/>
      </c>
      <c r="S106" s="79"/>
      <c r="T106" s="72"/>
      <c r="U106" s="72"/>
      <c r="V106" s="72"/>
    </row>
    <row r="107" spans="1:22">
      <c r="A107" s="4" t="str">
        <f>IF('Odhad rozsahu výběru'!D109="","",'Odhad rozsahu výběru'!D109)</f>
        <v/>
      </c>
      <c r="B107" s="69" t="str">
        <f ca="1">IF(INDIRECT("A"&amp;ROW())="","",RANK(A107,[Data],1))</f>
        <v/>
      </c>
      <c r="C107" s="5" t="str">
        <f ca="1">IF(INDIRECT("A"&amp;ROW())="","",(B107-1)/COUNT([Data]))</f>
        <v/>
      </c>
      <c r="D107" s="5" t="str">
        <f ca="1">IF(INDIRECT("A"&amp;ROW())="","",B107/COUNT([Data]))</f>
        <v/>
      </c>
      <c r="E107" t="str">
        <f t="shared" ca="1" si="5"/>
        <v/>
      </c>
      <c r="F107" s="5" t="str">
        <f t="shared" ca="1" si="3"/>
        <v/>
      </c>
      <c r="G107" s="5" t="str">
        <f>IF(ROW()=7,MAX([D_i]),"")</f>
        <v/>
      </c>
      <c r="H107" s="69" t="str">
        <f ca="1">IF(INDIRECT("A"&amp;ROW())="","",RANK([Data],[Data],1)+COUNTIF([Data],Tabulka2493[[#This Row],[Data]])-1)</f>
        <v/>
      </c>
      <c r="I107" s="5" t="str">
        <f ca="1">IF(INDIRECT("A"&amp;ROW())="","",(Tabulka2493[[#This Row],[Pořadí2 - i2]]-1)/COUNT([Data]))</f>
        <v/>
      </c>
      <c r="J107" s="5" t="str">
        <f ca="1">IF(INDIRECT("A"&amp;ROW())="","",H107/COUNT([Data]))</f>
        <v/>
      </c>
      <c r="K107" s="72" t="str">
        <f ca="1">IF(INDIRECT("A"&amp;ROW())="","",NORMDIST(Tabulka2493[[#This Row],[Data]],$X$6,$X$7,1))</f>
        <v/>
      </c>
      <c r="L107" s="5" t="str">
        <f t="shared" ca="1" si="4"/>
        <v/>
      </c>
      <c r="M107" s="5" t="str">
        <f>IF(ROW()=7,MAX(Tabulka2493[D_i]),"")</f>
        <v/>
      </c>
      <c r="N107" s="5"/>
      <c r="O107" s="80"/>
      <c r="P107" s="80"/>
      <c r="Q107" s="80"/>
      <c r="R107" s="76" t="str">
        <f>IF(ROW()=7,IF(SUM([pomocná])&gt;0,SUM([pomocná]),1.36/SQRT(COUNT(Tabulka2493[Data]))),"")</f>
        <v/>
      </c>
      <c r="S107" s="79"/>
      <c r="T107" s="72"/>
      <c r="U107" s="72"/>
      <c r="V107" s="72"/>
    </row>
    <row r="108" spans="1:22">
      <c r="A108" s="4" t="str">
        <f>IF('Odhad rozsahu výběru'!D110="","",'Odhad rozsahu výběru'!D110)</f>
        <v/>
      </c>
      <c r="B108" s="69" t="str">
        <f ca="1">IF(INDIRECT("A"&amp;ROW())="","",RANK(A108,[Data],1))</f>
        <v/>
      </c>
      <c r="C108" s="5" t="str">
        <f ca="1">IF(INDIRECT("A"&amp;ROW())="","",(B108-1)/COUNT([Data]))</f>
        <v/>
      </c>
      <c r="D108" s="5" t="str">
        <f ca="1">IF(INDIRECT("A"&amp;ROW())="","",B108/COUNT([Data]))</f>
        <v/>
      </c>
      <c r="E108" t="str">
        <f t="shared" ca="1" si="5"/>
        <v/>
      </c>
      <c r="F108" s="5" t="str">
        <f t="shared" ca="1" si="3"/>
        <v/>
      </c>
      <c r="G108" s="5" t="str">
        <f>IF(ROW()=7,MAX([D_i]),"")</f>
        <v/>
      </c>
      <c r="H108" s="69" t="str">
        <f ca="1">IF(INDIRECT("A"&amp;ROW())="","",RANK([Data],[Data],1)+COUNTIF([Data],Tabulka2493[[#This Row],[Data]])-1)</f>
        <v/>
      </c>
      <c r="I108" s="5" t="str">
        <f ca="1">IF(INDIRECT("A"&amp;ROW())="","",(Tabulka2493[[#This Row],[Pořadí2 - i2]]-1)/COUNT([Data]))</f>
        <v/>
      </c>
      <c r="J108" s="5" t="str">
        <f ca="1">IF(INDIRECT("A"&amp;ROW())="","",H108/COUNT([Data]))</f>
        <v/>
      </c>
      <c r="K108" s="72" t="str">
        <f ca="1">IF(INDIRECT("A"&amp;ROW())="","",NORMDIST(Tabulka2493[[#This Row],[Data]],$X$6,$X$7,1))</f>
        <v/>
      </c>
      <c r="L108" s="5" t="str">
        <f t="shared" ca="1" si="4"/>
        <v/>
      </c>
      <c r="M108" s="5" t="str">
        <f>IF(ROW()=7,MAX(Tabulka2493[D_i]),"")</f>
        <v/>
      </c>
      <c r="N108" s="5"/>
      <c r="O108" s="80"/>
      <c r="P108" s="80"/>
      <c r="Q108" s="80"/>
      <c r="R108" s="76" t="str">
        <f>IF(ROW()=7,IF(SUM([pomocná])&gt;0,SUM([pomocná]),1.36/SQRT(COUNT(Tabulka2493[Data]))),"")</f>
        <v/>
      </c>
      <c r="S108" s="79"/>
      <c r="T108" s="72"/>
      <c r="U108" s="72"/>
      <c r="V108" s="72"/>
    </row>
    <row r="109" spans="1:22">
      <c r="A109" s="4" t="str">
        <f>IF('Odhad rozsahu výběru'!D111="","",'Odhad rozsahu výběru'!D111)</f>
        <v/>
      </c>
      <c r="B109" s="69" t="str">
        <f ca="1">IF(INDIRECT("A"&amp;ROW())="","",RANK(A109,[Data],1))</f>
        <v/>
      </c>
      <c r="C109" s="5" t="str">
        <f ca="1">IF(INDIRECT("A"&amp;ROW())="","",(B109-1)/COUNT([Data]))</f>
        <v/>
      </c>
      <c r="D109" s="5" t="str">
        <f ca="1">IF(INDIRECT("A"&amp;ROW())="","",B109/COUNT([Data]))</f>
        <v/>
      </c>
      <c r="E109" t="str">
        <f t="shared" ca="1" si="5"/>
        <v/>
      </c>
      <c r="F109" s="5" t="str">
        <f t="shared" ca="1" si="3"/>
        <v/>
      </c>
      <c r="G109" s="5" t="str">
        <f>IF(ROW()=7,MAX([D_i]),"")</f>
        <v/>
      </c>
      <c r="H109" s="69" t="str">
        <f ca="1">IF(INDIRECT("A"&amp;ROW())="","",RANK([Data],[Data],1)+COUNTIF([Data],Tabulka2493[[#This Row],[Data]])-1)</f>
        <v/>
      </c>
      <c r="I109" s="5" t="str">
        <f ca="1">IF(INDIRECT("A"&amp;ROW())="","",(Tabulka2493[[#This Row],[Pořadí2 - i2]]-1)/COUNT([Data]))</f>
        <v/>
      </c>
      <c r="J109" s="5" t="str">
        <f ca="1">IF(INDIRECT("A"&amp;ROW())="","",H109/COUNT([Data]))</f>
        <v/>
      </c>
      <c r="K109" s="72" t="str">
        <f ca="1">IF(INDIRECT("A"&amp;ROW())="","",NORMDIST(Tabulka2493[[#This Row],[Data]],$X$6,$X$7,1))</f>
        <v/>
      </c>
      <c r="L109" s="5" t="str">
        <f t="shared" ca="1" si="4"/>
        <v/>
      </c>
      <c r="M109" s="5" t="str">
        <f>IF(ROW()=7,MAX(Tabulka2493[D_i]),"")</f>
        <v/>
      </c>
      <c r="N109" s="5"/>
      <c r="O109" s="80"/>
      <c r="P109" s="80"/>
      <c r="Q109" s="80"/>
      <c r="R109" s="76" t="str">
        <f>IF(ROW()=7,IF(SUM([pomocná])&gt;0,SUM([pomocná]),1.36/SQRT(COUNT(Tabulka2493[Data]))),"")</f>
        <v/>
      </c>
      <c r="S109" s="79"/>
      <c r="T109" s="72"/>
      <c r="U109" s="72"/>
      <c r="V109" s="72"/>
    </row>
    <row r="110" spans="1:22">
      <c r="A110" s="4" t="str">
        <f>IF('Odhad rozsahu výběru'!D112="","",'Odhad rozsahu výběru'!D112)</f>
        <v/>
      </c>
      <c r="B110" s="69" t="str">
        <f ca="1">IF(INDIRECT("A"&amp;ROW())="","",RANK(A110,[Data],1))</f>
        <v/>
      </c>
      <c r="C110" s="5" t="str">
        <f ca="1">IF(INDIRECT("A"&amp;ROW())="","",(B110-1)/COUNT([Data]))</f>
        <v/>
      </c>
      <c r="D110" s="5" t="str">
        <f ca="1">IF(INDIRECT("A"&amp;ROW())="","",B110/COUNT([Data]))</f>
        <v/>
      </c>
      <c r="E110" t="str">
        <f t="shared" ca="1" si="5"/>
        <v/>
      </c>
      <c r="F110" s="5" t="str">
        <f t="shared" ca="1" si="3"/>
        <v/>
      </c>
      <c r="G110" s="5" t="str">
        <f>IF(ROW()=7,MAX([D_i]),"")</f>
        <v/>
      </c>
      <c r="H110" s="69" t="str">
        <f ca="1">IF(INDIRECT("A"&amp;ROW())="","",RANK([Data],[Data],1)+COUNTIF([Data],Tabulka2493[[#This Row],[Data]])-1)</f>
        <v/>
      </c>
      <c r="I110" s="5" t="str">
        <f ca="1">IF(INDIRECT("A"&amp;ROW())="","",(Tabulka2493[[#This Row],[Pořadí2 - i2]]-1)/COUNT([Data]))</f>
        <v/>
      </c>
      <c r="J110" s="5" t="str">
        <f ca="1">IF(INDIRECT("A"&amp;ROW())="","",H110/COUNT([Data]))</f>
        <v/>
      </c>
      <c r="K110" s="72" t="str">
        <f ca="1">IF(INDIRECT("A"&amp;ROW())="","",NORMDIST(Tabulka2493[[#This Row],[Data]],$X$6,$X$7,1))</f>
        <v/>
      </c>
      <c r="L110" s="5" t="str">
        <f t="shared" ca="1" si="4"/>
        <v/>
      </c>
      <c r="M110" s="5" t="str">
        <f>IF(ROW()=7,MAX(Tabulka2493[D_i]),"")</f>
        <v/>
      </c>
      <c r="N110" s="5"/>
      <c r="O110" s="80"/>
      <c r="P110" s="80"/>
      <c r="Q110" s="80"/>
      <c r="R110" s="76" t="str">
        <f>IF(ROW()=7,IF(SUM([pomocná])&gt;0,SUM([pomocná]),1.36/SQRT(COUNT(Tabulka2493[Data]))),"")</f>
        <v/>
      </c>
      <c r="S110" s="79"/>
      <c r="T110" s="72"/>
      <c r="U110" s="72"/>
      <c r="V110" s="72"/>
    </row>
    <row r="111" spans="1:22">
      <c r="A111" s="4" t="str">
        <f>IF('Odhad rozsahu výběru'!D113="","",'Odhad rozsahu výběru'!D113)</f>
        <v/>
      </c>
      <c r="B111" s="69" t="str">
        <f ca="1">IF(INDIRECT("A"&amp;ROW())="","",RANK(A111,[Data],1))</f>
        <v/>
      </c>
      <c r="C111" s="5" t="str">
        <f ca="1">IF(INDIRECT("A"&amp;ROW())="","",(B111-1)/COUNT([Data]))</f>
        <v/>
      </c>
      <c r="D111" s="5" t="str">
        <f ca="1">IF(INDIRECT("A"&amp;ROW())="","",B111/COUNT([Data]))</f>
        <v/>
      </c>
      <c r="E111" t="str">
        <f t="shared" ca="1" si="5"/>
        <v/>
      </c>
      <c r="F111" s="5" t="str">
        <f t="shared" ca="1" si="3"/>
        <v/>
      </c>
      <c r="G111" s="5" t="str">
        <f>IF(ROW()=7,MAX([D_i]),"")</f>
        <v/>
      </c>
      <c r="H111" s="69" t="str">
        <f ca="1">IF(INDIRECT("A"&amp;ROW())="","",RANK([Data],[Data],1)+COUNTIF([Data],Tabulka2493[[#This Row],[Data]])-1)</f>
        <v/>
      </c>
      <c r="I111" s="5" t="str">
        <f ca="1">IF(INDIRECT("A"&amp;ROW())="","",(Tabulka2493[[#This Row],[Pořadí2 - i2]]-1)/COUNT([Data]))</f>
        <v/>
      </c>
      <c r="J111" s="5" t="str">
        <f ca="1">IF(INDIRECT("A"&amp;ROW())="","",H111/COUNT([Data]))</f>
        <v/>
      </c>
      <c r="K111" s="72" t="str">
        <f ca="1">IF(INDIRECT("A"&amp;ROW())="","",NORMDIST(Tabulka2493[[#This Row],[Data]],$X$6,$X$7,1))</f>
        <v/>
      </c>
      <c r="L111" s="5" t="str">
        <f t="shared" ca="1" si="4"/>
        <v/>
      </c>
      <c r="M111" s="5" t="str">
        <f>IF(ROW()=7,MAX(Tabulka2493[D_i]),"")</f>
        <v/>
      </c>
      <c r="N111" s="5"/>
      <c r="O111" s="80"/>
      <c r="P111" s="80"/>
      <c r="Q111" s="80"/>
      <c r="R111" s="76" t="str">
        <f>IF(ROW()=7,IF(SUM([pomocná])&gt;0,SUM([pomocná]),1.36/SQRT(COUNT(Tabulka2493[Data]))),"")</f>
        <v/>
      </c>
      <c r="S111" s="79"/>
      <c r="T111" s="72"/>
      <c r="U111" s="72"/>
      <c r="V111" s="72"/>
    </row>
    <row r="112" spans="1:22">
      <c r="A112" s="4" t="str">
        <f>IF('Odhad rozsahu výběru'!D114="","",'Odhad rozsahu výběru'!D114)</f>
        <v/>
      </c>
      <c r="B112" s="69" t="str">
        <f ca="1">IF(INDIRECT("A"&amp;ROW())="","",RANK(A112,[Data],1))</f>
        <v/>
      </c>
      <c r="C112" s="5" t="str">
        <f ca="1">IF(INDIRECT("A"&amp;ROW())="","",(B112-1)/COUNT([Data]))</f>
        <v/>
      </c>
      <c r="D112" s="5" t="str">
        <f ca="1">IF(INDIRECT("A"&amp;ROW())="","",B112/COUNT([Data]))</f>
        <v/>
      </c>
      <c r="E112" t="str">
        <f t="shared" ca="1" si="5"/>
        <v/>
      </c>
      <c r="F112" s="5" t="str">
        <f t="shared" ca="1" si="3"/>
        <v/>
      </c>
      <c r="G112" s="5" t="str">
        <f>IF(ROW()=7,MAX([D_i]),"")</f>
        <v/>
      </c>
      <c r="H112" s="69" t="str">
        <f ca="1">IF(INDIRECT("A"&amp;ROW())="","",RANK([Data],[Data],1)+COUNTIF([Data],Tabulka2493[[#This Row],[Data]])-1)</f>
        <v/>
      </c>
      <c r="I112" s="5" t="str">
        <f ca="1">IF(INDIRECT("A"&amp;ROW())="","",(Tabulka2493[[#This Row],[Pořadí2 - i2]]-1)/COUNT([Data]))</f>
        <v/>
      </c>
      <c r="J112" s="5" t="str">
        <f ca="1">IF(INDIRECT("A"&amp;ROW())="","",H112/COUNT([Data]))</f>
        <v/>
      </c>
      <c r="K112" s="72" t="str">
        <f ca="1">IF(INDIRECT("A"&amp;ROW())="","",NORMDIST(Tabulka2493[[#This Row],[Data]],$X$6,$X$7,1))</f>
        <v/>
      </c>
      <c r="L112" s="5" t="str">
        <f t="shared" ca="1" si="4"/>
        <v/>
      </c>
      <c r="M112" s="5" t="str">
        <f>IF(ROW()=7,MAX(Tabulka2493[D_i]),"")</f>
        <v/>
      </c>
      <c r="N112" s="5"/>
      <c r="O112" s="80"/>
      <c r="P112" s="80"/>
      <c r="Q112" s="80"/>
      <c r="R112" s="76" t="str">
        <f>IF(ROW()=7,IF(SUM([pomocná])&gt;0,SUM([pomocná]),1.36/SQRT(COUNT(Tabulka2493[Data]))),"")</f>
        <v/>
      </c>
      <c r="S112" s="79"/>
      <c r="T112" s="72"/>
      <c r="U112" s="72"/>
      <c r="V112" s="72"/>
    </row>
    <row r="113" spans="1:22">
      <c r="A113" s="4" t="str">
        <f>IF('Odhad rozsahu výběru'!D115="","",'Odhad rozsahu výběru'!D115)</f>
        <v/>
      </c>
      <c r="B113" s="69" t="str">
        <f ca="1">IF(INDIRECT("A"&amp;ROW())="","",RANK(A113,[Data],1))</f>
        <v/>
      </c>
      <c r="C113" s="5" t="str">
        <f ca="1">IF(INDIRECT("A"&amp;ROW())="","",(B113-1)/COUNT([Data]))</f>
        <v/>
      </c>
      <c r="D113" s="5" t="str">
        <f ca="1">IF(INDIRECT("A"&amp;ROW())="","",B113/COUNT([Data]))</f>
        <v/>
      </c>
      <c r="E113" t="str">
        <f t="shared" ca="1" si="5"/>
        <v/>
      </c>
      <c r="F113" s="5" t="str">
        <f t="shared" ca="1" si="3"/>
        <v/>
      </c>
      <c r="G113" s="5" t="str">
        <f>IF(ROW()=7,MAX([D_i]),"")</f>
        <v/>
      </c>
      <c r="H113" s="69" t="str">
        <f ca="1">IF(INDIRECT("A"&amp;ROW())="","",RANK([Data],[Data],1)+COUNTIF([Data],Tabulka2493[[#This Row],[Data]])-1)</f>
        <v/>
      </c>
      <c r="I113" s="5" t="str">
        <f ca="1">IF(INDIRECT("A"&amp;ROW())="","",(Tabulka2493[[#This Row],[Pořadí2 - i2]]-1)/COUNT([Data]))</f>
        <v/>
      </c>
      <c r="J113" s="5" t="str">
        <f ca="1">IF(INDIRECT("A"&amp;ROW())="","",H113/COUNT([Data]))</f>
        <v/>
      </c>
      <c r="K113" s="72" t="str">
        <f ca="1">IF(INDIRECT("A"&amp;ROW())="","",NORMDIST(Tabulka2493[[#This Row],[Data]],$X$6,$X$7,1))</f>
        <v/>
      </c>
      <c r="L113" s="5" t="str">
        <f t="shared" ca="1" si="4"/>
        <v/>
      </c>
      <c r="M113" s="5" t="str">
        <f>IF(ROW()=7,MAX(Tabulka2493[D_i]),"")</f>
        <v/>
      </c>
      <c r="N113" s="5"/>
      <c r="O113" s="80"/>
      <c r="P113" s="80"/>
      <c r="Q113" s="80"/>
      <c r="R113" s="76" t="str">
        <f>IF(ROW()=7,IF(SUM([pomocná])&gt;0,SUM([pomocná]),1.36/SQRT(COUNT(Tabulka2493[Data]))),"")</f>
        <v/>
      </c>
      <c r="S113" s="79"/>
      <c r="T113" s="72"/>
      <c r="U113" s="72"/>
      <c r="V113" s="72"/>
    </row>
    <row r="114" spans="1:22">
      <c r="A114" s="4" t="str">
        <f>IF('Odhad rozsahu výběru'!D116="","",'Odhad rozsahu výběru'!D116)</f>
        <v/>
      </c>
      <c r="B114" s="69" t="str">
        <f ca="1">IF(INDIRECT("A"&amp;ROW())="","",RANK(A114,[Data],1))</f>
        <v/>
      </c>
      <c r="C114" s="5" t="str">
        <f ca="1">IF(INDIRECT("A"&amp;ROW())="","",(B114-1)/COUNT([Data]))</f>
        <v/>
      </c>
      <c r="D114" s="5" t="str">
        <f ca="1">IF(INDIRECT("A"&amp;ROW())="","",B114/COUNT([Data]))</f>
        <v/>
      </c>
      <c r="E114" t="str">
        <f t="shared" ca="1" si="5"/>
        <v/>
      </c>
      <c r="F114" s="5" t="str">
        <f t="shared" ca="1" si="3"/>
        <v/>
      </c>
      <c r="G114" s="5" t="str">
        <f>IF(ROW()=7,MAX([D_i]),"")</f>
        <v/>
      </c>
      <c r="H114" s="69" t="str">
        <f ca="1">IF(INDIRECT("A"&amp;ROW())="","",RANK([Data],[Data],1)+COUNTIF([Data],Tabulka2493[[#This Row],[Data]])-1)</f>
        <v/>
      </c>
      <c r="I114" s="5" t="str">
        <f ca="1">IF(INDIRECT("A"&amp;ROW())="","",(Tabulka2493[[#This Row],[Pořadí2 - i2]]-1)/COUNT([Data]))</f>
        <v/>
      </c>
      <c r="J114" s="5" t="str">
        <f ca="1">IF(INDIRECT("A"&amp;ROW())="","",H114/COUNT([Data]))</f>
        <v/>
      </c>
      <c r="K114" s="72" t="str">
        <f ca="1">IF(INDIRECT("A"&amp;ROW())="","",NORMDIST(Tabulka2493[[#This Row],[Data]],$X$6,$X$7,1))</f>
        <v/>
      </c>
      <c r="L114" s="5" t="str">
        <f t="shared" ca="1" si="4"/>
        <v/>
      </c>
      <c r="M114" s="5" t="str">
        <f>IF(ROW()=7,MAX(Tabulka2493[D_i]),"")</f>
        <v/>
      </c>
      <c r="N114" s="5"/>
      <c r="O114" s="80"/>
      <c r="P114" s="80"/>
      <c r="Q114" s="80"/>
      <c r="R114" s="76" t="str">
        <f>IF(ROW()=7,IF(SUM([pomocná])&gt;0,SUM([pomocná]),1.36/SQRT(COUNT(Tabulka2493[Data]))),"")</f>
        <v/>
      </c>
      <c r="S114" s="79"/>
      <c r="T114" s="72"/>
      <c r="U114" s="72"/>
      <c r="V114" s="72"/>
    </row>
    <row r="115" spans="1:22">
      <c r="A115" s="4" t="str">
        <f>IF('Odhad rozsahu výběru'!D117="","",'Odhad rozsahu výběru'!D117)</f>
        <v/>
      </c>
      <c r="B115" s="69" t="str">
        <f ca="1">IF(INDIRECT("A"&amp;ROW())="","",RANK(A115,[Data],1))</f>
        <v/>
      </c>
      <c r="C115" s="5" t="str">
        <f ca="1">IF(INDIRECT("A"&amp;ROW())="","",(B115-1)/COUNT([Data]))</f>
        <v/>
      </c>
      <c r="D115" s="5" t="str">
        <f ca="1">IF(INDIRECT("A"&amp;ROW())="","",B115/COUNT([Data]))</f>
        <v/>
      </c>
      <c r="E115" t="str">
        <f t="shared" ca="1" si="5"/>
        <v/>
      </c>
      <c r="F115" s="5" t="str">
        <f t="shared" ca="1" si="3"/>
        <v/>
      </c>
      <c r="G115" s="5" t="str">
        <f>IF(ROW()=7,MAX([D_i]),"")</f>
        <v/>
      </c>
      <c r="H115" s="69" t="str">
        <f ca="1">IF(INDIRECT("A"&amp;ROW())="","",RANK([Data],[Data],1)+COUNTIF([Data],Tabulka2493[[#This Row],[Data]])-1)</f>
        <v/>
      </c>
      <c r="I115" s="5" t="str">
        <f ca="1">IF(INDIRECT("A"&amp;ROW())="","",(Tabulka2493[[#This Row],[Pořadí2 - i2]]-1)/COUNT([Data]))</f>
        <v/>
      </c>
      <c r="J115" s="5" t="str">
        <f ca="1">IF(INDIRECT("A"&amp;ROW())="","",H115/COUNT([Data]))</f>
        <v/>
      </c>
      <c r="K115" s="72" t="str">
        <f ca="1">IF(INDIRECT("A"&amp;ROW())="","",NORMDIST(Tabulka2493[[#This Row],[Data]],$X$6,$X$7,1))</f>
        <v/>
      </c>
      <c r="L115" s="5" t="str">
        <f t="shared" ca="1" si="4"/>
        <v/>
      </c>
      <c r="M115" s="5" t="str">
        <f>IF(ROW()=7,MAX(Tabulka2493[D_i]),"")</f>
        <v/>
      </c>
      <c r="N115" s="5"/>
      <c r="O115" s="80"/>
      <c r="P115" s="80"/>
      <c r="Q115" s="80"/>
      <c r="R115" s="76" t="str">
        <f>IF(ROW()=7,IF(SUM([pomocná])&gt;0,SUM([pomocná]),1.36/SQRT(COUNT(Tabulka2493[Data]))),"")</f>
        <v/>
      </c>
      <c r="S115" s="79"/>
      <c r="T115" s="72"/>
      <c r="U115" s="72"/>
      <c r="V115" s="72"/>
    </row>
    <row r="116" spans="1:22">
      <c r="A116" s="4" t="str">
        <f>IF('Odhad rozsahu výběru'!D118="","",'Odhad rozsahu výběru'!D118)</f>
        <v/>
      </c>
      <c r="B116" s="69" t="str">
        <f ca="1">IF(INDIRECT("A"&amp;ROW())="","",RANK(A116,[Data],1))</f>
        <v/>
      </c>
      <c r="C116" s="5" t="str">
        <f ca="1">IF(INDIRECT("A"&amp;ROW())="","",(B116-1)/COUNT([Data]))</f>
        <v/>
      </c>
      <c r="D116" s="5" t="str">
        <f ca="1">IF(INDIRECT("A"&amp;ROW())="","",B116/COUNT([Data]))</f>
        <v/>
      </c>
      <c r="E116" t="str">
        <f t="shared" ca="1" si="5"/>
        <v/>
      </c>
      <c r="F116" s="5" t="str">
        <f t="shared" ca="1" si="3"/>
        <v/>
      </c>
      <c r="G116" s="5" t="str">
        <f>IF(ROW()=7,MAX([D_i]),"")</f>
        <v/>
      </c>
      <c r="H116" s="69" t="str">
        <f ca="1">IF(INDIRECT("A"&amp;ROW())="","",RANK([Data],[Data],1)+COUNTIF([Data],Tabulka2493[[#This Row],[Data]])-1)</f>
        <v/>
      </c>
      <c r="I116" s="5" t="str">
        <f ca="1">IF(INDIRECT("A"&amp;ROW())="","",(Tabulka2493[[#This Row],[Pořadí2 - i2]]-1)/COUNT([Data]))</f>
        <v/>
      </c>
      <c r="J116" s="5" t="str">
        <f ca="1">IF(INDIRECT("A"&amp;ROW())="","",H116/COUNT([Data]))</f>
        <v/>
      </c>
      <c r="K116" s="72" t="str">
        <f ca="1">IF(INDIRECT("A"&amp;ROW())="","",NORMDIST(Tabulka2493[[#This Row],[Data]],$X$6,$X$7,1))</f>
        <v/>
      </c>
      <c r="L116" s="5" t="str">
        <f t="shared" ca="1" si="4"/>
        <v/>
      </c>
      <c r="M116" s="5" t="str">
        <f>IF(ROW()=7,MAX(Tabulka2493[D_i]),"")</f>
        <v/>
      </c>
      <c r="N116" s="5"/>
      <c r="O116" s="80"/>
      <c r="P116" s="80"/>
      <c r="Q116" s="80"/>
      <c r="R116" s="76" t="str">
        <f>IF(ROW()=7,IF(SUM([pomocná])&gt;0,SUM([pomocná]),1.36/SQRT(COUNT(Tabulka2493[Data]))),"")</f>
        <v/>
      </c>
      <c r="S116" s="79"/>
      <c r="T116" s="72"/>
      <c r="U116" s="72"/>
      <c r="V116" s="72"/>
    </row>
    <row r="117" spans="1:22">
      <c r="A117" s="4" t="str">
        <f>IF('Odhad rozsahu výběru'!D119="","",'Odhad rozsahu výběru'!D119)</f>
        <v/>
      </c>
      <c r="B117" s="69" t="str">
        <f ca="1">IF(INDIRECT("A"&amp;ROW())="","",RANK(A117,[Data],1))</f>
        <v/>
      </c>
      <c r="C117" s="5" t="str">
        <f ca="1">IF(INDIRECT("A"&amp;ROW())="","",(B117-1)/COUNT([Data]))</f>
        <v/>
      </c>
      <c r="D117" s="5" t="str">
        <f ca="1">IF(INDIRECT("A"&amp;ROW())="","",B117/COUNT([Data]))</f>
        <v/>
      </c>
      <c r="E117" t="str">
        <f t="shared" ca="1" si="5"/>
        <v/>
      </c>
      <c r="F117" s="5" t="str">
        <f t="shared" ca="1" si="3"/>
        <v/>
      </c>
      <c r="G117" s="5" t="str">
        <f>IF(ROW()=7,MAX([D_i]),"")</f>
        <v/>
      </c>
      <c r="H117" s="69" t="str">
        <f ca="1">IF(INDIRECT("A"&amp;ROW())="","",RANK([Data],[Data],1)+COUNTIF([Data],Tabulka2493[[#This Row],[Data]])-1)</f>
        <v/>
      </c>
      <c r="I117" s="5" t="str">
        <f ca="1">IF(INDIRECT("A"&amp;ROW())="","",(Tabulka2493[[#This Row],[Pořadí2 - i2]]-1)/COUNT([Data]))</f>
        <v/>
      </c>
      <c r="J117" s="5" t="str">
        <f ca="1">IF(INDIRECT("A"&amp;ROW())="","",H117/COUNT([Data]))</f>
        <v/>
      </c>
      <c r="K117" s="72" t="str">
        <f ca="1">IF(INDIRECT("A"&amp;ROW())="","",NORMDIST(Tabulka2493[[#This Row],[Data]],$X$6,$X$7,1))</f>
        <v/>
      </c>
      <c r="L117" s="5" t="str">
        <f t="shared" ca="1" si="4"/>
        <v/>
      </c>
      <c r="M117" s="5" t="str">
        <f>IF(ROW()=7,MAX(Tabulka2493[D_i]),"")</f>
        <v/>
      </c>
      <c r="N117" s="5"/>
      <c r="O117" s="80"/>
      <c r="P117" s="80"/>
      <c r="Q117" s="80"/>
      <c r="R117" s="76" t="str">
        <f>IF(ROW()=7,IF(SUM([pomocná])&gt;0,SUM([pomocná]),1.36/SQRT(COUNT(Tabulka2493[Data]))),"")</f>
        <v/>
      </c>
      <c r="S117" s="79"/>
      <c r="T117" s="72"/>
      <c r="U117" s="72"/>
      <c r="V117" s="72"/>
    </row>
    <row r="118" spans="1:22">
      <c r="A118" s="4" t="str">
        <f>IF('Odhad rozsahu výběru'!D120="","",'Odhad rozsahu výběru'!D120)</f>
        <v/>
      </c>
      <c r="B118" s="69" t="str">
        <f ca="1">IF(INDIRECT("A"&amp;ROW())="","",RANK(A118,[Data],1))</f>
        <v/>
      </c>
      <c r="C118" s="5" t="str">
        <f ca="1">IF(INDIRECT("A"&amp;ROW())="","",(B118-1)/COUNT([Data]))</f>
        <v/>
      </c>
      <c r="D118" s="5" t="str">
        <f ca="1">IF(INDIRECT("A"&amp;ROW())="","",B118/COUNT([Data]))</f>
        <v/>
      </c>
      <c r="E118" t="str">
        <f t="shared" ca="1" si="5"/>
        <v/>
      </c>
      <c r="F118" s="5" t="str">
        <f t="shared" ca="1" si="3"/>
        <v/>
      </c>
      <c r="G118" s="5" t="str">
        <f>IF(ROW()=7,MAX([D_i]),"")</f>
        <v/>
      </c>
      <c r="H118" s="69" t="str">
        <f ca="1">IF(INDIRECT("A"&amp;ROW())="","",RANK([Data],[Data],1)+COUNTIF([Data],Tabulka2493[[#This Row],[Data]])-1)</f>
        <v/>
      </c>
      <c r="I118" s="5" t="str">
        <f ca="1">IF(INDIRECT("A"&amp;ROW())="","",(Tabulka2493[[#This Row],[Pořadí2 - i2]]-1)/COUNT([Data]))</f>
        <v/>
      </c>
      <c r="J118" s="5" t="str">
        <f ca="1">IF(INDIRECT("A"&amp;ROW())="","",H118/COUNT([Data]))</f>
        <v/>
      </c>
      <c r="K118" s="72" t="str">
        <f ca="1">IF(INDIRECT("A"&amp;ROW())="","",NORMDIST(Tabulka2493[[#This Row],[Data]],$X$6,$X$7,1))</f>
        <v/>
      </c>
      <c r="L118" s="5" t="str">
        <f t="shared" ca="1" si="4"/>
        <v/>
      </c>
      <c r="M118" s="5" t="str">
        <f>IF(ROW()=7,MAX(Tabulka2493[D_i]),"")</f>
        <v/>
      </c>
      <c r="N118" s="5"/>
      <c r="O118" s="80"/>
      <c r="P118" s="80"/>
      <c r="Q118" s="80"/>
      <c r="R118" s="76" t="str">
        <f>IF(ROW()=7,IF(SUM([pomocná])&gt;0,SUM([pomocná]),1.36/SQRT(COUNT(Tabulka2493[Data]))),"")</f>
        <v/>
      </c>
      <c r="S118" s="79"/>
      <c r="T118" s="72"/>
      <c r="U118" s="72"/>
      <c r="V118" s="72"/>
    </row>
    <row r="119" spans="1:22">
      <c r="A119" s="4" t="str">
        <f>IF('Odhad rozsahu výběru'!D121="","",'Odhad rozsahu výběru'!D121)</f>
        <v/>
      </c>
      <c r="B119" s="69" t="str">
        <f ca="1">IF(INDIRECT("A"&amp;ROW())="","",RANK(A119,[Data],1))</f>
        <v/>
      </c>
      <c r="C119" s="5" t="str">
        <f ca="1">IF(INDIRECT("A"&amp;ROW())="","",(B119-1)/COUNT([Data]))</f>
        <v/>
      </c>
      <c r="D119" s="5" t="str">
        <f ca="1">IF(INDIRECT("A"&amp;ROW())="","",B119/COUNT([Data]))</f>
        <v/>
      </c>
      <c r="E119" t="str">
        <f t="shared" ca="1" si="5"/>
        <v/>
      </c>
      <c r="F119" s="5" t="str">
        <f t="shared" ca="1" si="3"/>
        <v/>
      </c>
      <c r="G119" s="5" t="str">
        <f>IF(ROW()=7,MAX([D_i]),"")</f>
        <v/>
      </c>
      <c r="H119" s="69" t="str">
        <f ca="1">IF(INDIRECT("A"&amp;ROW())="","",RANK([Data],[Data],1)+COUNTIF([Data],Tabulka2493[[#This Row],[Data]])-1)</f>
        <v/>
      </c>
      <c r="I119" s="5" t="str">
        <f ca="1">IF(INDIRECT("A"&amp;ROW())="","",(Tabulka2493[[#This Row],[Pořadí2 - i2]]-1)/COUNT([Data]))</f>
        <v/>
      </c>
      <c r="J119" s="5" t="str">
        <f ca="1">IF(INDIRECT("A"&amp;ROW())="","",H119/COUNT([Data]))</f>
        <v/>
      </c>
      <c r="K119" s="72" t="str">
        <f ca="1">IF(INDIRECT("A"&amp;ROW())="","",NORMDIST(Tabulka2493[[#This Row],[Data]],$X$6,$X$7,1))</f>
        <v/>
      </c>
      <c r="L119" s="5" t="str">
        <f t="shared" ca="1" si="4"/>
        <v/>
      </c>
      <c r="M119" s="5" t="str">
        <f>IF(ROW()=7,MAX(Tabulka2493[D_i]),"")</f>
        <v/>
      </c>
      <c r="N119" s="5"/>
      <c r="O119" s="80"/>
      <c r="P119" s="80"/>
      <c r="Q119" s="80"/>
      <c r="R119" s="76" t="str">
        <f>IF(ROW()=7,IF(SUM([pomocná])&gt;0,SUM([pomocná]),1.36/SQRT(COUNT(Tabulka2493[Data]))),"")</f>
        <v/>
      </c>
      <c r="S119" s="79"/>
      <c r="T119" s="72"/>
      <c r="U119" s="72"/>
      <c r="V119" s="72"/>
    </row>
    <row r="120" spans="1:22">
      <c r="A120" s="4" t="str">
        <f>IF('Odhad rozsahu výběru'!D122="","",'Odhad rozsahu výběru'!D122)</f>
        <v/>
      </c>
      <c r="B120" s="69" t="str">
        <f ca="1">IF(INDIRECT("A"&amp;ROW())="","",RANK(A120,[Data],1))</f>
        <v/>
      </c>
      <c r="C120" s="5" t="str">
        <f ca="1">IF(INDIRECT("A"&amp;ROW())="","",(B120-1)/COUNT([Data]))</f>
        <v/>
      </c>
      <c r="D120" s="5" t="str">
        <f ca="1">IF(INDIRECT("A"&amp;ROW())="","",B120/COUNT([Data]))</f>
        <v/>
      </c>
      <c r="E120" t="str">
        <f t="shared" ca="1" si="5"/>
        <v/>
      </c>
      <c r="F120" s="5" t="str">
        <f t="shared" ca="1" si="3"/>
        <v/>
      </c>
      <c r="G120" s="5" t="str">
        <f>IF(ROW()=7,MAX([D_i]),"")</f>
        <v/>
      </c>
      <c r="H120" s="69" t="str">
        <f ca="1">IF(INDIRECT("A"&amp;ROW())="","",RANK([Data],[Data],1)+COUNTIF([Data],Tabulka2493[[#This Row],[Data]])-1)</f>
        <v/>
      </c>
      <c r="I120" s="5" t="str">
        <f ca="1">IF(INDIRECT("A"&amp;ROW())="","",(Tabulka2493[[#This Row],[Pořadí2 - i2]]-1)/COUNT([Data]))</f>
        <v/>
      </c>
      <c r="J120" s="5" t="str">
        <f ca="1">IF(INDIRECT("A"&amp;ROW())="","",H120/COUNT([Data]))</f>
        <v/>
      </c>
      <c r="K120" s="72" t="str">
        <f ca="1">IF(INDIRECT("A"&amp;ROW())="","",NORMDIST(Tabulka2493[[#This Row],[Data]],$X$6,$X$7,1))</f>
        <v/>
      </c>
      <c r="L120" s="5" t="str">
        <f t="shared" ca="1" si="4"/>
        <v/>
      </c>
      <c r="M120" s="5" t="str">
        <f>IF(ROW()=7,MAX(Tabulka2493[D_i]),"")</f>
        <v/>
      </c>
      <c r="N120" s="5"/>
      <c r="O120" s="80"/>
      <c r="P120" s="80"/>
      <c r="Q120" s="80"/>
      <c r="R120" s="76" t="str">
        <f>IF(ROW()=7,IF(SUM([pomocná])&gt;0,SUM([pomocná]),1.36/SQRT(COUNT(Tabulka2493[Data]))),"")</f>
        <v/>
      </c>
      <c r="S120" s="79"/>
      <c r="T120" s="72"/>
      <c r="U120" s="72"/>
      <c r="V120" s="72"/>
    </row>
    <row r="121" spans="1:22">
      <c r="A121" s="4" t="str">
        <f>IF('Odhad rozsahu výběru'!D123="","",'Odhad rozsahu výběru'!D123)</f>
        <v/>
      </c>
      <c r="B121" s="69" t="str">
        <f ca="1">IF(INDIRECT("A"&amp;ROW())="","",RANK(A121,[Data],1))</f>
        <v/>
      </c>
      <c r="C121" s="5" t="str">
        <f ca="1">IF(INDIRECT("A"&amp;ROW())="","",(B121-1)/COUNT([Data]))</f>
        <v/>
      </c>
      <c r="D121" s="5" t="str">
        <f ca="1">IF(INDIRECT("A"&amp;ROW())="","",B121/COUNT([Data]))</f>
        <v/>
      </c>
      <c r="E121" t="str">
        <f t="shared" ca="1" si="5"/>
        <v/>
      </c>
      <c r="F121" s="5" t="str">
        <f t="shared" ca="1" si="3"/>
        <v/>
      </c>
      <c r="G121" s="5" t="str">
        <f>IF(ROW()=7,MAX([D_i]),"")</f>
        <v/>
      </c>
      <c r="H121" s="69" t="str">
        <f ca="1">IF(INDIRECT("A"&amp;ROW())="","",RANK([Data],[Data],1)+COUNTIF([Data],Tabulka2493[[#This Row],[Data]])-1)</f>
        <v/>
      </c>
      <c r="I121" s="5" t="str">
        <f ca="1">IF(INDIRECT("A"&amp;ROW())="","",(Tabulka2493[[#This Row],[Pořadí2 - i2]]-1)/COUNT([Data]))</f>
        <v/>
      </c>
      <c r="J121" s="5" t="str">
        <f ca="1">IF(INDIRECT("A"&amp;ROW())="","",H121/COUNT([Data]))</f>
        <v/>
      </c>
      <c r="K121" s="72" t="str">
        <f ca="1">IF(INDIRECT("A"&amp;ROW())="","",NORMDIST(Tabulka2493[[#This Row],[Data]],$X$6,$X$7,1))</f>
        <v/>
      </c>
      <c r="L121" s="5" t="str">
        <f t="shared" ca="1" si="4"/>
        <v/>
      </c>
      <c r="M121" s="5" t="str">
        <f>IF(ROW()=7,MAX(Tabulka2493[D_i]),"")</f>
        <v/>
      </c>
      <c r="N121" s="5"/>
      <c r="O121" s="80"/>
      <c r="P121" s="80"/>
      <c r="Q121" s="80"/>
      <c r="R121" s="76" t="str">
        <f>IF(ROW()=7,IF(SUM([pomocná])&gt;0,SUM([pomocná]),1.36/SQRT(COUNT(Tabulka2493[Data]))),"")</f>
        <v/>
      </c>
      <c r="S121" s="79"/>
      <c r="T121" s="72"/>
      <c r="U121" s="72"/>
      <c r="V121" s="72"/>
    </row>
    <row r="122" spans="1:22">
      <c r="A122" s="4" t="str">
        <f>IF('Odhad rozsahu výběru'!D124="","",'Odhad rozsahu výběru'!D124)</f>
        <v/>
      </c>
      <c r="B122" s="69" t="str">
        <f ca="1">IF(INDIRECT("A"&amp;ROW())="","",RANK(A122,[Data],1))</f>
        <v/>
      </c>
      <c r="C122" s="5" t="str">
        <f ca="1">IF(INDIRECT("A"&amp;ROW())="","",(B122-1)/COUNT([Data]))</f>
        <v/>
      </c>
      <c r="D122" s="5" t="str">
        <f ca="1">IF(INDIRECT("A"&amp;ROW())="","",B122/COUNT([Data]))</f>
        <v/>
      </c>
      <c r="E122" t="str">
        <f t="shared" ca="1" si="5"/>
        <v/>
      </c>
      <c r="F122" s="5" t="str">
        <f t="shared" ca="1" si="3"/>
        <v/>
      </c>
      <c r="G122" s="5" t="str">
        <f>IF(ROW()=7,MAX([D_i]),"")</f>
        <v/>
      </c>
      <c r="H122" s="69" t="str">
        <f ca="1">IF(INDIRECT("A"&amp;ROW())="","",RANK([Data],[Data],1)+COUNTIF([Data],Tabulka2493[[#This Row],[Data]])-1)</f>
        <v/>
      </c>
      <c r="I122" s="5" t="str">
        <f ca="1">IF(INDIRECT("A"&amp;ROW())="","",(Tabulka2493[[#This Row],[Pořadí2 - i2]]-1)/COUNT([Data]))</f>
        <v/>
      </c>
      <c r="J122" s="5" t="str">
        <f ca="1">IF(INDIRECT("A"&amp;ROW())="","",H122/COUNT([Data]))</f>
        <v/>
      </c>
      <c r="K122" s="72" t="str">
        <f ca="1">IF(INDIRECT("A"&amp;ROW())="","",NORMDIST(Tabulka2493[[#This Row],[Data]],$X$6,$X$7,1))</f>
        <v/>
      </c>
      <c r="L122" s="5" t="str">
        <f t="shared" ca="1" si="4"/>
        <v/>
      </c>
      <c r="M122" s="5" t="str">
        <f>IF(ROW()=7,MAX(Tabulka2493[D_i]),"")</f>
        <v/>
      </c>
      <c r="N122" s="5"/>
      <c r="O122" s="80"/>
      <c r="P122" s="80"/>
      <c r="Q122" s="80"/>
      <c r="R122" s="76" t="str">
        <f>IF(ROW()=7,IF(SUM([pomocná])&gt;0,SUM([pomocná]),1.36/SQRT(COUNT(Tabulka2493[Data]))),"")</f>
        <v/>
      </c>
      <c r="S122" s="79"/>
      <c r="T122" s="72"/>
      <c r="U122" s="72"/>
      <c r="V122" s="72"/>
    </row>
    <row r="123" spans="1:22">
      <c r="A123" s="4" t="str">
        <f>IF('Odhad rozsahu výběru'!D125="","",'Odhad rozsahu výběru'!D125)</f>
        <v/>
      </c>
      <c r="B123" s="69" t="str">
        <f ca="1">IF(INDIRECT("A"&amp;ROW())="","",RANK(A123,[Data],1))</f>
        <v/>
      </c>
      <c r="C123" s="5" t="str">
        <f ca="1">IF(INDIRECT("A"&amp;ROW())="","",(B123-1)/COUNT([Data]))</f>
        <v/>
      </c>
      <c r="D123" s="5" t="str">
        <f ca="1">IF(INDIRECT("A"&amp;ROW())="","",B123/COUNT([Data]))</f>
        <v/>
      </c>
      <c r="E123" t="str">
        <f t="shared" ca="1" si="5"/>
        <v/>
      </c>
      <c r="F123" s="5" t="str">
        <f t="shared" ca="1" si="3"/>
        <v/>
      </c>
      <c r="G123" s="5" t="str">
        <f>IF(ROW()=7,MAX([D_i]),"")</f>
        <v/>
      </c>
      <c r="H123" s="69" t="str">
        <f ca="1">IF(INDIRECT("A"&amp;ROW())="","",RANK([Data],[Data],1)+COUNTIF([Data],Tabulka2493[[#This Row],[Data]])-1)</f>
        <v/>
      </c>
      <c r="I123" s="5" t="str">
        <f ca="1">IF(INDIRECT("A"&amp;ROW())="","",(Tabulka2493[[#This Row],[Pořadí2 - i2]]-1)/COUNT([Data]))</f>
        <v/>
      </c>
      <c r="J123" s="5" t="str">
        <f ca="1">IF(INDIRECT("A"&amp;ROW())="","",H123/COUNT([Data]))</f>
        <v/>
      </c>
      <c r="K123" s="72" t="str">
        <f ca="1">IF(INDIRECT("A"&amp;ROW())="","",NORMDIST(Tabulka2493[[#This Row],[Data]],$X$6,$X$7,1))</f>
        <v/>
      </c>
      <c r="L123" s="5" t="str">
        <f t="shared" ca="1" si="4"/>
        <v/>
      </c>
      <c r="M123" s="5" t="str">
        <f>IF(ROW()=7,MAX(Tabulka2493[D_i]),"")</f>
        <v/>
      </c>
      <c r="N123" s="5"/>
      <c r="O123" s="80"/>
      <c r="P123" s="80"/>
      <c r="Q123" s="80"/>
      <c r="R123" s="76" t="str">
        <f>IF(ROW()=7,IF(SUM([pomocná])&gt;0,SUM([pomocná]),1.36/SQRT(COUNT(Tabulka2493[Data]))),"")</f>
        <v/>
      </c>
      <c r="S123" s="79"/>
      <c r="T123" s="72"/>
      <c r="U123" s="72"/>
      <c r="V123" s="72"/>
    </row>
    <row r="124" spans="1:22">
      <c r="A124" s="4" t="str">
        <f>IF('Odhad rozsahu výběru'!D126="","",'Odhad rozsahu výběru'!D126)</f>
        <v/>
      </c>
      <c r="B124" s="69" t="str">
        <f ca="1">IF(INDIRECT("A"&amp;ROW())="","",RANK(A124,[Data],1))</f>
        <v/>
      </c>
      <c r="C124" s="5" t="str">
        <f ca="1">IF(INDIRECT("A"&amp;ROW())="","",(B124-1)/COUNT([Data]))</f>
        <v/>
      </c>
      <c r="D124" s="5" t="str">
        <f ca="1">IF(INDIRECT("A"&amp;ROW())="","",B124/COUNT([Data]))</f>
        <v/>
      </c>
      <c r="E124" t="str">
        <f t="shared" ca="1" si="5"/>
        <v/>
      </c>
      <c r="F124" s="5" t="str">
        <f t="shared" ca="1" si="3"/>
        <v/>
      </c>
      <c r="G124" s="5" t="str">
        <f>IF(ROW()=7,MAX([D_i]),"")</f>
        <v/>
      </c>
      <c r="H124" s="69" t="str">
        <f ca="1">IF(INDIRECT("A"&amp;ROW())="","",RANK([Data],[Data],1)+COUNTIF([Data],Tabulka2493[[#This Row],[Data]])-1)</f>
        <v/>
      </c>
      <c r="I124" s="5" t="str">
        <f ca="1">IF(INDIRECT("A"&amp;ROW())="","",(Tabulka2493[[#This Row],[Pořadí2 - i2]]-1)/COUNT([Data]))</f>
        <v/>
      </c>
      <c r="J124" s="5" t="str">
        <f ca="1">IF(INDIRECT("A"&amp;ROW())="","",H124/COUNT([Data]))</f>
        <v/>
      </c>
      <c r="K124" s="72" t="str">
        <f ca="1">IF(INDIRECT("A"&amp;ROW())="","",NORMDIST(Tabulka2493[[#This Row],[Data]],$X$6,$X$7,1))</f>
        <v/>
      </c>
      <c r="L124" s="5" t="str">
        <f t="shared" ca="1" si="4"/>
        <v/>
      </c>
      <c r="M124" s="5" t="str">
        <f>IF(ROW()=7,MAX(Tabulka2493[D_i]),"")</f>
        <v/>
      </c>
      <c r="N124" s="5"/>
      <c r="O124" s="80"/>
      <c r="P124" s="80"/>
      <c r="Q124" s="80"/>
      <c r="R124" s="76" t="str">
        <f>IF(ROW()=7,IF(SUM([pomocná])&gt;0,SUM([pomocná]),1.36/SQRT(COUNT(Tabulka2493[Data]))),"")</f>
        <v/>
      </c>
      <c r="S124" s="79"/>
      <c r="T124" s="72"/>
      <c r="U124" s="72"/>
      <c r="V124" s="72"/>
    </row>
    <row r="125" spans="1:22">
      <c r="A125" s="4" t="str">
        <f>IF('Odhad rozsahu výběru'!D127="","",'Odhad rozsahu výběru'!D127)</f>
        <v/>
      </c>
      <c r="B125" s="69" t="str">
        <f ca="1">IF(INDIRECT("A"&amp;ROW())="","",RANK(A125,[Data],1))</f>
        <v/>
      </c>
      <c r="C125" s="5" t="str">
        <f ca="1">IF(INDIRECT("A"&amp;ROW())="","",(B125-1)/COUNT([Data]))</f>
        <v/>
      </c>
      <c r="D125" s="5" t="str">
        <f ca="1">IF(INDIRECT("A"&amp;ROW())="","",B125/COUNT([Data]))</f>
        <v/>
      </c>
      <c r="E125" t="str">
        <f t="shared" ca="1" si="5"/>
        <v/>
      </c>
      <c r="F125" s="5" t="str">
        <f t="shared" ca="1" si="3"/>
        <v/>
      </c>
      <c r="G125" s="5" t="str">
        <f>IF(ROW()=7,MAX([D_i]),"")</f>
        <v/>
      </c>
      <c r="H125" s="69" t="str">
        <f ca="1">IF(INDIRECT("A"&amp;ROW())="","",RANK([Data],[Data],1)+COUNTIF([Data],Tabulka2493[[#This Row],[Data]])-1)</f>
        <v/>
      </c>
      <c r="I125" s="5" t="str">
        <f ca="1">IF(INDIRECT("A"&amp;ROW())="","",(Tabulka2493[[#This Row],[Pořadí2 - i2]]-1)/COUNT([Data]))</f>
        <v/>
      </c>
      <c r="J125" s="5" t="str">
        <f ca="1">IF(INDIRECT("A"&amp;ROW())="","",H125/COUNT([Data]))</f>
        <v/>
      </c>
      <c r="K125" s="72" t="str">
        <f ca="1">IF(INDIRECT("A"&amp;ROW())="","",NORMDIST(Tabulka2493[[#This Row],[Data]],$X$6,$X$7,1))</f>
        <v/>
      </c>
      <c r="L125" s="5" t="str">
        <f t="shared" ca="1" si="4"/>
        <v/>
      </c>
      <c r="M125" s="5" t="str">
        <f>IF(ROW()=7,MAX(Tabulka2493[D_i]),"")</f>
        <v/>
      </c>
      <c r="N125" s="5"/>
      <c r="O125" s="80"/>
      <c r="P125" s="80"/>
      <c r="Q125" s="80"/>
      <c r="R125" s="76" t="str">
        <f>IF(ROW()=7,IF(SUM([pomocná])&gt;0,SUM([pomocná]),1.36/SQRT(COUNT(Tabulka2493[Data]))),"")</f>
        <v/>
      </c>
      <c r="S125" s="79"/>
      <c r="T125" s="72"/>
      <c r="U125" s="72"/>
      <c r="V125" s="72"/>
    </row>
    <row r="126" spans="1:22">
      <c r="A126" s="4" t="str">
        <f>IF('Odhad rozsahu výběru'!D128="","",'Odhad rozsahu výběru'!D128)</f>
        <v/>
      </c>
      <c r="B126" s="69" t="str">
        <f ca="1">IF(INDIRECT("A"&amp;ROW())="","",RANK(A126,[Data],1))</f>
        <v/>
      </c>
      <c r="C126" s="5" t="str">
        <f ca="1">IF(INDIRECT("A"&amp;ROW())="","",(B126-1)/COUNT([Data]))</f>
        <v/>
      </c>
      <c r="D126" s="5" t="str">
        <f ca="1">IF(INDIRECT("A"&amp;ROW())="","",B126/COUNT([Data]))</f>
        <v/>
      </c>
      <c r="E126" t="str">
        <f t="shared" ca="1" si="5"/>
        <v/>
      </c>
      <c r="F126" s="5" t="str">
        <f t="shared" ca="1" si="3"/>
        <v/>
      </c>
      <c r="G126" s="5" t="str">
        <f>IF(ROW()=7,MAX([D_i]),"")</f>
        <v/>
      </c>
      <c r="H126" s="69" t="str">
        <f ca="1">IF(INDIRECT("A"&amp;ROW())="","",RANK([Data],[Data],1)+COUNTIF([Data],Tabulka2493[[#This Row],[Data]])-1)</f>
        <v/>
      </c>
      <c r="I126" s="5" t="str">
        <f ca="1">IF(INDIRECT("A"&amp;ROW())="","",(Tabulka2493[[#This Row],[Pořadí2 - i2]]-1)/COUNT([Data]))</f>
        <v/>
      </c>
      <c r="J126" s="5" t="str">
        <f ca="1">IF(INDIRECT("A"&amp;ROW())="","",H126/COUNT([Data]))</f>
        <v/>
      </c>
      <c r="K126" s="72" t="str">
        <f ca="1">IF(INDIRECT("A"&amp;ROW())="","",NORMDIST(Tabulka2493[[#This Row],[Data]],$X$6,$X$7,1))</f>
        <v/>
      </c>
      <c r="L126" s="5" t="str">
        <f t="shared" ca="1" si="4"/>
        <v/>
      </c>
      <c r="M126" s="5" t="str">
        <f>IF(ROW()=7,MAX(Tabulka2493[D_i]),"")</f>
        <v/>
      </c>
      <c r="N126" s="5"/>
      <c r="O126" s="80"/>
      <c r="P126" s="80"/>
      <c r="Q126" s="80"/>
      <c r="R126" s="76" t="str">
        <f>IF(ROW()=7,IF(SUM([pomocná])&gt;0,SUM([pomocná]),1.36/SQRT(COUNT(Tabulka2493[Data]))),"")</f>
        <v/>
      </c>
      <c r="S126" s="79"/>
      <c r="T126" s="72"/>
      <c r="U126" s="72"/>
      <c r="V126" s="72"/>
    </row>
    <row r="127" spans="1:22">
      <c r="A127" s="4" t="str">
        <f>IF('Odhad rozsahu výběru'!D129="","",'Odhad rozsahu výběru'!D129)</f>
        <v/>
      </c>
      <c r="B127" s="69" t="str">
        <f ca="1">IF(INDIRECT("A"&amp;ROW())="","",RANK(A127,[Data],1))</f>
        <v/>
      </c>
      <c r="C127" s="5" t="str">
        <f ca="1">IF(INDIRECT("A"&amp;ROW())="","",(B127-1)/COUNT([Data]))</f>
        <v/>
      </c>
      <c r="D127" s="5" t="str">
        <f ca="1">IF(INDIRECT("A"&amp;ROW())="","",B127/COUNT([Data]))</f>
        <v/>
      </c>
      <c r="E127" t="str">
        <f t="shared" ca="1" si="5"/>
        <v/>
      </c>
      <c r="F127" s="5" t="str">
        <f t="shared" ca="1" si="3"/>
        <v/>
      </c>
      <c r="G127" s="5" t="str">
        <f>IF(ROW()=7,MAX([D_i]),"")</f>
        <v/>
      </c>
      <c r="H127" s="69" t="str">
        <f ca="1">IF(INDIRECT("A"&amp;ROW())="","",RANK([Data],[Data],1)+COUNTIF([Data],Tabulka2493[[#This Row],[Data]])-1)</f>
        <v/>
      </c>
      <c r="I127" s="5" t="str">
        <f ca="1">IF(INDIRECT("A"&amp;ROW())="","",(Tabulka2493[[#This Row],[Pořadí2 - i2]]-1)/COUNT([Data]))</f>
        <v/>
      </c>
      <c r="J127" s="5" t="str">
        <f ca="1">IF(INDIRECT("A"&amp;ROW())="","",H127/COUNT([Data]))</f>
        <v/>
      </c>
      <c r="K127" s="72" t="str">
        <f ca="1">IF(INDIRECT("A"&amp;ROW())="","",NORMDIST(Tabulka2493[[#This Row],[Data]],$X$6,$X$7,1))</f>
        <v/>
      </c>
      <c r="L127" s="5" t="str">
        <f t="shared" ca="1" si="4"/>
        <v/>
      </c>
      <c r="M127" s="5" t="str">
        <f>IF(ROW()=7,MAX(Tabulka2493[D_i]),"")</f>
        <v/>
      </c>
      <c r="N127" s="5"/>
      <c r="O127" s="80"/>
      <c r="P127" s="80"/>
      <c r="Q127" s="80"/>
      <c r="R127" s="76" t="str">
        <f>IF(ROW()=7,IF(SUM([pomocná])&gt;0,SUM([pomocná]),1.36/SQRT(COUNT(Tabulka2493[Data]))),"")</f>
        <v/>
      </c>
      <c r="S127" s="79"/>
      <c r="T127" s="72"/>
      <c r="U127" s="72"/>
      <c r="V127" s="72"/>
    </row>
    <row r="128" spans="1:22">
      <c r="A128" s="4" t="str">
        <f>IF('Odhad rozsahu výběru'!D130="","",'Odhad rozsahu výběru'!D130)</f>
        <v/>
      </c>
      <c r="B128" s="69" t="str">
        <f ca="1">IF(INDIRECT("A"&amp;ROW())="","",RANK(A128,[Data],1))</f>
        <v/>
      </c>
      <c r="C128" s="5" t="str">
        <f ca="1">IF(INDIRECT("A"&amp;ROW())="","",(B128-1)/COUNT([Data]))</f>
        <v/>
      </c>
      <c r="D128" s="5" t="str">
        <f ca="1">IF(INDIRECT("A"&amp;ROW())="","",B128/COUNT([Data]))</f>
        <v/>
      </c>
      <c r="E128" t="str">
        <f t="shared" ca="1" si="5"/>
        <v/>
      </c>
      <c r="F128" s="5" t="str">
        <f t="shared" ca="1" si="3"/>
        <v/>
      </c>
      <c r="G128" s="5" t="str">
        <f>IF(ROW()=7,MAX([D_i]),"")</f>
        <v/>
      </c>
      <c r="H128" s="69" t="str">
        <f ca="1">IF(INDIRECT("A"&amp;ROW())="","",RANK([Data],[Data],1)+COUNTIF([Data],Tabulka2493[[#This Row],[Data]])-1)</f>
        <v/>
      </c>
      <c r="I128" s="5" t="str">
        <f ca="1">IF(INDIRECT("A"&amp;ROW())="","",(Tabulka2493[[#This Row],[Pořadí2 - i2]]-1)/COUNT([Data]))</f>
        <v/>
      </c>
      <c r="J128" s="5" t="str">
        <f ca="1">IF(INDIRECT("A"&amp;ROW())="","",H128/COUNT([Data]))</f>
        <v/>
      </c>
      <c r="K128" s="72" t="str">
        <f ca="1">IF(INDIRECT("A"&amp;ROW())="","",NORMDIST(Tabulka2493[[#This Row],[Data]],$X$6,$X$7,1))</f>
        <v/>
      </c>
      <c r="L128" s="5" t="str">
        <f t="shared" ca="1" si="4"/>
        <v/>
      </c>
      <c r="M128" s="5" t="str">
        <f>IF(ROW()=7,MAX(Tabulka2493[D_i]),"")</f>
        <v/>
      </c>
      <c r="N128" s="5"/>
      <c r="O128" s="80"/>
      <c r="P128" s="80"/>
      <c r="Q128" s="80"/>
      <c r="R128" s="76" t="str">
        <f>IF(ROW()=7,IF(SUM([pomocná])&gt;0,SUM([pomocná]),1.36/SQRT(COUNT(Tabulka2493[Data]))),"")</f>
        <v/>
      </c>
      <c r="S128" s="79"/>
      <c r="T128" s="72"/>
      <c r="U128" s="72"/>
      <c r="V128" s="72"/>
    </row>
    <row r="129" spans="1:22">
      <c r="A129" s="4" t="str">
        <f>IF('Odhad rozsahu výběru'!D131="","",'Odhad rozsahu výběru'!D131)</f>
        <v/>
      </c>
      <c r="B129" s="69" t="str">
        <f ca="1">IF(INDIRECT("A"&amp;ROW())="","",RANK(A129,[Data],1))</f>
        <v/>
      </c>
      <c r="C129" s="5" t="str">
        <f ca="1">IF(INDIRECT("A"&amp;ROW())="","",(B129-1)/COUNT([Data]))</f>
        <v/>
      </c>
      <c r="D129" s="5" t="str">
        <f ca="1">IF(INDIRECT("A"&amp;ROW())="","",B129/COUNT([Data]))</f>
        <v/>
      </c>
      <c r="E129" t="str">
        <f t="shared" ca="1" si="5"/>
        <v/>
      </c>
      <c r="F129" s="5" t="str">
        <f t="shared" ca="1" si="3"/>
        <v/>
      </c>
      <c r="G129" s="5" t="str">
        <f>IF(ROW()=7,MAX([D_i]),"")</f>
        <v/>
      </c>
      <c r="H129" s="69" t="str">
        <f ca="1">IF(INDIRECT("A"&amp;ROW())="","",RANK([Data],[Data],1)+COUNTIF([Data],Tabulka2493[[#This Row],[Data]])-1)</f>
        <v/>
      </c>
      <c r="I129" s="5" t="str">
        <f ca="1">IF(INDIRECT("A"&amp;ROW())="","",(Tabulka2493[[#This Row],[Pořadí2 - i2]]-1)/COUNT([Data]))</f>
        <v/>
      </c>
      <c r="J129" s="5" t="str">
        <f ca="1">IF(INDIRECT("A"&amp;ROW())="","",H129/COUNT([Data]))</f>
        <v/>
      </c>
      <c r="K129" s="72" t="str">
        <f ca="1">IF(INDIRECT("A"&amp;ROW())="","",NORMDIST(Tabulka2493[[#This Row],[Data]],$X$6,$X$7,1))</f>
        <v/>
      </c>
      <c r="L129" s="5" t="str">
        <f t="shared" ca="1" si="4"/>
        <v/>
      </c>
      <c r="M129" s="5" t="str">
        <f>IF(ROW()=7,MAX(Tabulka2493[D_i]),"")</f>
        <v/>
      </c>
      <c r="N129" s="5"/>
      <c r="O129" s="80"/>
      <c r="P129" s="80"/>
      <c r="Q129" s="80"/>
      <c r="R129" s="76" t="str">
        <f>IF(ROW()=7,IF(SUM([pomocná])&gt;0,SUM([pomocná]),1.36/SQRT(COUNT(Tabulka2493[Data]))),"")</f>
        <v/>
      </c>
      <c r="S129" s="79"/>
      <c r="T129" s="72"/>
      <c r="U129" s="72"/>
      <c r="V129" s="72"/>
    </row>
    <row r="130" spans="1:22">
      <c r="A130" s="4" t="str">
        <f>IF('Odhad rozsahu výběru'!D132="","",'Odhad rozsahu výběru'!D132)</f>
        <v/>
      </c>
      <c r="B130" s="69" t="str">
        <f ca="1">IF(INDIRECT("A"&amp;ROW())="","",RANK(A130,[Data],1))</f>
        <v/>
      </c>
      <c r="C130" s="5" t="str">
        <f ca="1">IF(INDIRECT("A"&amp;ROW())="","",(B130-1)/COUNT([Data]))</f>
        <v/>
      </c>
      <c r="D130" s="5" t="str">
        <f ca="1">IF(INDIRECT("A"&amp;ROW())="","",B130/COUNT([Data]))</f>
        <v/>
      </c>
      <c r="E130" t="str">
        <f t="shared" ca="1" si="5"/>
        <v/>
      </c>
      <c r="F130" s="5" t="str">
        <f t="shared" ca="1" si="3"/>
        <v/>
      </c>
      <c r="G130" s="5" t="str">
        <f>IF(ROW()=7,MAX([D_i]),"")</f>
        <v/>
      </c>
      <c r="H130" s="69" t="str">
        <f ca="1">IF(INDIRECT("A"&amp;ROW())="","",RANK([Data],[Data],1)+COUNTIF([Data],Tabulka2493[[#This Row],[Data]])-1)</f>
        <v/>
      </c>
      <c r="I130" s="5" t="str">
        <f ca="1">IF(INDIRECT("A"&amp;ROW())="","",(Tabulka2493[[#This Row],[Pořadí2 - i2]]-1)/COUNT([Data]))</f>
        <v/>
      </c>
      <c r="J130" s="5" t="str">
        <f ca="1">IF(INDIRECT("A"&amp;ROW())="","",H130/COUNT([Data]))</f>
        <v/>
      </c>
      <c r="K130" s="72" t="str">
        <f ca="1">IF(INDIRECT("A"&amp;ROW())="","",NORMDIST(Tabulka2493[[#This Row],[Data]],$X$6,$X$7,1))</f>
        <v/>
      </c>
      <c r="L130" s="5" t="str">
        <f t="shared" ca="1" si="4"/>
        <v/>
      </c>
      <c r="M130" s="5" t="str">
        <f>IF(ROW()=7,MAX(Tabulka2493[D_i]),"")</f>
        <v/>
      </c>
      <c r="N130" s="5"/>
      <c r="O130" s="80"/>
      <c r="P130" s="80"/>
      <c r="Q130" s="80"/>
      <c r="R130" s="76" t="str">
        <f>IF(ROW()=7,IF(SUM([pomocná])&gt;0,SUM([pomocná]),1.36/SQRT(COUNT(Tabulka2493[Data]))),"")</f>
        <v/>
      </c>
      <c r="S130" s="79"/>
      <c r="T130" s="72"/>
      <c r="U130" s="72"/>
      <c r="V130" s="72"/>
    </row>
    <row r="131" spans="1:22">
      <c r="A131" s="4" t="str">
        <f>IF('Odhad rozsahu výběru'!D133="","",'Odhad rozsahu výběru'!D133)</f>
        <v/>
      </c>
      <c r="B131" s="69" t="str">
        <f ca="1">IF(INDIRECT("A"&amp;ROW())="","",RANK(A131,[Data],1))</f>
        <v/>
      </c>
      <c r="C131" s="5" t="str">
        <f ca="1">IF(INDIRECT("A"&amp;ROW())="","",(B131-1)/COUNT([Data]))</f>
        <v/>
      </c>
      <c r="D131" s="5" t="str">
        <f ca="1">IF(INDIRECT("A"&amp;ROW())="","",B131/COUNT([Data]))</f>
        <v/>
      </c>
      <c r="E131" t="str">
        <f t="shared" ca="1" si="5"/>
        <v/>
      </c>
      <c r="F131" s="5" t="str">
        <f t="shared" ca="1" si="3"/>
        <v/>
      </c>
      <c r="G131" s="5" t="str">
        <f>IF(ROW()=7,MAX([D_i]),"")</f>
        <v/>
      </c>
      <c r="H131" s="69" t="str">
        <f ca="1">IF(INDIRECT("A"&amp;ROW())="","",RANK([Data],[Data],1)+COUNTIF([Data],Tabulka2493[[#This Row],[Data]])-1)</f>
        <v/>
      </c>
      <c r="I131" s="5" t="str">
        <f ca="1">IF(INDIRECT("A"&amp;ROW())="","",(Tabulka2493[[#This Row],[Pořadí2 - i2]]-1)/COUNT([Data]))</f>
        <v/>
      </c>
      <c r="J131" s="5" t="str">
        <f ca="1">IF(INDIRECT("A"&amp;ROW())="","",H131/COUNT([Data]))</f>
        <v/>
      </c>
      <c r="K131" s="72" t="str">
        <f ca="1">IF(INDIRECT("A"&amp;ROW())="","",NORMDIST(Tabulka2493[[#This Row],[Data]],$X$6,$X$7,1))</f>
        <v/>
      </c>
      <c r="L131" s="5" t="str">
        <f t="shared" ca="1" si="4"/>
        <v/>
      </c>
      <c r="M131" s="5" t="str">
        <f>IF(ROW()=7,MAX(Tabulka2493[D_i]),"")</f>
        <v/>
      </c>
      <c r="N131" s="5"/>
      <c r="O131" s="80"/>
      <c r="P131" s="80"/>
      <c r="Q131" s="80"/>
      <c r="R131" s="76" t="str">
        <f>IF(ROW()=7,IF(SUM([pomocná])&gt;0,SUM([pomocná]),1.36/SQRT(COUNT(Tabulka2493[Data]))),"")</f>
        <v/>
      </c>
      <c r="S131" s="79"/>
      <c r="T131" s="72"/>
      <c r="U131" s="72"/>
      <c r="V131" s="72"/>
    </row>
    <row r="132" spans="1:22">
      <c r="A132" s="4" t="str">
        <f>IF('Odhad rozsahu výběru'!D134="","",'Odhad rozsahu výběru'!D134)</f>
        <v/>
      </c>
      <c r="B132" s="69" t="str">
        <f ca="1">IF(INDIRECT("A"&amp;ROW())="","",RANK(A132,[Data],1))</f>
        <v/>
      </c>
      <c r="C132" s="5" t="str">
        <f ca="1">IF(INDIRECT("A"&amp;ROW())="","",(B132-1)/COUNT([Data]))</f>
        <v/>
      </c>
      <c r="D132" s="5" t="str">
        <f ca="1">IF(INDIRECT("A"&amp;ROW())="","",B132/COUNT([Data]))</f>
        <v/>
      </c>
      <c r="E132" t="str">
        <f t="shared" ca="1" si="5"/>
        <v/>
      </c>
      <c r="F132" s="5" t="str">
        <f t="shared" ca="1" si="3"/>
        <v/>
      </c>
      <c r="G132" s="5" t="str">
        <f>IF(ROW()=7,MAX([D_i]),"")</f>
        <v/>
      </c>
      <c r="H132" s="69" t="str">
        <f ca="1">IF(INDIRECT("A"&amp;ROW())="","",RANK([Data],[Data],1)+COUNTIF([Data],Tabulka2493[[#This Row],[Data]])-1)</f>
        <v/>
      </c>
      <c r="I132" s="5" t="str">
        <f ca="1">IF(INDIRECT("A"&amp;ROW())="","",(Tabulka2493[[#This Row],[Pořadí2 - i2]]-1)/COUNT([Data]))</f>
        <v/>
      </c>
      <c r="J132" s="5" t="str">
        <f ca="1">IF(INDIRECT("A"&amp;ROW())="","",H132/COUNT([Data]))</f>
        <v/>
      </c>
      <c r="K132" s="72" t="str">
        <f ca="1">IF(INDIRECT("A"&amp;ROW())="","",NORMDIST(Tabulka2493[[#This Row],[Data]],$X$6,$X$7,1))</f>
        <v/>
      </c>
      <c r="L132" s="5" t="str">
        <f t="shared" ca="1" si="4"/>
        <v/>
      </c>
      <c r="M132" s="5" t="str">
        <f>IF(ROW()=7,MAX(Tabulka2493[D_i]),"")</f>
        <v/>
      </c>
      <c r="N132" s="5"/>
      <c r="O132" s="80"/>
      <c r="P132" s="80"/>
      <c r="Q132" s="80"/>
      <c r="R132" s="76" t="str">
        <f>IF(ROW()=7,IF(SUM([pomocná])&gt;0,SUM([pomocná]),1.36/SQRT(COUNT(Tabulka2493[Data]))),"")</f>
        <v/>
      </c>
      <c r="S132" s="79"/>
      <c r="T132" s="72"/>
      <c r="U132" s="72"/>
      <c r="V132" s="72"/>
    </row>
    <row r="133" spans="1:22">
      <c r="A133" s="4" t="str">
        <f>IF('Odhad rozsahu výběru'!D135="","",'Odhad rozsahu výběru'!D135)</f>
        <v/>
      </c>
      <c r="B133" s="69" t="str">
        <f ca="1">IF(INDIRECT("A"&amp;ROW())="","",RANK(A133,[Data],1))</f>
        <v/>
      </c>
      <c r="C133" s="5" t="str">
        <f ca="1">IF(INDIRECT("A"&amp;ROW())="","",(B133-1)/COUNT([Data]))</f>
        <v/>
      </c>
      <c r="D133" s="5" t="str">
        <f ca="1">IF(INDIRECT("A"&amp;ROW())="","",B133/COUNT([Data]))</f>
        <v/>
      </c>
      <c r="E133" t="str">
        <f t="shared" ca="1" si="5"/>
        <v/>
      </c>
      <c r="F133" s="5" t="str">
        <f t="shared" ca="1" si="3"/>
        <v/>
      </c>
      <c r="G133" s="5" t="str">
        <f>IF(ROW()=7,MAX([D_i]),"")</f>
        <v/>
      </c>
      <c r="H133" s="69" t="str">
        <f ca="1">IF(INDIRECT("A"&amp;ROW())="","",RANK([Data],[Data],1)+COUNTIF([Data],Tabulka2493[[#This Row],[Data]])-1)</f>
        <v/>
      </c>
      <c r="I133" s="5" t="str">
        <f ca="1">IF(INDIRECT("A"&amp;ROW())="","",(Tabulka2493[[#This Row],[Pořadí2 - i2]]-1)/COUNT([Data]))</f>
        <v/>
      </c>
      <c r="J133" s="5" t="str">
        <f ca="1">IF(INDIRECT("A"&amp;ROW())="","",H133/COUNT([Data]))</f>
        <v/>
      </c>
      <c r="K133" s="72" t="str">
        <f ca="1">IF(INDIRECT("A"&amp;ROW())="","",NORMDIST(Tabulka2493[[#This Row],[Data]],$X$6,$X$7,1))</f>
        <v/>
      </c>
      <c r="L133" s="5" t="str">
        <f t="shared" ca="1" si="4"/>
        <v/>
      </c>
      <c r="M133" s="5" t="str">
        <f>IF(ROW()=7,MAX(Tabulka2493[D_i]),"")</f>
        <v/>
      </c>
      <c r="N133" s="5"/>
      <c r="O133" s="80"/>
      <c r="P133" s="80"/>
      <c r="Q133" s="80"/>
      <c r="R133" s="76" t="str">
        <f>IF(ROW()=7,IF(SUM([pomocná])&gt;0,SUM([pomocná]),1.36/SQRT(COUNT(Tabulka2493[Data]))),"")</f>
        <v/>
      </c>
      <c r="S133" s="79"/>
      <c r="T133" s="72"/>
      <c r="U133" s="72"/>
      <c r="V133" s="72"/>
    </row>
    <row r="134" spans="1:22">
      <c r="A134" s="4" t="str">
        <f>IF('Odhad rozsahu výběru'!D136="","",'Odhad rozsahu výběru'!D136)</f>
        <v/>
      </c>
      <c r="B134" s="69" t="str">
        <f ca="1">IF(INDIRECT("A"&amp;ROW())="","",RANK(A134,[Data],1))</f>
        <v/>
      </c>
      <c r="C134" s="5" t="str">
        <f ca="1">IF(INDIRECT("A"&amp;ROW())="","",(B134-1)/COUNT([Data]))</f>
        <v/>
      </c>
      <c r="D134" s="5" t="str">
        <f ca="1">IF(INDIRECT("A"&amp;ROW())="","",B134/COUNT([Data]))</f>
        <v/>
      </c>
      <c r="E134" t="str">
        <f t="shared" ca="1" si="5"/>
        <v/>
      </c>
      <c r="F134" s="5" t="str">
        <f t="shared" ca="1" si="3"/>
        <v/>
      </c>
      <c r="G134" s="5" t="str">
        <f>IF(ROW()=7,MAX([D_i]),"")</f>
        <v/>
      </c>
      <c r="H134" s="69" t="str">
        <f ca="1">IF(INDIRECT("A"&amp;ROW())="","",RANK([Data],[Data],1)+COUNTIF([Data],Tabulka2493[[#This Row],[Data]])-1)</f>
        <v/>
      </c>
      <c r="I134" s="5" t="str">
        <f ca="1">IF(INDIRECT("A"&amp;ROW())="","",(Tabulka2493[[#This Row],[Pořadí2 - i2]]-1)/COUNT([Data]))</f>
        <v/>
      </c>
      <c r="J134" s="5" t="str">
        <f ca="1">IF(INDIRECT("A"&amp;ROW())="","",H134/COUNT([Data]))</f>
        <v/>
      </c>
      <c r="K134" s="72" t="str">
        <f ca="1">IF(INDIRECT("A"&amp;ROW())="","",NORMDIST(Tabulka2493[[#This Row],[Data]],$X$6,$X$7,1))</f>
        <v/>
      </c>
      <c r="L134" s="5" t="str">
        <f t="shared" ca="1" si="4"/>
        <v/>
      </c>
      <c r="M134" s="5" t="str">
        <f>IF(ROW()=7,MAX(Tabulka2493[D_i]),"")</f>
        <v/>
      </c>
      <c r="N134" s="5"/>
      <c r="O134" s="80"/>
      <c r="P134" s="80"/>
      <c r="Q134" s="80"/>
      <c r="R134" s="76" t="str">
        <f>IF(ROW()=7,IF(SUM([pomocná])&gt;0,SUM([pomocná]),1.36/SQRT(COUNT(Tabulka2493[Data]))),"")</f>
        <v/>
      </c>
      <c r="S134" s="79"/>
      <c r="T134" s="72"/>
      <c r="U134" s="72"/>
      <c r="V134" s="72"/>
    </row>
    <row r="135" spans="1:22">
      <c r="A135" s="4" t="str">
        <f>IF('Odhad rozsahu výběru'!D137="","",'Odhad rozsahu výběru'!D137)</f>
        <v/>
      </c>
      <c r="B135" s="69" t="str">
        <f ca="1">IF(INDIRECT("A"&amp;ROW())="","",RANK(A135,[Data],1))</f>
        <v/>
      </c>
      <c r="C135" s="5" t="str">
        <f ca="1">IF(INDIRECT("A"&amp;ROW())="","",(B135-1)/COUNT([Data]))</f>
        <v/>
      </c>
      <c r="D135" s="5" t="str">
        <f ca="1">IF(INDIRECT("A"&amp;ROW())="","",B135/COUNT([Data]))</f>
        <v/>
      </c>
      <c r="E135" t="str">
        <f t="shared" ca="1" si="5"/>
        <v/>
      </c>
      <c r="F135" s="5" t="str">
        <f t="shared" ref="F135:F198" ca="1" si="6">IF(INDIRECT("A"&amp;ROW())="","",MAX(ABS(C135-E135),ABS(D135-E135)))</f>
        <v/>
      </c>
      <c r="G135" s="5" t="str">
        <f>IF(ROW()=7,MAX([D_i]),"")</f>
        <v/>
      </c>
      <c r="H135" s="69" t="str">
        <f ca="1">IF(INDIRECT("A"&amp;ROW())="","",RANK([Data],[Data],1)+COUNTIF([Data],Tabulka2493[[#This Row],[Data]])-1)</f>
        <v/>
      </c>
      <c r="I135" s="5" t="str">
        <f ca="1">IF(INDIRECT("A"&amp;ROW())="","",(Tabulka2493[[#This Row],[Pořadí2 - i2]]-1)/COUNT([Data]))</f>
        <v/>
      </c>
      <c r="J135" s="5" t="str">
        <f ca="1">IF(INDIRECT("A"&amp;ROW())="","",H135/COUNT([Data]))</f>
        <v/>
      </c>
      <c r="K135" s="72" t="str">
        <f ca="1">IF(INDIRECT("A"&amp;ROW())="","",NORMDIST(Tabulka2493[[#This Row],[Data]],$X$6,$X$7,1))</f>
        <v/>
      </c>
      <c r="L135" s="5" t="str">
        <f t="shared" ref="L135:L198" ca="1" si="7">IF(INDIRECT("A"&amp;ROW())="","",MAX(ABS(I135-K135),ABS(J135-K135)))</f>
        <v/>
      </c>
      <c r="M135" s="5" t="str">
        <f>IF(ROW()=7,MAX(Tabulka2493[D_i]),"")</f>
        <v/>
      </c>
      <c r="N135" s="5"/>
      <c r="O135" s="80"/>
      <c r="P135" s="80"/>
      <c r="Q135" s="80"/>
      <c r="R135" s="76" t="str">
        <f>IF(ROW()=7,IF(SUM([pomocná])&gt;0,SUM([pomocná]),1.36/SQRT(COUNT(Tabulka2493[Data]))),"")</f>
        <v/>
      </c>
      <c r="S135" s="79"/>
      <c r="T135" s="72"/>
      <c r="U135" s="72"/>
      <c r="V135" s="72"/>
    </row>
    <row r="136" spans="1:22">
      <c r="A136" s="4" t="str">
        <f>IF('Odhad rozsahu výběru'!D138="","",'Odhad rozsahu výběru'!D138)</f>
        <v/>
      </c>
      <c r="B136" s="69" t="str">
        <f ca="1">IF(INDIRECT("A"&amp;ROW())="","",RANK(A136,[Data],1))</f>
        <v/>
      </c>
      <c r="C136" s="5" t="str">
        <f ca="1">IF(INDIRECT("A"&amp;ROW())="","",(B136-1)/COUNT([Data]))</f>
        <v/>
      </c>
      <c r="D136" s="5" t="str">
        <f ca="1">IF(INDIRECT("A"&amp;ROW())="","",B136/COUNT([Data]))</f>
        <v/>
      </c>
      <c r="E136" t="str">
        <f t="shared" ref="E136:E199" ca="1" si="8">IF(INDIRECT("A"&amp;ROW())="","",NORMDIST(A136,$X$6,$X$7,1))</f>
        <v/>
      </c>
      <c r="F136" s="5" t="str">
        <f t="shared" ca="1" si="6"/>
        <v/>
      </c>
      <c r="G136" s="5" t="str">
        <f>IF(ROW()=7,MAX([D_i]),"")</f>
        <v/>
      </c>
      <c r="H136" s="69" t="str">
        <f ca="1">IF(INDIRECT("A"&amp;ROW())="","",RANK([Data],[Data],1)+COUNTIF([Data],Tabulka2493[[#This Row],[Data]])-1)</f>
        <v/>
      </c>
      <c r="I136" s="5" t="str">
        <f ca="1">IF(INDIRECT("A"&amp;ROW())="","",(Tabulka2493[[#This Row],[Pořadí2 - i2]]-1)/COUNT([Data]))</f>
        <v/>
      </c>
      <c r="J136" s="5" t="str">
        <f ca="1">IF(INDIRECT("A"&amp;ROW())="","",H136/COUNT([Data]))</f>
        <v/>
      </c>
      <c r="K136" s="72" t="str">
        <f ca="1">IF(INDIRECT("A"&amp;ROW())="","",NORMDIST(Tabulka2493[[#This Row],[Data]],$X$6,$X$7,1))</f>
        <v/>
      </c>
      <c r="L136" s="5" t="str">
        <f t="shared" ca="1" si="7"/>
        <v/>
      </c>
      <c r="M136" s="5" t="str">
        <f>IF(ROW()=7,MAX(Tabulka2493[D_i]),"")</f>
        <v/>
      </c>
      <c r="N136" s="5"/>
      <c r="O136" s="80"/>
      <c r="P136" s="80"/>
      <c r="Q136" s="80"/>
      <c r="R136" s="76" t="str">
        <f>IF(ROW()=7,IF(SUM([pomocná])&gt;0,SUM([pomocná]),1.36/SQRT(COUNT(Tabulka2493[Data]))),"")</f>
        <v/>
      </c>
      <c r="S136" s="79"/>
      <c r="T136" s="72"/>
      <c r="U136" s="72"/>
      <c r="V136" s="72"/>
    </row>
    <row r="137" spans="1:22">
      <c r="A137" s="4" t="str">
        <f>IF('Odhad rozsahu výběru'!D139="","",'Odhad rozsahu výběru'!D139)</f>
        <v/>
      </c>
      <c r="B137" s="69" t="str">
        <f ca="1">IF(INDIRECT("A"&amp;ROW())="","",RANK(A137,[Data],1))</f>
        <v/>
      </c>
      <c r="C137" s="5" t="str">
        <f ca="1">IF(INDIRECT("A"&amp;ROW())="","",(B137-1)/COUNT([Data]))</f>
        <v/>
      </c>
      <c r="D137" s="5" t="str">
        <f ca="1">IF(INDIRECT("A"&amp;ROW())="","",B137/COUNT([Data]))</f>
        <v/>
      </c>
      <c r="E137" t="str">
        <f t="shared" ca="1" si="8"/>
        <v/>
      </c>
      <c r="F137" s="5" t="str">
        <f t="shared" ca="1" si="6"/>
        <v/>
      </c>
      <c r="G137" s="5" t="str">
        <f>IF(ROW()=7,MAX([D_i]),"")</f>
        <v/>
      </c>
      <c r="H137" s="69" t="str">
        <f ca="1">IF(INDIRECT("A"&amp;ROW())="","",RANK([Data],[Data],1)+COUNTIF([Data],Tabulka2493[[#This Row],[Data]])-1)</f>
        <v/>
      </c>
      <c r="I137" s="5" t="str">
        <f ca="1">IF(INDIRECT("A"&amp;ROW())="","",(Tabulka2493[[#This Row],[Pořadí2 - i2]]-1)/COUNT([Data]))</f>
        <v/>
      </c>
      <c r="J137" s="5" t="str">
        <f ca="1">IF(INDIRECT("A"&amp;ROW())="","",H137/COUNT([Data]))</f>
        <v/>
      </c>
      <c r="K137" s="72" t="str">
        <f ca="1">IF(INDIRECT("A"&amp;ROW())="","",NORMDIST(Tabulka2493[[#This Row],[Data]],$X$6,$X$7,1))</f>
        <v/>
      </c>
      <c r="L137" s="5" t="str">
        <f t="shared" ca="1" si="7"/>
        <v/>
      </c>
      <c r="M137" s="5" t="str">
        <f>IF(ROW()=7,MAX(Tabulka2493[D_i]),"")</f>
        <v/>
      </c>
      <c r="N137" s="5"/>
      <c r="O137" s="80"/>
      <c r="P137" s="80"/>
      <c r="Q137" s="80"/>
      <c r="R137" s="76" t="str">
        <f>IF(ROW()=7,IF(SUM([pomocná])&gt;0,SUM([pomocná]),1.36/SQRT(COUNT(Tabulka2493[Data]))),"")</f>
        <v/>
      </c>
      <c r="S137" s="79"/>
      <c r="T137" s="72"/>
      <c r="U137" s="72"/>
      <c r="V137" s="72"/>
    </row>
    <row r="138" spans="1:22">
      <c r="A138" s="4" t="str">
        <f>IF('Odhad rozsahu výběru'!D140="","",'Odhad rozsahu výběru'!D140)</f>
        <v/>
      </c>
      <c r="B138" s="69" t="str">
        <f ca="1">IF(INDIRECT("A"&amp;ROW())="","",RANK(A138,[Data],1))</f>
        <v/>
      </c>
      <c r="C138" s="5" t="str">
        <f ca="1">IF(INDIRECT("A"&amp;ROW())="","",(B138-1)/COUNT([Data]))</f>
        <v/>
      </c>
      <c r="D138" s="5" t="str">
        <f ca="1">IF(INDIRECT("A"&amp;ROW())="","",B138/COUNT([Data]))</f>
        <v/>
      </c>
      <c r="E138" t="str">
        <f t="shared" ca="1" si="8"/>
        <v/>
      </c>
      <c r="F138" s="5" t="str">
        <f t="shared" ca="1" si="6"/>
        <v/>
      </c>
      <c r="G138" s="5" t="str">
        <f>IF(ROW()=7,MAX([D_i]),"")</f>
        <v/>
      </c>
      <c r="H138" s="69" t="str">
        <f ca="1">IF(INDIRECT("A"&amp;ROW())="","",RANK([Data],[Data],1)+COUNTIF([Data],Tabulka2493[[#This Row],[Data]])-1)</f>
        <v/>
      </c>
      <c r="I138" s="5" t="str">
        <f ca="1">IF(INDIRECT("A"&amp;ROW())="","",(Tabulka2493[[#This Row],[Pořadí2 - i2]]-1)/COUNT([Data]))</f>
        <v/>
      </c>
      <c r="J138" s="5" t="str">
        <f ca="1">IF(INDIRECT("A"&amp;ROW())="","",H138/COUNT([Data]))</f>
        <v/>
      </c>
      <c r="K138" s="72" t="str">
        <f ca="1">IF(INDIRECT("A"&amp;ROW())="","",NORMDIST(Tabulka2493[[#This Row],[Data]],$X$6,$X$7,1))</f>
        <v/>
      </c>
      <c r="L138" s="5" t="str">
        <f t="shared" ca="1" si="7"/>
        <v/>
      </c>
      <c r="M138" s="5" t="str">
        <f>IF(ROW()=7,MAX(Tabulka2493[D_i]),"")</f>
        <v/>
      </c>
      <c r="N138" s="5"/>
      <c r="O138" s="80"/>
      <c r="P138" s="80"/>
      <c r="Q138" s="80"/>
      <c r="R138" s="76" t="str">
        <f>IF(ROW()=7,IF(SUM([pomocná])&gt;0,SUM([pomocná]),1.36/SQRT(COUNT(Tabulka2493[Data]))),"")</f>
        <v/>
      </c>
      <c r="S138" s="79"/>
      <c r="T138" s="72"/>
      <c r="U138" s="72"/>
      <c r="V138" s="72"/>
    </row>
    <row r="139" spans="1:22">
      <c r="A139" s="4" t="str">
        <f>IF('Odhad rozsahu výběru'!D141="","",'Odhad rozsahu výběru'!D141)</f>
        <v/>
      </c>
      <c r="B139" s="69" t="str">
        <f ca="1">IF(INDIRECT("A"&amp;ROW())="","",RANK(A139,[Data],1))</f>
        <v/>
      </c>
      <c r="C139" s="5" t="str">
        <f ca="1">IF(INDIRECT("A"&amp;ROW())="","",(B139-1)/COUNT([Data]))</f>
        <v/>
      </c>
      <c r="D139" s="5" t="str">
        <f ca="1">IF(INDIRECT("A"&amp;ROW())="","",B139/COUNT([Data]))</f>
        <v/>
      </c>
      <c r="E139" t="str">
        <f t="shared" ca="1" si="8"/>
        <v/>
      </c>
      <c r="F139" s="5" t="str">
        <f t="shared" ca="1" si="6"/>
        <v/>
      </c>
      <c r="G139" s="5" t="str">
        <f>IF(ROW()=7,MAX([D_i]),"")</f>
        <v/>
      </c>
      <c r="H139" s="69" t="str">
        <f ca="1">IF(INDIRECT("A"&amp;ROW())="","",RANK([Data],[Data],1)+COUNTIF([Data],Tabulka2493[[#This Row],[Data]])-1)</f>
        <v/>
      </c>
      <c r="I139" s="5" t="str">
        <f ca="1">IF(INDIRECT("A"&amp;ROW())="","",(Tabulka2493[[#This Row],[Pořadí2 - i2]]-1)/COUNT([Data]))</f>
        <v/>
      </c>
      <c r="J139" s="5" t="str">
        <f ca="1">IF(INDIRECT("A"&amp;ROW())="","",H139/COUNT([Data]))</f>
        <v/>
      </c>
      <c r="K139" s="72" t="str">
        <f ca="1">IF(INDIRECT("A"&amp;ROW())="","",NORMDIST(Tabulka2493[[#This Row],[Data]],$X$6,$X$7,1))</f>
        <v/>
      </c>
      <c r="L139" s="5" t="str">
        <f t="shared" ca="1" si="7"/>
        <v/>
      </c>
      <c r="M139" s="5" t="str">
        <f>IF(ROW()=7,MAX(Tabulka2493[D_i]),"")</f>
        <v/>
      </c>
      <c r="N139" s="5"/>
      <c r="O139" s="80"/>
      <c r="P139" s="80"/>
      <c r="Q139" s="80"/>
      <c r="R139" s="76" t="str">
        <f>IF(ROW()=7,IF(SUM([pomocná])&gt;0,SUM([pomocná]),1.36/SQRT(COUNT(Tabulka2493[Data]))),"")</f>
        <v/>
      </c>
      <c r="S139" s="79"/>
      <c r="T139" s="72"/>
      <c r="U139" s="72"/>
      <c r="V139" s="72"/>
    </row>
    <row r="140" spans="1:22">
      <c r="A140" s="4" t="str">
        <f>IF('Odhad rozsahu výběru'!D142="","",'Odhad rozsahu výběru'!D142)</f>
        <v/>
      </c>
      <c r="B140" s="69" t="str">
        <f ca="1">IF(INDIRECT("A"&amp;ROW())="","",RANK(A140,[Data],1))</f>
        <v/>
      </c>
      <c r="C140" s="5" t="str">
        <f ca="1">IF(INDIRECT("A"&amp;ROW())="","",(B140-1)/COUNT([Data]))</f>
        <v/>
      </c>
      <c r="D140" s="5" t="str">
        <f ca="1">IF(INDIRECT("A"&amp;ROW())="","",B140/COUNT([Data]))</f>
        <v/>
      </c>
      <c r="E140" t="str">
        <f t="shared" ca="1" si="8"/>
        <v/>
      </c>
      <c r="F140" s="5" t="str">
        <f t="shared" ca="1" si="6"/>
        <v/>
      </c>
      <c r="G140" s="5" t="str">
        <f>IF(ROW()=7,MAX([D_i]),"")</f>
        <v/>
      </c>
      <c r="H140" s="69" t="str">
        <f ca="1">IF(INDIRECT("A"&amp;ROW())="","",RANK([Data],[Data],1)+COUNTIF([Data],Tabulka2493[[#This Row],[Data]])-1)</f>
        <v/>
      </c>
      <c r="I140" s="5" t="str">
        <f ca="1">IF(INDIRECT("A"&amp;ROW())="","",(Tabulka2493[[#This Row],[Pořadí2 - i2]]-1)/COUNT([Data]))</f>
        <v/>
      </c>
      <c r="J140" s="5" t="str">
        <f ca="1">IF(INDIRECT("A"&amp;ROW())="","",H140/COUNT([Data]))</f>
        <v/>
      </c>
      <c r="K140" s="72" t="str">
        <f ca="1">IF(INDIRECT("A"&amp;ROW())="","",NORMDIST(Tabulka2493[[#This Row],[Data]],$X$6,$X$7,1))</f>
        <v/>
      </c>
      <c r="L140" s="5" t="str">
        <f t="shared" ca="1" si="7"/>
        <v/>
      </c>
      <c r="M140" s="5" t="str">
        <f>IF(ROW()=7,MAX(Tabulka2493[D_i]),"")</f>
        <v/>
      </c>
      <c r="N140" s="5"/>
      <c r="O140" s="80"/>
      <c r="P140" s="80"/>
      <c r="Q140" s="80"/>
      <c r="R140" s="76" t="str">
        <f>IF(ROW()=7,IF(SUM([pomocná])&gt;0,SUM([pomocná]),1.36/SQRT(COUNT(Tabulka2493[Data]))),"")</f>
        <v/>
      </c>
      <c r="S140" s="79"/>
      <c r="T140" s="72"/>
      <c r="U140" s="72"/>
      <c r="V140" s="72"/>
    </row>
    <row r="141" spans="1:22">
      <c r="A141" s="4" t="str">
        <f>IF('Odhad rozsahu výběru'!D143="","",'Odhad rozsahu výběru'!D143)</f>
        <v/>
      </c>
      <c r="B141" s="69" t="str">
        <f ca="1">IF(INDIRECT("A"&amp;ROW())="","",RANK(A141,[Data],1))</f>
        <v/>
      </c>
      <c r="C141" s="5" t="str">
        <f ca="1">IF(INDIRECT("A"&amp;ROW())="","",(B141-1)/COUNT([Data]))</f>
        <v/>
      </c>
      <c r="D141" s="5" t="str">
        <f ca="1">IF(INDIRECT("A"&amp;ROW())="","",B141/COUNT([Data]))</f>
        <v/>
      </c>
      <c r="E141" t="str">
        <f t="shared" ca="1" si="8"/>
        <v/>
      </c>
      <c r="F141" s="5" t="str">
        <f t="shared" ca="1" si="6"/>
        <v/>
      </c>
      <c r="G141" s="5" t="str">
        <f>IF(ROW()=7,MAX([D_i]),"")</f>
        <v/>
      </c>
      <c r="H141" s="69" t="str">
        <f ca="1">IF(INDIRECT("A"&amp;ROW())="","",RANK([Data],[Data],1)+COUNTIF([Data],Tabulka2493[[#This Row],[Data]])-1)</f>
        <v/>
      </c>
      <c r="I141" s="5" t="str">
        <f ca="1">IF(INDIRECT("A"&amp;ROW())="","",(Tabulka2493[[#This Row],[Pořadí2 - i2]]-1)/COUNT([Data]))</f>
        <v/>
      </c>
      <c r="J141" s="5" t="str">
        <f ca="1">IF(INDIRECT("A"&amp;ROW())="","",H141/COUNT([Data]))</f>
        <v/>
      </c>
      <c r="K141" s="72" t="str">
        <f ca="1">IF(INDIRECT("A"&amp;ROW())="","",NORMDIST(Tabulka2493[[#This Row],[Data]],$X$6,$X$7,1))</f>
        <v/>
      </c>
      <c r="L141" s="5" t="str">
        <f t="shared" ca="1" si="7"/>
        <v/>
      </c>
      <c r="M141" s="5" t="str">
        <f>IF(ROW()=7,MAX(Tabulka2493[D_i]),"")</f>
        <v/>
      </c>
      <c r="N141" s="5"/>
      <c r="O141" s="80"/>
      <c r="P141" s="80"/>
      <c r="Q141" s="80"/>
      <c r="R141" s="76" t="str">
        <f>IF(ROW()=7,IF(SUM([pomocná])&gt;0,SUM([pomocná]),1.36/SQRT(COUNT(Tabulka2493[Data]))),"")</f>
        <v/>
      </c>
      <c r="S141" s="79"/>
      <c r="T141" s="72"/>
      <c r="U141" s="72"/>
      <c r="V141" s="72"/>
    </row>
    <row r="142" spans="1:22">
      <c r="A142" s="4" t="str">
        <f>IF('Odhad rozsahu výběru'!D144="","",'Odhad rozsahu výběru'!D144)</f>
        <v/>
      </c>
      <c r="B142" s="69" t="str">
        <f ca="1">IF(INDIRECT("A"&amp;ROW())="","",RANK(A142,[Data],1))</f>
        <v/>
      </c>
      <c r="C142" s="5" t="str">
        <f ca="1">IF(INDIRECT("A"&amp;ROW())="","",(B142-1)/COUNT([Data]))</f>
        <v/>
      </c>
      <c r="D142" s="5" t="str">
        <f ca="1">IF(INDIRECT("A"&amp;ROW())="","",B142/COUNT([Data]))</f>
        <v/>
      </c>
      <c r="E142" t="str">
        <f t="shared" ca="1" si="8"/>
        <v/>
      </c>
      <c r="F142" s="5" t="str">
        <f t="shared" ca="1" si="6"/>
        <v/>
      </c>
      <c r="G142" s="5" t="str">
        <f>IF(ROW()=7,MAX([D_i]),"")</f>
        <v/>
      </c>
      <c r="H142" s="69" t="str">
        <f ca="1">IF(INDIRECT("A"&amp;ROW())="","",RANK([Data],[Data],1)+COUNTIF([Data],Tabulka2493[[#This Row],[Data]])-1)</f>
        <v/>
      </c>
      <c r="I142" s="5" t="str">
        <f ca="1">IF(INDIRECT("A"&amp;ROW())="","",(Tabulka2493[[#This Row],[Pořadí2 - i2]]-1)/COUNT([Data]))</f>
        <v/>
      </c>
      <c r="J142" s="5" t="str">
        <f ca="1">IF(INDIRECT("A"&amp;ROW())="","",H142/COUNT([Data]))</f>
        <v/>
      </c>
      <c r="K142" s="72" t="str">
        <f ca="1">IF(INDIRECT("A"&amp;ROW())="","",NORMDIST(Tabulka2493[[#This Row],[Data]],$X$6,$X$7,1))</f>
        <v/>
      </c>
      <c r="L142" s="5" t="str">
        <f t="shared" ca="1" si="7"/>
        <v/>
      </c>
      <c r="M142" s="5" t="str">
        <f>IF(ROW()=7,MAX(Tabulka2493[D_i]),"")</f>
        <v/>
      </c>
      <c r="N142" s="5"/>
      <c r="O142" s="80"/>
      <c r="P142" s="80"/>
      <c r="Q142" s="80"/>
      <c r="R142" s="76" t="str">
        <f>IF(ROW()=7,IF(SUM([pomocná])&gt;0,SUM([pomocná]),1.36/SQRT(COUNT(Tabulka2493[Data]))),"")</f>
        <v/>
      </c>
      <c r="S142" s="79"/>
      <c r="T142" s="72"/>
      <c r="U142" s="72"/>
      <c r="V142" s="72"/>
    </row>
    <row r="143" spans="1:22">
      <c r="A143" s="4" t="str">
        <f>IF('Odhad rozsahu výběru'!D145="","",'Odhad rozsahu výběru'!D145)</f>
        <v/>
      </c>
      <c r="B143" s="69" t="str">
        <f ca="1">IF(INDIRECT("A"&amp;ROW())="","",RANK(A143,[Data],1))</f>
        <v/>
      </c>
      <c r="C143" s="5" t="str">
        <f ca="1">IF(INDIRECT("A"&amp;ROW())="","",(B143-1)/COUNT([Data]))</f>
        <v/>
      </c>
      <c r="D143" s="5" t="str">
        <f ca="1">IF(INDIRECT("A"&amp;ROW())="","",B143/COUNT([Data]))</f>
        <v/>
      </c>
      <c r="E143" t="str">
        <f t="shared" ca="1" si="8"/>
        <v/>
      </c>
      <c r="F143" s="5" t="str">
        <f t="shared" ca="1" si="6"/>
        <v/>
      </c>
      <c r="G143" s="5" t="str">
        <f>IF(ROW()=7,MAX([D_i]),"")</f>
        <v/>
      </c>
      <c r="H143" s="69" t="str">
        <f ca="1">IF(INDIRECT("A"&amp;ROW())="","",RANK([Data],[Data],1)+COUNTIF([Data],Tabulka2493[[#This Row],[Data]])-1)</f>
        <v/>
      </c>
      <c r="I143" s="5" t="str">
        <f ca="1">IF(INDIRECT("A"&amp;ROW())="","",(Tabulka2493[[#This Row],[Pořadí2 - i2]]-1)/COUNT([Data]))</f>
        <v/>
      </c>
      <c r="J143" s="5" t="str">
        <f ca="1">IF(INDIRECT("A"&amp;ROW())="","",H143/COUNT([Data]))</f>
        <v/>
      </c>
      <c r="K143" s="72" t="str">
        <f ca="1">IF(INDIRECT("A"&amp;ROW())="","",NORMDIST(Tabulka2493[[#This Row],[Data]],$X$6,$X$7,1))</f>
        <v/>
      </c>
      <c r="L143" s="5" t="str">
        <f t="shared" ca="1" si="7"/>
        <v/>
      </c>
      <c r="M143" s="5" t="str">
        <f>IF(ROW()=7,MAX(Tabulka2493[D_i]),"")</f>
        <v/>
      </c>
      <c r="N143" s="5"/>
      <c r="O143" s="80"/>
      <c r="P143" s="80"/>
      <c r="Q143" s="80"/>
      <c r="R143" s="76" t="str">
        <f>IF(ROW()=7,IF(SUM([pomocná])&gt;0,SUM([pomocná]),1.36/SQRT(COUNT(Tabulka2493[Data]))),"")</f>
        <v/>
      </c>
      <c r="S143" s="79"/>
      <c r="T143" s="72"/>
      <c r="U143" s="72"/>
      <c r="V143" s="72"/>
    </row>
    <row r="144" spans="1:22">
      <c r="A144" s="4" t="str">
        <f>IF('Odhad rozsahu výběru'!D146="","",'Odhad rozsahu výběru'!D146)</f>
        <v/>
      </c>
      <c r="B144" s="69" t="str">
        <f ca="1">IF(INDIRECT("A"&amp;ROW())="","",RANK(A144,[Data],1))</f>
        <v/>
      </c>
      <c r="C144" s="5" t="str">
        <f ca="1">IF(INDIRECT("A"&amp;ROW())="","",(B144-1)/COUNT([Data]))</f>
        <v/>
      </c>
      <c r="D144" s="5" t="str">
        <f ca="1">IF(INDIRECT("A"&amp;ROW())="","",B144/COUNT([Data]))</f>
        <v/>
      </c>
      <c r="E144" t="str">
        <f t="shared" ca="1" si="8"/>
        <v/>
      </c>
      <c r="F144" s="5" t="str">
        <f t="shared" ca="1" si="6"/>
        <v/>
      </c>
      <c r="G144" s="5" t="str">
        <f>IF(ROW()=7,MAX([D_i]),"")</f>
        <v/>
      </c>
      <c r="H144" s="69" t="str">
        <f ca="1">IF(INDIRECT("A"&amp;ROW())="","",RANK([Data],[Data],1)+COUNTIF([Data],Tabulka2493[[#This Row],[Data]])-1)</f>
        <v/>
      </c>
      <c r="I144" s="5" t="str">
        <f ca="1">IF(INDIRECT("A"&amp;ROW())="","",(Tabulka2493[[#This Row],[Pořadí2 - i2]]-1)/COUNT([Data]))</f>
        <v/>
      </c>
      <c r="J144" s="5" t="str">
        <f ca="1">IF(INDIRECT("A"&amp;ROW())="","",H144/COUNT([Data]))</f>
        <v/>
      </c>
      <c r="K144" s="72" t="str">
        <f ca="1">IF(INDIRECT("A"&amp;ROW())="","",NORMDIST(Tabulka2493[[#This Row],[Data]],$X$6,$X$7,1))</f>
        <v/>
      </c>
      <c r="L144" s="5" t="str">
        <f t="shared" ca="1" si="7"/>
        <v/>
      </c>
      <c r="M144" s="5" t="str">
        <f>IF(ROW()=7,MAX(Tabulka2493[D_i]),"")</f>
        <v/>
      </c>
      <c r="N144" s="5"/>
      <c r="O144" s="80"/>
      <c r="P144" s="80"/>
      <c r="Q144" s="80"/>
      <c r="R144" s="76" t="str">
        <f>IF(ROW()=7,IF(SUM([pomocná])&gt;0,SUM([pomocná]),1.36/SQRT(COUNT(Tabulka2493[Data]))),"")</f>
        <v/>
      </c>
      <c r="S144" s="79"/>
      <c r="T144" s="72"/>
      <c r="U144" s="72"/>
      <c r="V144" s="72"/>
    </row>
    <row r="145" spans="1:22">
      <c r="A145" s="4" t="str">
        <f>IF('Odhad rozsahu výběru'!D147="","",'Odhad rozsahu výběru'!D147)</f>
        <v/>
      </c>
      <c r="B145" s="69" t="str">
        <f ca="1">IF(INDIRECT("A"&amp;ROW())="","",RANK(A145,[Data],1))</f>
        <v/>
      </c>
      <c r="C145" s="5" t="str">
        <f ca="1">IF(INDIRECT("A"&amp;ROW())="","",(B145-1)/COUNT([Data]))</f>
        <v/>
      </c>
      <c r="D145" s="5" t="str">
        <f ca="1">IF(INDIRECT("A"&amp;ROW())="","",B145/COUNT([Data]))</f>
        <v/>
      </c>
      <c r="E145" t="str">
        <f t="shared" ca="1" si="8"/>
        <v/>
      </c>
      <c r="F145" s="5" t="str">
        <f t="shared" ca="1" si="6"/>
        <v/>
      </c>
      <c r="G145" s="5" t="str">
        <f>IF(ROW()=7,MAX([D_i]),"")</f>
        <v/>
      </c>
      <c r="H145" s="69" t="str">
        <f ca="1">IF(INDIRECT("A"&amp;ROW())="","",RANK([Data],[Data],1)+COUNTIF([Data],Tabulka2493[[#This Row],[Data]])-1)</f>
        <v/>
      </c>
      <c r="I145" s="5" t="str">
        <f ca="1">IF(INDIRECT("A"&amp;ROW())="","",(Tabulka2493[[#This Row],[Pořadí2 - i2]]-1)/COUNT([Data]))</f>
        <v/>
      </c>
      <c r="J145" s="5" t="str">
        <f ca="1">IF(INDIRECT("A"&amp;ROW())="","",H145/COUNT([Data]))</f>
        <v/>
      </c>
      <c r="K145" s="72" t="str">
        <f ca="1">IF(INDIRECT("A"&amp;ROW())="","",NORMDIST(Tabulka2493[[#This Row],[Data]],$X$6,$X$7,1))</f>
        <v/>
      </c>
      <c r="L145" s="5" t="str">
        <f t="shared" ca="1" si="7"/>
        <v/>
      </c>
      <c r="M145" s="5" t="str">
        <f>IF(ROW()=7,MAX(Tabulka2493[D_i]),"")</f>
        <v/>
      </c>
      <c r="N145" s="5"/>
      <c r="O145" s="80"/>
      <c r="P145" s="80"/>
      <c r="Q145" s="80"/>
      <c r="R145" s="76" t="str">
        <f>IF(ROW()=7,IF(SUM([pomocná])&gt;0,SUM([pomocná]),1.36/SQRT(COUNT(Tabulka2493[Data]))),"")</f>
        <v/>
      </c>
      <c r="S145" s="79"/>
      <c r="T145" s="72"/>
      <c r="U145" s="72"/>
      <c r="V145" s="72"/>
    </row>
    <row r="146" spans="1:22">
      <c r="A146" s="4" t="str">
        <f>IF('Odhad rozsahu výběru'!D148="","",'Odhad rozsahu výběru'!D148)</f>
        <v/>
      </c>
      <c r="B146" s="69" t="str">
        <f ca="1">IF(INDIRECT("A"&amp;ROW())="","",RANK(A146,[Data],1))</f>
        <v/>
      </c>
      <c r="C146" s="5" t="str">
        <f ca="1">IF(INDIRECT("A"&amp;ROW())="","",(B146-1)/COUNT([Data]))</f>
        <v/>
      </c>
      <c r="D146" s="5" t="str">
        <f ca="1">IF(INDIRECT("A"&amp;ROW())="","",B146/COUNT([Data]))</f>
        <v/>
      </c>
      <c r="E146" t="str">
        <f t="shared" ca="1" si="8"/>
        <v/>
      </c>
      <c r="F146" s="5" t="str">
        <f t="shared" ca="1" si="6"/>
        <v/>
      </c>
      <c r="G146" s="5" t="str">
        <f>IF(ROW()=7,MAX([D_i]),"")</f>
        <v/>
      </c>
      <c r="H146" s="69" t="str">
        <f ca="1">IF(INDIRECT("A"&amp;ROW())="","",RANK([Data],[Data],1)+COUNTIF([Data],Tabulka2493[[#This Row],[Data]])-1)</f>
        <v/>
      </c>
      <c r="I146" s="5" t="str">
        <f ca="1">IF(INDIRECT("A"&amp;ROW())="","",(Tabulka2493[[#This Row],[Pořadí2 - i2]]-1)/COUNT([Data]))</f>
        <v/>
      </c>
      <c r="J146" s="5" t="str">
        <f ca="1">IF(INDIRECT("A"&amp;ROW())="","",H146/COUNT([Data]))</f>
        <v/>
      </c>
      <c r="K146" s="72" t="str">
        <f ca="1">IF(INDIRECT("A"&amp;ROW())="","",NORMDIST(Tabulka2493[[#This Row],[Data]],$X$6,$X$7,1))</f>
        <v/>
      </c>
      <c r="L146" s="5" t="str">
        <f t="shared" ca="1" si="7"/>
        <v/>
      </c>
      <c r="M146" s="5" t="str">
        <f>IF(ROW()=7,MAX(Tabulka2493[D_i]),"")</f>
        <v/>
      </c>
      <c r="N146" s="5"/>
      <c r="O146" s="80"/>
      <c r="P146" s="80"/>
      <c r="Q146" s="80"/>
      <c r="R146" s="76" t="str">
        <f>IF(ROW()=7,IF(SUM([pomocná])&gt;0,SUM([pomocná]),1.36/SQRT(COUNT(Tabulka2493[Data]))),"")</f>
        <v/>
      </c>
      <c r="S146" s="79"/>
      <c r="T146" s="72"/>
      <c r="U146" s="72"/>
      <c r="V146" s="72"/>
    </row>
    <row r="147" spans="1:22">
      <c r="A147" s="4" t="str">
        <f>IF('Odhad rozsahu výběru'!D149="","",'Odhad rozsahu výběru'!D149)</f>
        <v/>
      </c>
      <c r="B147" s="69" t="str">
        <f ca="1">IF(INDIRECT("A"&amp;ROW())="","",RANK(A147,[Data],1))</f>
        <v/>
      </c>
      <c r="C147" s="5" t="str">
        <f ca="1">IF(INDIRECT("A"&amp;ROW())="","",(B147-1)/COUNT([Data]))</f>
        <v/>
      </c>
      <c r="D147" s="5" t="str">
        <f ca="1">IF(INDIRECT("A"&amp;ROW())="","",B147/COUNT([Data]))</f>
        <v/>
      </c>
      <c r="E147" t="str">
        <f t="shared" ca="1" si="8"/>
        <v/>
      </c>
      <c r="F147" s="5" t="str">
        <f t="shared" ca="1" si="6"/>
        <v/>
      </c>
      <c r="G147" s="5" t="str">
        <f>IF(ROW()=7,MAX([D_i]),"")</f>
        <v/>
      </c>
      <c r="H147" s="69" t="str">
        <f ca="1">IF(INDIRECT("A"&amp;ROW())="","",RANK([Data],[Data],1)+COUNTIF([Data],Tabulka2493[[#This Row],[Data]])-1)</f>
        <v/>
      </c>
      <c r="I147" s="5" t="str">
        <f ca="1">IF(INDIRECT("A"&amp;ROW())="","",(Tabulka2493[[#This Row],[Pořadí2 - i2]]-1)/COUNT([Data]))</f>
        <v/>
      </c>
      <c r="J147" s="5" t="str">
        <f ca="1">IF(INDIRECT("A"&amp;ROW())="","",H147/COUNT([Data]))</f>
        <v/>
      </c>
      <c r="K147" s="72" t="str">
        <f ca="1">IF(INDIRECT("A"&amp;ROW())="","",NORMDIST(Tabulka2493[[#This Row],[Data]],$X$6,$X$7,1))</f>
        <v/>
      </c>
      <c r="L147" s="5" t="str">
        <f t="shared" ca="1" si="7"/>
        <v/>
      </c>
      <c r="M147" s="5" t="str">
        <f>IF(ROW()=7,MAX(Tabulka2493[D_i]),"")</f>
        <v/>
      </c>
      <c r="N147" s="5"/>
      <c r="O147" s="80"/>
      <c r="P147" s="80"/>
      <c r="Q147" s="80"/>
      <c r="R147" s="76" t="str">
        <f>IF(ROW()=7,IF(SUM([pomocná])&gt;0,SUM([pomocná]),1.36/SQRT(COUNT(Tabulka2493[Data]))),"")</f>
        <v/>
      </c>
      <c r="S147" s="79"/>
      <c r="T147" s="72"/>
      <c r="U147" s="72"/>
      <c r="V147" s="72"/>
    </row>
    <row r="148" spans="1:22">
      <c r="A148" s="4" t="str">
        <f>IF('Odhad rozsahu výběru'!D150="","",'Odhad rozsahu výběru'!D150)</f>
        <v/>
      </c>
      <c r="B148" s="69" t="str">
        <f ca="1">IF(INDIRECT("A"&amp;ROW())="","",RANK(A148,[Data],1))</f>
        <v/>
      </c>
      <c r="C148" s="5" t="str">
        <f ca="1">IF(INDIRECT("A"&amp;ROW())="","",(B148-1)/COUNT([Data]))</f>
        <v/>
      </c>
      <c r="D148" s="5" t="str">
        <f ca="1">IF(INDIRECT("A"&amp;ROW())="","",B148/COUNT([Data]))</f>
        <v/>
      </c>
      <c r="E148" t="str">
        <f t="shared" ca="1" si="8"/>
        <v/>
      </c>
      <c r="F148" s="5" t="str">
        <f t="shared" ca="1" si="6"/>
        <v/>
      </c>
      <c r="G148" s="5" t="str">
        <f>IF(ROW()=7,MAX([D_i]),"")</f>
        <v/>
      </c>
      <c r="H148" s="69" t="str">
        <f ca="1">IF(INDIRECT("A"&amp;ROW())="","",RANK([Data],[Data],1)+COUNTIF([Data],Tabulka2493[[#This Row],[Data]])-1)</f>
        <v/>
      </c>
      <c r="I148" s="5" t="str">
        <f ca="1">IF(INDIRECT("A"&amp;ROW())="","",(Tabulka2493[[#This Row],[Pořadí2 - i2]]-1)/COUNT([Data]))</f>
        <v/>
      </c>
      <c r="J148" s="5" t="str">
        <f ca="1">IF(INDIRECT("A"&amp;ROW())="","",H148/COUNT([Data]))</f>
        <v/>
      </c>
      <c r="K148" s="72" t="str">
        <f ca="1">IF(INDIRECT("A"&amp;ROW())="","",NORMDIST(Tabulka2493[[#This Row],[Data]],$X$6,$X$7,1))</f>
        <v/>
      </c>
      <c r="L148" s="5" t="str">
        <f t="shared" ca="1" si="7"/>
        <v/>
      </c>
      <c r="M148" s="5" t="str">
        <f>IF(ROW()=7,MAX(Tabulka2493[D_i]),"")</f>
        <v/>
      </c>
      <c r="N148" s="5"/>
      <c r="O148" s="80"/>
      <c r="P148" s="80"/>
      <c r="Q148" s="80"/>
      <c r="R148" s="76" t="str">
        <f>IF(ROW()=7,IF(SUM([pomocná])&gt;0,SUM([pomocná]),1.36/SQRT(COUNT(Tabulka2493[Data]))),"")</f>
        <v/>
      </c>
      <c r="S148" s="79"/>
      <c r="T148" s="72"/>
      <c r="U148" s="72"/>
      <c r="V148" s="72"/>
    </row>
    <row r="149" spans="1:22">
      <c r="A149" s="4" t="str">
        <f>IF('Odhad rozsahu výběru'!D151="","",'Odhad rozsahu výběru'!D151)</f>
        <v/>
      </c>
      <c r="B149" s="69" t="str">
        <f ca="1">IF(INDIRECT("A"&amp;ROW())="","",RANK(A149,[Data],1))</f>
        <v/>
      </c>
      <c r="C149" s="5" t="str">
        <f ca="1">IF(INDIRECT("A"&amp;ROW())="","",(B149-1)/COUNT([Data]))</f>
        <v/>
      </c>
      <c r="D149" s="5" t="str">
        <f ca="1">IF(INDIRECT("A"&amp;ROW())="","",B149/COUNT([Data]))</f>
        <v/>
      </c>
      <c r="E149" t="str">
        <f t="shared" ca="1" si="8"/>
        <v/>
      </c>
      <c r="F149" s="5" t="str">
        <f t="shared" ca="1" si="6"/>
        <v/>
      </c>
      <c r="G149" s="5" t="str">
        <f>IF(ROW()=7,MAX([D_i]),"")</f>
        <v/>
      </c>
      <c r="H149" s="69" t="str">
        <f ca="1">IF(INDIRECT("A"&amp;ROW())="","",RANK([Data],[Data],1)+COUNTIF([Data],Tabulka2493[[#This Row],[Data]])-1)</f>
        <v/>
      </c>
      <c r="I149" s="5" t="str">
        <f ca="1">IF(INDIRECT("A"&amp;ROW())="","",(Tabulka2493[[#This Row],[Pořadí2 - i2]]-1)/COUNT([Data]))</f>
        <v/>
      </c>
      <c r="J149" s="5" t="str">
        <f ca="1">IF(INDIRECT("A"&amp;ROW())="","",H149/COUNT([Data]))</f>
        <v/>
      </c>
      <c r="K149" s="72" t="str">
        <f ca="1">IF(INDIRECT("A"&amp;ROW())="","",NORMDIST(Tabulka2493[[#This Row],[Data]],$X$6,$X$7,1))</f>
        <v/>
      </c>
      <c r="L149" s="5" t="str">
        <f t="shared" ca="1" si="7"/>
        <v/>
      </c>
      <c r="M149" s="5" t="str">
        <f>IF(ROW()=7,MAX(Tabulka2493[D_i]),"")</f>
        <v/>
      </c>
      <c r="N149" s="5"/>
      <c r="O149" s="80"/>
      <c r="P149" s="80"/>
      <c r="Q149" s="80"/>
      <c r="R149" s="76" t="str">
        <f>IF(ROW()=7,IF(SUM([pomocná])&gt;0,SUM([pomocná]),1.36/SQRT(COUNT(Tabulka2493[Data]))),"")</f>
        <v/>
      </c>
      <c r="S149" s="79"/>
      <c r="T149" s="72"/>
      <c r="U149" s="72"/>
      <c r="V149" s="72"/>
    </row>
    <row r="150" spans="1:22">
      <c r="A150" s="4" t="str">
        <f>IF('Odhad rozsahu výběru'!D152="","",'Odhad rozsahu výběru'!D152)</f>
        <v/>
      </c>
      <c r="B150" s="69" t="str">
        <f ca="1">IF(INDIRECT("A"&amp;ROW())="","",RANK(A150,[Data],1))</f>
        <v/>
      </c>
      <c r="C150" s="5" t="str">
        <f ca="1">IF(INDIRECT("A"&amp;ROW())="","",(B150-1)/COUNT([Data]))</f>
        <v/>
      </c>
      <c r="D150" s="5" t="str">
        <f ca="1">IF(INDIRECT("A"&amp;ROW())="","",B150/COUNT([Data]))</f>
        <v/>
      </c>
      <c r="E150" t="str">
        <f t="shared" ca="1" si="8"/>
        <v/>
      </c>
      <c r="F150" s="5" t="str">
        <f t="shared" ca="1" si="6"/>
        <v/>
      </c>
      <c r="G150" s="5" t="str">
        <f>IF(ROW()=7,MAX([D_i]),"")</f>
        <v/>
      </c>
      <c r="H150" s="69" t="str">
        <f ca="1">IF(INDIRECT("A"&amp;ROW())="","",RANK([Data],[Data],1)+COUNTIF([Data],Tabulka2493[[#This Row],[Data]])-1)</f>
        <v/>
      </c>
      <c r="I150" s="5" t="str">
        <f ca="1">IF(INDIRECT("A"&amp;ROW())="","",(Tabulka2493[[#This Row],[Pořadí2 - i2]]-1)/COUNT([Data]))</f>
        <v/>
      </c>
      <c r="J150" s="5" t="str">
        <f ca="1">IF(INDIRECT("A"&amp;ROW())="","",H150/COUNT([Data]))</f>
        <v/>
      </c>
      <c r="K150" s="72" t="str">
        <f ca="1">IF(INDIRECT("A"&amp;ROW())="","",NORMDIST(Tabulka2493[[#This Row],[Data]],$X$6,$X$7,1))</f>
        <v/>
      </c>
      <c r="L150" s="5" t="str">
        <f t="shared" ca="1" si="7"/>
        <v/>
      </c>
      <c r="M150" s="5" t="str">
        <f>IF(ROW()=7,MAX(Tabulka2493[D_i]),"")</f>
        <v/>
      </c>
      <c r="N150" s="5"/>
      <c r="O150" s="80"/>
      <c r="P150" s="80"/>
      <c r="Q150" s="80"/>
      <c r="R150" s="76" t="str">
        <f>IF(ROW()=7,IF(SUM([pomocná])&gt;0,SUM([pomocná]),1.36/SQRT(COUNT(Tabulka2493[Data]))),"")</f>
        <v/>
      </c>
      <c r="S150" s="79"/>
      <c r="T150" s="72"/>
      <c r="U150" s="72"/>
      <c r="V150" s="72"/>
    </row>
    <row r="151" spans="1:22">
      <c r="A151" s="4" t="str">
        <f>IF('Odhad rozsahu výběru'!D153="","",'Odhad rozsahu výběru'!D153)</f>
        <v/>
      </c>
      <c r="B151" s="69" t="str">
        <f ca="1">IF(INDIRECT("A"&amp;ROW())="","",RANK(A151,[Data],1))</f>
        <v/>
      </c>
      <c r="C151" s="5" t="str">
        <f ca="1">IF(INDIRECT("A"&amp;ROW())="","",(B151-1)/COUNT([Data]))</f>
        <v/>
      </c>
      <c r="D151" s="5" t="str">
        <f ca="1">IF(INDIRECT("A"&amp;ROW())="","",B151/COUNT([Data]))</f>
        <v/>
      </c>
      <c r="E151" t="str">
        <f t="shared" ca="1" si="8"/>
        <v/>
      </c>
      <c r="F151" s="5" t="str">
        <f t="shared" ca="1" si="6"/>
        <v/>
      </c>
      <c r="G151" s="5" t="str">
        <f>IF(ROW()=7,MAX([D_i]),"")</f>
        <v/>
      </c>
      <c r="H151" s="69" t="str">
        <f ca="1">IF(INDIRECT("A"&amp;ROW())="","",RANK([Data],[Data],1)+COUNTIF([Data],Tabulka2493[[#This Row],[Data]])-1)</f>
        <v/>
      </c>
      <c r="I151" s="5" t="str">
        <f ca="1">IF(INDIRECT("A"&amp;ROW())="","",(Tabulka2493[[#This Row],[Pořadí2 - i2]]-1)/COUNT([Data]))</f>
        <v/>
      </c>
      <c r="J151" s="5" t="str">
        <f ca="1">IF(INDIRECT("A"&amp;ROW())="","",H151/COUNT([Data]))</f>
        <v/>
      </c>
      <c r="K151" s="72" t="str">
        <f ca="1">IF(INDIRECT("A"&amp;ROW())="","",NORMDIST(Tabulka2493[[#This Row],[Data]],$X$6,$X$7,1))</f>
        <v/>
      </c>
      <c r="L151" s="5" t="str">
        <f t="shared" ca="1" si="7"/>
        <v/>
      </c>
      <c r="M151" s="5" t="str">
        <f>IF(ROW()=7,MAX(Tabulka2493[D_i]),"")</f>
        <v/>
      </c>
      <c r="N151" s="5"/>
      <c r="O151" s="80"/>
      <c r="P151" s="80"/>
      <c r="Q151" s="80"/>
      <c r="R151" s="76" t="str">
        <f>IF(ROW()=7,IF(SUM([pomocná])&gt;0,SUM([pomocná]),1.36/SQRT(COUNT(Tabulka2493[Data]))),"")</f>
        <v/>
      </c>
      <c r="S151" s="79"/>
      <c r="T151" s="72"/>
      <c r="U151" s="72"/>
      <c r="V151" s="72"/>
    </row>
    <row r="152" spans="1:22">
      <c r="A152" s="4" t="str">
        <f>IF('Odhad rozsahu výběru'!D154="","",'Odhad rozsahu výběru'!D154)</f>
        <v/>
      </c>
      <c r="B152" s="69" t="str">
        <f ca="1">IF(INDIRECT("A"&amp;ROW())="","",RANK(A152,[Data],1))</f>
        <v/>
      </c>
      <c r="C152" s="5" t="str">
        <f ca="1">IF(INDIRECT("A"&amp;ROW())="","",(B152-1)/COUNT([Data]))</f>
        <v/>
      </c>
      <c r="D152" s="5" t="str">
        <f ca="1">IF(INDIRECT("A"&amp;ROW())="","",B152/COUNT([Data]))</f>
        <v/>
      </c>
      <c r="E152" t="str">
        <f t="shared" ca="1" si="8"/>
        <v/>
      </c>
      <c r="F152" s="5" t="str">
        <f t="shared" ca="1" si="6"/>
        <v/>
      </c>
      <c r="G152" s="5" t="str">
        <f>IF(ROW()=7,MAX([D_i]),"")</f>
        <v/>
      </c>
      <c r="H152" s="69" t="str">
        <f ca="1">IF(INDIRECT("A"&amp;ROW())="","",RANK([Data],[Data],1)+COUNTIF([Data],Tabulka2493[[#This Row],[Data]])-1)</f>
        <v/>
      </c>
      <c r="I152" s="5" t="str">
        <f ca="1">IF(INDIRECT("A"&amp;ROW())="","",(Tabulka2493[[#This Row],[Pořadí2 - i2]]-1)/COUNT([Data]))</f>
        <v/>
      </c>
      <c r="J152" s="5" t="str">
        <f ca="1">IF(INDIRECT("A"&amp;ROW())="","",H152/COUNT([Data]))</f>
        <v/>
      </c>
      <c r="K152" s="72" t="str">
        <f ca="1">IF(INDIRECT("A"&amp;ROW())="","",NORMDIST(Tabulka2493[[#This Row],[Data]],$X$6,$X$7,1))</f>
        <v/>
      </c>
      <c r="L152" s="5" t="str">
        <f t="shared" ca="1" si="7"/>
        <v/>
      </c>
      <c r="M152" s="5" t="str">
        <f>IF(ROW()=7,MAX(Tabulka2493[D_i]),"")</f>
        <v/>
      </c>
      <c r="N152" s="5"/>
      <c r="O152" s="80"/>
      <c r="P152" s="80"/>
      <c r="Q152" s="80"/>
      <c r="R152" s="76" t="str">
        <f>IF(ROW()=7,IF(SUM([pomocná])&gt;0,SUM([pomocná]),1.36/SQRT(COUNT(Tabulka2493[Data]))),"")</f>
        <v/>
      </c>
      <c r="S152" s="79"/>
      <c r="T152" s="72"/>
      <c r="U152" s="72"/>
      <c r="V152" s="72"/>
    </row>
    <row r="153" spans="1:22">
      <c r="A153" s="4" t="str">
        <f>IF('Odhad rozsahu výběru'!D155="","",'Odhad rozsahu výběru'!D155)</f>
        <v/>
      </c>
      <c r="B153" s="69" t="str">
        <f ca="1">IF(INDIRECT("A"&amp;ROW())="","",RANK(A153,[Data],1))</f>
        <v/>
      </c>
      <c r="C153" s="5" t="str">
        <f ca="1">IF(INDIRECT("A"&amp;ROW())="","",(B153-1)/COUNT([Data]))</f>
        <v/>
      </c>
      <c r="D153" s="5" t="str">
        <f ca="1">IF(INDIRECT("A"&amp;ROW())="","",B153/COUNT([Data]))</f>
        <v/>
      </c>
      <c r="E153" t="str">
        <f t="shared" ca="1" si="8"/>
        <v/>
      </c>
      <c r="F153" s="5" t="str">
        <f t="shared" ca="1" si="6"/>
        <v/>
      </c>
      <c r="G153" s="5" t="str">
        <f>IF(ROW()=7,MAX([D_i]),"")</f>
        <v/>
      </c>
      <c r="H153" s="69" t="str">
        <f ca="1">IF(INDIRECT("A"&amp;ROW())="","",RANK([Data],[Data],1)+COUNTIF([Data],Tabulka2493[[#This Row],[Data]])-1)</f>
        <v/>
      </c>
      <c r="I153" s="5" t="str">
        <f ca="1">IF(INDIRECT("A"&amp;ROW())="","",(Tabulka2493[[#This Row],[Pořadí2 - i2]]-1)/COUNT([Data]))</f>
        <v/>
      </c>
      <c r="J153" s="5" t="str">
        <f ca="1">IF(INDIRECT("A"&amp;ROW())="","",H153/COUNT([Data]))</f>
        <v/>
      </c>
      <c r="K153" s="72" t="str">
        <f ca="1">IF(INDIRECT("A"&amp;ROW())="","",NORMDIST(Tabulka2493[[#This Row],[Data]],$X$6,$X$7,1))</f>
        <v/>
      </c>
      <c r="L153" s="5" t="str">
        <f t="shared" ca="1" si="7"/>
        <v/>
      </c>
      <c r="M153" s="5" t="str">
        <f>IF(ROW()=7,MAX(Tabulka2493[D_i]),"")</f>
        <v/>
      </c>
      <c r="N153" s="5"/>
      <c r="O153" s="80"/>
      <c r="P153" s="80"/>
      <c r="Q153" s="80"/>
      <c r="R153" s="76" t="str">
        <f>IF(ROW()=7,IF(SUM([pomocná])&gt;0,SUM([pomocná]),1.36/SQRT(COUNT(Tabulka2493[Data]))),"")</f>
        <v/>
      </c>
      <c r="S153" s="79"/>
      <c r="T153" s="72"/>
      <c r="U153" s="72"/>
      <c r="V153" s="72"/>
    </row>
    <row r="154" spans="1:22">
      <c r="A154" s="4" t="str">
        <f>IF('Odhad rozsahu výběru'!D156="","",'Odhad rozsahu výběru'!D156)</f>
        <v/>
      </c>
      <c r="B154" s="69" t="str">
        <f ca="1">IF(INDIRECT("A"&amp;ROW())="","",RANK(A154,[Data],1))</f>
        <v/>
      </c>
      <c r="C154" s="5" t="str">
        <f ca="1">IF(INDIRECT("A"&amp;ROW())="","",(B154-1)/COUNT([Data]))</f>
        <v/>
      </c>
      <c r="D154" s="5" t="str">
        <f ca="1">IF(INDIRECT("A"&amp;ROW())="","",B154/COUNT([Data]))</f>
        <v/>
      </c>
      <c r="E154" t="str">
        <f t="shared" ca="1" si="8"/>
        <v/>
      </c>
      <c r="F154" s="5" t="str">
        <f t="shared" ca="1" si="6"/>
        <v/>
      </c>
      <c r="G154" s="5" t="str">
        <f>IF(ROW()=7,MAX([D_i]),"")</f>
        <v/>
      </c>
      <c r="H154" s="69" t="str">
        <f ca="1">IF(INDIRECT("A"&amp;ROW())="","",RANK([Data],[Data],1)+COUNTIF([Data],Tabulka2493[[#This Row],[Data]])-1)</f>
        <v/>
      </c>
      <c r="I154" s="5" t="str">
        <f ca="1">IF(INDIRECT("A"&amp;ROW())="","",(Tabulka2493[[#This Row],[Pořadí2 - i2]]-1)/COUNT([Data]))</f>
        <v/>
      </c>
      <c r="J154" s="5" t="str">
        <f ca="1">IF(INDIRECT("A"&amp;ROW())="","",H154/COUNT([Data]))</f>
        <v/>
      </c>
      <c r="K154" s="72" t="str">
        <f ca="1">IF(INDIRECT("A"&amp;ROW())="","",NORMDIST(Tabulka2493[[#This Row],[Data]],$X$6,$X$7,1))</f>
        <v/>
      </c>
      <c r="L154" s="5" t="str">
        <f t="shared" ca="1" si="7"/>
        <v/>
      </c>
      <c r="M154" s="5" t="str">
        <f>IF(ROW()=7,MAX(Tabulka2493[D_i]),"")</f>
        <v/>
      </c>
      <c r="N154" s="5"/>
      <c r="O154" s="80"/>
      <c r="P154" s="80"/>
      <c r="Q154" s="80"/>
      <c r="R154" s="76" t="str">
        <f>IF(ROW()=7,IF(SUM([pomocná])&gt;0,SUM([pomocná]),1.36/SQRT(COUNT(Tabulka2493[Data]))),"")</f>
        <v/>
      </c>
      <c r="S154" s="79"/>
      <c r="T154" s="72"/>
      <c r="U154" s="72"/>
      <c r="V154" s="72"/>
    </row>
    <row r="155" spans="1:22">
      <c r="A155" s="4" t="str">
        <f>IF('Odhad rozsahu výběru'!D157="","",'Odhad rozsahu výběru'!D157)</f>
        <v/>
      </c>
      <c r="B155" s="69" t="str">
        <f ca="1">IF(INDIRECT("A"&amp;ROW())="","",RANK(A155,[Data],1))</f>
        <v/>
      </c>
      <c r="C155" s="5" t="str">
        <f ca="1">IF(INDIRECT("A"&amp;ROW())="","",(B155-1)/COUNT([Data]))</f>
        <v/>
      </c>
      <c r="D155" s="5" t="str">
        <f ca="1">IF(INDIRECT("A"&amp;ROW())="","",B155/COUNT([Data]))</f>
        <v/>
      </c>
      <c r="E155" t="str">
        <f t="shared" ca="1" si="8"/>
        <v/>
      </c>
      <c r="F155" s="5" t="str">
        <f t="shared" ca="1" si="6"/>
        <v/>
      </c>
      <c r="G155" s="5" t="str">
        <f>IF(ROW()=7,MAX([D_i]),"")</f>
        <v/>
      </c>
      <c r="H155" s="69" t="str">
        <f ca="1">IF(INDIRECT("A"&amp;ROW())="","",RANK([Data],[Data],1)+COUNTIF([Data],Tabulka2493[[#This Row],[Data]])-1)</f>
        <v/>
      </c>
      <c r="I155" s="5" t="str">
        <f ca="1">IF(INDIRECT("A"&amp;ROW())="","",(Tabulka2493[[#This Row],[Pořadí2 - i2]]-1)/COUNT([Data]))</f>
        <v/>
      </c>
      <c r="J155" s="5" t="str">
        <f ca="1">IF(INDIRECT("A"&amp;ROW())="","",H155/COUNT([Data]))</f>
        <v/>
      </c>
      <c r="K155" s="72" t="str">
        <f ca="1">IF(INDIRECT("A"&amp;ROW())="","",NORMDIST(Tabulka2493[[#This Row],[Data]],$X$6,$X$7,1))</f>
        <v/>
      </c>
      <c r="L155" s="5" t="str">
        <f t="shared" ca="1" si="7"/>
        <v/>
      </c>
      <c r="M155" s="5" t="str">
        <f>IF(ROW()=7,MAX(Tabulka2493[D_i]),"")</f>
        <v/>
      </c>
      <c r="N155" s="5"/>
      <c r="O155" s="80"/>
      <c r="P155" s="80"/>
      <c r="Q155" s="80"/>
      <c r="R155" s="76" t="str">
        <f>IF(ROW()=7,IF(SUM([pomocná])&gt;0,SUM([pomocná]),1.36/SQRT(COUNT(Tabulka2493[Data]))),"")</f>
        <v/>
      </c>
      <c r="S155" s="79"/>
      <c r="T155" s="72"/>
      <c r="U155" s="72"/>
      <c r="V155" s="72"/>
    </row>
    <row r="156" spans="1:22">
      <c r="A156" s="4" t="str">
        <f>IF('Odhad rozsahu výběru'!D158="","",'Odhad rozsahu výběru'!D158)</f>
        <v/>
      </c>
      <c r="B156" s="69" t="str">
        <f ca="1">IF(INDIRECT("A"&amp;ROW())="","",RANK(A156,[Data],1))</f>
        <v/>
      </c>
      <c r="C156" s="5" t="str">
        <f ca="1">IF(INDIRECT("A"&amp;ROW())="","",(B156-1)/COUNT([Data]))</f>
        <v/>
      </c>
      <c r="D156" s="5" t="str">
        <f ca="1">IF(INDIRECT("A"&amp;ROW())="","",B156/COUNT([Data]))</f>
        <v/>
      </c>
      <c r="E156" t="str">
        <f t="shared" ca="1" si="8"/>
        <v/>
      </c>
      <c r="F156" s="5" t="str">
        <f t="shared" ca="1" si="6"/>
        <v/>
      </c>
      <c r="G156" s="5" t="str">
        <f>IF(ROW()=7,MAX([D_i]),"")</f>
        <v/>
      </c>
      <c r="H156" s="69" t="str">
        <f ca="1">IF(INDIRECT("A"&amp;ROW())="","",RANK([Data],[Data],1)+COUNTIF([Data],Tabulka2493[[#This Row],[Data]])-1)</f>
        <v/>
      </c>
      <c r="I156" s="5" t="str">
        <f ca="1">IF(INDIRECT("A"&amp;ROW())="","",(Tabulka2493[[#This Row],[Pořadí2 - i2]]-1)/COUNT([Data]))</f>
        <v/>
      </c>
      <c r="J156" s="5" t="str">
        <f ca="1">IF(INDIRECT("A"&amp;ROW())="","",H156/COUNT([Data]))</f>
        <v/>
      </c>
      <c r="K156" s="72" t="str">
        <f ca="1">IF(INDIRECT("A"&amp;ROW())="","",NORMDIST(Tabulka2493[[#This Row],[Data]],$X$6,$X$7,1))</f>
        <v/>
      </c>
      <c r="L156" s="5" t="str">
        <f t="shared" ca="1" si="7"/>
        <v/>
      </c>
      <c r="M156" s="5" t="str">
        <f>IF(ROW()=7,MAX(Tabulka2493[D_i]),"")</f>
        <v/>
      </c>
      <c r="N156" s="5"/>
      <c r="O156" s="80"/>
      <c r="P156" s="80"/>
      <c r="Q156" s="80"/>
      <c r="R156" s="76" t="str">
        <f>IF(ROW()=7,IF(SUM([pomocná])&gt;0,SUM([pomocná]),1.36/SQRT(COUNT(Tabulka2493[Data]))),"")</f>
        <v/>
      </c>
      <c r="S156" s="79"/>
      <c r="T156" s="72"/>
      <c r="U156" s="72"/>
      <c r="V156" s="72"/>
    </row>
    <row r="157" spans="1:22">
      <c r="A157" s="4" t="str">
        <f>IF('Odhad rozsahu výběru'!D159="","",'Odhad rozsahu výběru'!D159)</f>
        <v/>
      </c>
      <c r="B157" s="69" t="str">
        <f ca="1">IF(INDIRECT("A"&amp;ROW())="","",RANK(A157,[Data],1))</f>
        <v/>
      </c>
      <c r="C157" s="5" t="str">
        <f ca="1">IF(INDIRECT("A"&amp;ROW())="","",(B157-1)/COUNT([Data]))</f>
        <v/>
      </c>
      <c r="D157" s="5" t="str">
        <f ca="1">IF(INDIRECT("A"&amp;ROW())="","",B157/COUNT([Data]))</f>
        <v/>
      </c>
      <c r="E157" t="str">
        <f t="shared" ca="1" si="8"/>
        <v/>
      </c>
      <c r="F157" s="5" t="str">
        <f t="shared" ca="1" si="6"/>
        <v/>
      </c>
      <c r="G157" s="5" t="str">
        <f>IF(ROW()=7,MAX([D_i]),"")</f>
        <v/>
      </c>
      <c r="H157" s="69" t="str">
        <f ca="1">IF(INDIRECT("A"&amp;ROW())="","",RANK([Data],[Data],1)+COUNTIF([Data],Tabulka2493[[#This Row],[Data]])-1)</f>
        <v/>
      </c>
      <c r="I157" s="5" t="str">
        <f ca="1">IF(INDIRECT("A"&amp;ROW())="","",(Tabulka2493[[#This Row],[Pořadí2 - i2]]-1)/COUNT([Data]))</f>
        <v/>
      </c>
      <c r="J157" s="5" t="str">
        <f ca="1">IF(INDIRECT("A"&amp;ROW())="","",H157/COUNT([Data]))</f>
        <v/>
      </c>
      <c r="K157" s="72" t="str">
        <f ca="1">IF(INDIRECT("A"&amp;ROW())="","",NORMDIST(Tabulka2493[[#This Row],[Data]],$X$6,$X$7,1))</f>
        <v/>
      </c>
      <c r="L157" s="5" t="str">
        <f t="shared" ca="1" si="7"/>
        <v/>
      </c>
      <c r="M157" s="5" t="str">
        <f>IF(ROW()=7,MAX(Tabulka2493[D_i]),"")</f>
        <v/>
      </c>
      <c r="N157" s="5"/>
      <c r="O157" s="80"/>
      <c r="P157" s="80"/>
      <c r="Q157" s="80"/>
      <c r="R157" s="76" t="str">
        <f>IF(ROW()=7,IF(SUM([pomocná])&gt;0,SUM([pomocná]),1.36/SQRT(COUNT(Tabulka2493[Data]))),"")</f>
        <v/>
      </c>
      <c r="S157" s="79"/>
      <c r="T157" s="72"/>
      <c r="U157" s="72"/>
      <c r="V157" s="72"/>
    </row>
    <row r="158" spans="1:22">
      <c r="A158" s="4" t="str">
        <f>IF('Odhad rozsahu výběru'!D160="","",'Odhad rozsahu výběru'!D160)</f>
        <v/>
      </c>
      <c r="B158" s="69" t="str">
        <f ca="1">IF(INDIRECT("A"&amp;ROW())="","",RANK(A158,[Data],1))</f>
        <v/>
      </c>
      <c r="C158" s="5" t="str">
        <f ca="1">IF(INDIRECT("A"&amp;ROW())="","",(B158-1)/COUNT([Data]))</f>
        <v/>
      </c>
      <c r="D158" s="5" t="str">
        <f ca="1">IF(INDIRECT("A"&amp;ROW())="","",B158/COUNT([Data]))</f>
        <v/>
      </c>
      <c r="E158" t="str">
        <f t="shared" ca="1" si="8"/>
        <v/>
      </c>
      <c r="F158" s="5" t="str">
        <f t="shared" ca="1" si="6"/>
        <v/>
      </c>
      <c r="G158" s="5" t="str">
        <f>IF(ROW()=7,MAX([D_i]),"")</f>
        <v/>
      </c>
      <c r="H158" s="69" t="str">
        <f ca="1">IF(INDIRECT("A"&amp;ROW())="","",RANK([Data],[Data],1)+COUNTIF([Data],Tabulka2493[[#This Row],[Data]])-1)</f>
        <v/>
      </c>
      <c r="I158" s="5" t="str">
        <f ca="1">IF(INDIRECT("A"&amp;ROW())="","",(Tabulka2493[[#This Row],[Pořadí2 - i2]]-1)/COUNT([Data]))</f>
        <v/>
      </c>
      <c r="J158" s="5" t="str">
        <f ca="1">IF(INDIRECT("A"&amp;ROW())="","",H158/COUNT([Data]))</f>
        <v/>
      </c>
      <c r="K158" s="72" t="str">
        <f ca="1">IF(INDIRECT("A"&amp;ROW())="","",NORMDIST(Tabulka2493[[#This Row],[Data]],$X$6,$X$7,1))</f>
        <v/>
      </c>
      <c r="L158" s="5" t="str">
        <f t="shared" ca="1" si="7"/>
        <v/>
      </c>
      <c r="M158" s="5" t="str">
        <f>IF(ROW()=7,MAX(Tabulka2493[D_i]),"")</f>
        <v/>
      </c>
      <c r="N158" s="5"/>
      <c r="O158" s="80"/>
      <c r="P158" s="80"/>
      <c r="Q158" s="80"/>
      <c r="R158" s="76" t="str">
        <f>IF(ROW()=7,IF(SUM([pomocná])&gt;0,SUM([pomocná]),1.36/SQRT(COUNT(Tabulka2493[Data]))),"")</f>
        <v/>
      </c>
      <c r="S158" s="79"/>
      <c r="T158" s="72"/>
      <c r="U158" s="72"/>
      <c r="V158" s="72"/>
    </row>
    <row r="159" spans="1:22">
      <c r="A159" s="4" t="str">
        <f>IF('Odhad rozsahu výběru'!D161="","",'Odhad rozsahu výběru'!D161)</f>
        <v/>
      </c>
      <c r="B159" s="69" t="str">
        <f ca="1">IF(INDIRECT("A"&amp;ROW())="","",RANK(A159,[Data],1))</f>
        <v/>
      </c>
      <c r="C159" s="5" t="str">
        <f ca="1">IF(INDIRECT("A"&amp;ROW())="","",(B159-1)/COUNT([Data]))</f>
        <v/>
      </c>
      <c r="D159" s="5" t="str">
        <f ca="1">IF(INDIRECT("A"&amp;ROW())="","",B159/COUNT([Data]))</f>
        <v/>
      </c>
      <c r="E159" t="str">
        <f t="shared" ca="1" si="8"/>
        <v/>
      </c>
      <c r="F159" s="5" t="str">
        <f t="shared" ca="1" si="6"/>
        <v/>
      </c>
      <c r="G159" s="5" t="str">
        <f>IF(ROW()=7,MAX([D_i]),"")</f>
        <v/>
      </c>
      <c r="H159" s="69" t="str">
        <f ca="1">IF(INDIRECT("A"&amp;ROW())="","",RANK([Data],[Data],1)+COUNTIF([Data],Tabulka2493[[#This Row],[Data]])-1)</f>
        <v/>
      </c>
      <c r="I159" s="5" t="str">
        <f ca="1">IF(INDIRECT("A"&amp;ROW())="","",(Tabulka2493[[#This Row],[Pořadí2 - i2]]-1)/COUNT([Data]))</f>
        <v/>
      </c>
      <c r="J159" s="5" t="str">
        <f ca="1">IF(INDIRECT("A"&amp;ROW())="","",H159/COUNT([Data]))</f>
        <v/>
      </c>
      <c r="K159" s="72" t="str">
        <f ca="1">IF(INDIRECT("A"&amp;ROW())="","",NORMDIST(Tabulka2493[[#This Row],[Data]],$X$6,$X$7,1))</f>
        <v/>
      </c>
      <c r="L159" s="5" t="str">
        <f t="shared" ca="1" si="7"/>
        <v/>
      </c>
      <c r="M159" s="5" t="str">
        <f>IF(ROW()=7,MAX(Tabulka2493[D_i]),"")</f>
        <v/>
      </c>
      <c r="N159" s="5"/>
      <c r="O159" s="80"/>
      <c r="P159" s="80"/>
      <c r="Q159" s="80"/>
      <c r="R159" s="76" t="str">
        <f>IF(ROW()=7,IF(SUM([pomocná])&gt;0,SUM([pomocná]),1.36/SQRT(COUNT(Tabulka2493[Data]))),"")</f>
        <v/>
      </c>
      <c r="S159" s="79"/>
      <c r="T159" s="72"/>
      <c r="U159" s="72"/>
      <c r="V159" s="72"/>
    </row>
    <row r="160" spans="1:22">
      <c r="A160" s="4" t="str">
        <f>IF('Odhad rozsahu výběru'!D162="","",'Odhad rozsahu výběru'!D162)</f>
        <v/>
      </c>
      <c r="B160" s="69" t="str">
        <f ca="1">IF(INDIRECT("A"&amp;ROW())="","",RANK(A160,[Data],1))</f>
        <v/>
      </c>
      <c r="C160" s="5" t="str">
        <f ca="1">IF(INDIRECT("A"&amp;ROW())="","",(B160-1)/COUNT([Data]))</f>
        <v/>
      </c>
      <c r="D160" s="5" t="str">
        <f ca="1">IF(INDIRECT("A"&amp;ROW())="","",B160/COUNT([Data]))</f>
        <v/>
      </c>
      <c r="E160" t="str">
        <f t="shared" ca="1" si="8"/>
        <v/>
      </c>
      <c r="F160" s="5" t="str">
        <f t="shared" ca="1" si="6"/>
        <v/>
      </c>
      <c r="G160" s="5" t="str">
        <f>IF(ROW()=7,MAX([D_i]),"")</f>
        <v/>
      </c>
      <c r="H160" s="69" t="str">
        <f ca="1">IF(INDIRECT("A"&amp;ROW())="","",RANK([Data],[Data],1)+COUNTIF([Data],Tabulka2493[[#This Row],[Data]])-1)</f>
        <v/>
      </c>
      <c r="I160" s="5" t="str">
        <f ca="1">IF(INDIRECT("A"&amp;ROW())="","",(Tabulka2493[[#This Row],[Pořadí2 - i2]]-1)/COUNT([Data]))</f>
        <v/>
      </c>
      <c r="J160" s="5" t="str">
        <f ca="1">IF(INDIRECT("A"&amp;ROW())="","",H160/COUNT([Data]))</f>
        <v/>
      </c>
      <c r="K160" s="72" t="str">
        <f ca="1">IF(INDIRECT("A"&amp;ROW())="","",NORMDIST(Tabulka2493[[#This Row],[Data]],$X$6,$X$7,1))</f>
        <v/>
      </c>
      <c r="L160" s="5" t="str">
        <f t="shared" ca="1" si="7"/>
        <v/>
      </c>
      <c r="M160" s="5" t="str">
        <f>IF(ROW()=7,MAX(Tabulka2493[D_i]),"")</f>
        <v/>
      </c>
      <c r="N160" s="5"/>
      <c r="O160" s="80"/>
      <c r="P160" s="80"/>
      <c r="Q160" s="80"/>
      <c r="R160" s="76" t="str">
        <f>IF(ROW()=7,IF(SUM([pomocná])&gt;0,SUM([pomocná]),1.36/SQRT(COUNT(Tabulka2493[Data]))),"")</f>
        <v/>
      </c>
      <c r="S160" s="79"/>
      <c r="T160" s="72"/>
      <c r="U160" s="72"/>
      <c r="V160" s="72"/>
    </row>
    <row r="161" spans="1:22">
      <c r="A161" s="4" t="str">
        <f>IF('Odhad rozsahu výběru'!D163="","",'Odhad rozsahu výběru'!D163)</f>
        <v/>
      </c>
      <c r="B161" s="69" t="str">
        <f ca="1">IF(INDIRECT("A"&amp;ROW())="","",RANK(A161,[Data],1))</f>
        <v/>
      </c>
      <c r="C161" s="5" t="str">
        <f ca="1">IF(INDIRECT("A"&amp;ROW())="","",(B161-1)/COUNT([Data]))</f>
        <v/>
      </c>
      <c r="D161" s="5" t="str">
        <f ca="1">IF(INDIRECT("A"&amp;ROW())="","",B161/COUNT([Data]))</f>
        <v/>
      </c>
      <c r="E161" t="str">
        <f t="shared" ca="1" si="8"/>
        <v/>
      </c>
      <c r="F161" s="5" t="str">
        <f t="shared" ca="1" si="6"/>
        <v/>
      </c>
      <c r="G161" s="5" t="str">
        <f>IF(ROW()=7,MAX([D_i]),"")</f>
        <v/>
      </c>
      <c r="H161" s="69" t="str">
        <f ca="1">IF(INDIRECT("A"&amp;ROW())="","",RANK([Data],[Data],1)+COUNTIF([Data],Tabulka2493[[#This Row],[Data]])-1)</f>
        <v/>
      </c>
      <c r="I161" s="5" t="str">
        <f ca="1">IF(INDIRECT("A"&amp;ROW())="","",(Tabulka2493[[#This Row],[Pořadí2 - i2]]-1)/COUNT([Data]))</f>
        <v/>
      </c>
      <c r="J161" s="5" t="str">
        <f ca="1">IF(INDIRECT("A"&amp;ROW())="","",H161/COUNT([Data]))</f>
        <v/>
      </c>
      <c r="K161" s="72" t="str">
        <f ca="1">IF(INDIRECT("A"&amp;ROW())="","",NORMDIST(Tabulka2493[[#This Row],[Data]],$X$6,$X$7,1))</f>
        <v/>
      </c>
      <c r="L161" s="5" t="str">
        <f t="shared" ca="1" si="7"/>
        <v/>
      </c>
      <c r="M161" s="5" t="str">
        <f>IF(ROW()=7,MAX(Tabulka2493[D_i]),"")</f>
        <v/>
      </c>
      <c r="N161" s="5"/>
      <c r="O161" s="80"/>
      <c r="P161" s="80"/>
      <c r="Q161" s="80"/>
      <c r="R161" s="76" t="str">
        <f>IF(ROW()=7,IF(SUM([pomocná])&gt;0,SUM([pomocná]),1.36/SQRT(COUNT(Tabulka2493[Data]))),"")</f>
        <v/>
      </c>
      <c r="S161" s="79"/>
      <c r="T161" s="72"/>
      <c r="U161" s="72"/>
      <c r="V161" s="72"/>
    </row>
    <row r="162" spans="1:22">
      <c r="A162" s="4" t="str">
        <f>IF('Odhad rozsahu výběru'!D164="","",'Odhad rozsahu výběru'!D164)</f>
        <v/>
      </c>
      <c r="B162" s="69" t="str">
        <f ca="1">IF(INDIRECT("A"&amp;ROW())="","",RANK(A162,[Data],1))</f>
        <v/>
      </c>
      <c r="C162" s="5" t="str">
        <f ca="1">IF(INDIRECT("A"&amp;ROW())="","",(B162-1)/COUNT([Data]))</f>
        <v/>
      </c>
      <c r="D162" s="5" t="str">
        <f ca="1">IF(INDIRECT("A"&amp;ROW())="","",B162/COUNT([Data]))</f>
        <v/>
      </c>
      <c r="E162" t="str">
        <f t="shared" ca="1" si="8"/>
        <v/>
      </c>
      <c r="F162" s="5" t="str">
        <f t="shared" ca="1" si="6"/>
        <v/>
      </c>
      <c r="G162" s="5" t="str">
        <f>IF(ROW()=7,MAX([D_i]),"")</f>
        <v/>
      </c>
      <c r="H162" s="69" t="str">
        <f ca="1">IF(INDIRECT("A"&amp;ROW())="","",RANK([Data],[Data],1)+COUNTIF([Data],Tabulka2493[[#This Row],[Data]])-1)</f>
        <v/>
      </c>
      <c r="I162" s="5" t="str">
        <f ca="1">IF(INDIRECT("A"&amp;ROW())="","",(Tabulka2493[[#This Row],[Pořadí2 - i2]]-1)/COUNT([Data]))</f>
        <v/>
      </c>
      <c r="J162" s="5" t="str">
        <f ca="1">IF(INDIRECT("A"&amp;ROW())="","",H162/COUNT([Data]))</f>
        <v/>
      </c>
      <c r="K162" s="72" t="str">
        <f ca="1">IF(INDIRECT("A"&amp;ROW())="","",NORMDIST(Tabulka2493[[#This Row],[Data]],$X$6,$X$7,1))</f>
        <v/>
      </c>
      <c r="L162" s="5" t="str">
        <f t="shared" ca="1" si="7"/>
        <v/>
      </c>
      <c r="M162" s="5" t="str">
        <f>IF(ROW()=7,MAX(Tabulka2493[D_i]),"")</f>
        <v/>
      </c>
      <c r="N162" s="5"/>
      <c r="O162" s="80"/>
      <c r="P162" s="80"/>
      <c r="Q162" s="80"/>
      <c r="R162" s="76" t="str">
        <f>IF(ROW()=7,IF(SUM([pomocná])&gt;0,SUM([pomocná]),1.36/SQRT(COUNT(Tabulka2493[Data]))),"")</f>
        <v/>
      </c>
      <c r="S162" s="79"/>
      <c r="T162" s="72"/>
      <c r="U162" s="72"/>
      <c r="V162" s="72"/>
    </row>
    <row r="163" spans="1:22">
      <c r="A163" s="4" t="str">
        <f>IF('Odhad rozsahu výběru'!D165="","",'Odhad rozsahu výběru'!D165)</f>
        <v/>
      </c>
      <c r="B163" s="69" t="str">
        <f ca="1">IF(INDIRECT("A"&amp;ROW())="","",RANK(A163,[Data],1))</f>
        <v/>
      </c>
      <c r="C163" s="5" t="str">
        <f ca="1">IF(INDIRECT("A"&amp;ROW())="","",(B163-1)/COUNT([Data]))</f>
        <v/>
      </c>
      <c r="D163" s="5" t="str">
        <f ca="1">IF(INDIRECT("A"&amp;ROW())="","",B163/COUNT([Data]))</f>
        <v/>
      </c>
      <c r="E163" t="str">
        <f t="shared" ca="1" si="8"/>
        <v/>
      </c>
      <c r="F163" s="5" t="str">
        <f t="shared" ca="1" si="6"/>
        <v/>
      </c>
      <c r="G163" s="5" t="str">
        <f>IF(ROW()=7,MAX([D_i]),"")</f>
        <v/>
      </c>
      <c r="H163" s="69" t="str">
        <f ca="1">IF(INDIRECT("A"&amp;ROW())="","",RANK([Data],[Data],1)+COUNTIF([Data],Tabulka2493[[#This Row],[Data]])-1)</f>
        <v/>
      </c>
      <c r="I163" s="5" t="str">
        <f ca="1">IF(INDIRECT("A"&amp;ROW())="","",(Tabulka2493[[#This Row],[Pořadí2 - i2]]-1)/COUNT([Data]))</f>
        <v/>
      </c>
      <c r="J163" s="5" t="str">
        <f ca="1">IF(INDIRECT("A"&amp;ROW())="","",H163/COUNT([Data]))</f>
        <v/>
      </c>
      <c r="K163" s="72" t="str">
        <f ca="1">IF(INDIRECT("A"&amp;ROW())="","",NORMDIST(Tabulka2493[[#This Row],[Data]],$X$6,$X$7,1))</f>
        <v/>
      </c>
      <c r="L163" s="5" t="str">
        <f t="shared" ca="1" si="7"/>
        <v/>
      </c>
      <c r="M163" s="5" t="str">
        <f>IF(ROW()=7,MAX(Tabulka2493[D_i]),"")</f>
        <v/>
      </c>
      <c r="N163" s="5"/>
      <c r="O163" s="80"/>
      <c r="P163" s="80"/>
      <c r="Q163" s="80"/>
      <c r="R163" s="76" t="str">
        <f>IF(ROW()=7,IF(SUM([pomocná])&gt;0,SUM([pomocná]),1.36/SQRT(COUNT(Tabulka2493[Data]))),"")</f>
        <v/>
      </c>
      <c r="S163" s="79"/>
      <c r="T163" s="72"/>
      <c r="U163" s="72"/>
      <c r="V163" s="72"/>
    </row>
    <row r="164" spans="1:22">
      <c r="A164" s="4" t="str">
        <f>IF('Odhad rozsahu výběru'!D166="","",'Odhad rozsahu výběru'!D166)</f>
        <v/>
      </c>
      <c r="B164" s="69" t="str">
        <f ca="1">IF(INDIRECT("A"&amp;ROW())="","",RANK(A164,[Data],1))</f>
        <v/>
      </c>
      <c r="C164" s="5" t="str">
        <f ca="1">IF(INDIRECT("A"&amp;ROW())="","",(B164-1)/COUNT([Data]))</f>
        <v/>
      </c>
      <c r="D164" s="5" t="str">
        <f ca="1">IF(INDIRECT("A"&amp;ROW())="","",B164/COUNT([Data]))</f>
        <v/>
      </c>
      <c r="E164" t="str">
        <f t="shared" ca="1" si="8"/>
        <v/>
      </c>
      <c r="F164" s="5" t="str">
        <f t="shared" ca="1" si="6"/>
        <v/>
      </c>
      <c r="G164" s="5" t="str">
        <f>IF(ROW()=7,MAX([D_i]),"")</f>
        <v/>
      </c>
      <c r="H164" s="69" t="str">
        <f ca="1">IF(INDIRECT("A"&amp;ROW())="","",RANK([Data],[Data],1)+COUNTIF([Data],Tabulka2493[[#This Row],[Data]])-1)</f>
        <v/>
      </c>
      <c r="I164" s="5" t="str">
        <f ca="1">IF(INDIRECT("A"&amp;ROW())="","",(Tabulka2493[[#This Row],[Pořadí2 - i2]]-1)/COUNT([Data]))</f>
        <v/>
      </c>
      <c r="J164" s="5" t="str">
        <f ca="1">IF(INDIRECT("A"&amp;ROW())="","",H164/COUNT([Data]))</f>
        <v/>
      </c>
      <c r="K164" s="72" t="str">
        <f ca="1">IF(INDIRECT("A"&amp;ROW())="","",NORMDIST(Tabulka2493[[#This Row],[Data]],$X$6,$X$7,1))</f>
        <v/>
      </c>
      <c r="L164" s="5" t="str">
        <f t="shared" ca="1" si="7"/>
        <v/>
      </c>
      <c r="M164" s="5" t="str">
        <f>IF(ROW()=7,MAX(Tabulka2493[D_i]),"")</f>
        <v/>
      </c>
      <c r="N164" s="5"/>
      <c r="O164" s="80"/>
      <c r="P164" s="80"/>
      <c r="Q164" s="80"/>
      <c r="R164" s="76" t="str">
        <f>IF(ROW()=7,IF(SUM([pomocná])&gt;0,SUM([pomocná]),1.36/SQRT(COUNT(Tabulka2493[Data]))),"")</f>
        <v/>
      </c>
      <c r="S164" s="79"/>
      <c r="T164" s="72"/>
      <c r="U164" s="72"/>
      <c r="V164" s="72"/>
    </row>
    <row r="165" spans="1:22">
      <c r="A165" s="4" t="str">
        <f>IF('Odhad rozsahu výběru'!D167="","",'Odhad rozsahu výběru'!D167)</f>
        <v/>
      </c>
      <c r="B165" s="69" t="str">
        <f ca="1">IF(INDIRECT("A"&amp;ROW())="","",RANK(A165,[Data],1))</f>
        <v/>
      </c>
      <c r="C165" s="5" t="str">
        <f ca="1">IF(INDIRECT("A"&amp;ROW())="","",(B165-1)/COUNT([Data]))</f>
        <v/>
      </c>
      <c r="D165" s="5" t="str">
        <f ca="1">IF(INDIRECT("A"&amp;ROW())="","",B165/COUNT([Data]))</f>
        <v/>
      </c>
      <c r="E165" t="str">
        <f t="shared" ca="1" si="8"/>
        <v/>
      </c>
      <c r="F165" s="5" t="str">
        <f t="shared" ca="1" si="6"/>
        <v/>
      </c>
      <c r="G165" s="5" t="str">
        <f>IF(ROW()=7,MAX([D_i]),"")</f>
        <v/>
      </c>
      <c r="H165" s="69" t="str">
        <f ca="1">IF(INDIRECT("A"&amp;ROW())="","",RANK([Data],[Data],1)+COUNTIF([Data],Tabulka2493[[#This Row],[Data]])-1)</f>
        <v/>
      </c>
      <c r="I165" s="5" t="str">
        <f ca="1">IF(INDIRECT("A"&amp;ROW())="","",(Tabulka2493[[#This Row],[Pořadí2 - i2]]-1)/COUNT([Data]))</f>
        <v/>
      </c>
      <c r="J165" s="5" t="str">
        <f ca="1">IF(INDIRECT("A"&amp;ROW())="","",H165/COUNT([Data]))</f>
        <v/>
      </c>
      <c r="K165" s="72" t="str">
        <f ca="1">IF(INDIRECT("A"&amp;ROW())="","",NORMDIST(Tabulka2493[[#This Row],[Data]],$X$6,$X$7,1))</f>
        <v/>
      </c>
      <c r="L165" s="5" t="str">
        <f t="shared" ca="1" si="7"/>
        <v/>
      </c>
      <c r="M165" s="5" t="str">
        <f>IF(ROW()=7,MAX(Tabulka2493[D_i]),"")</f>
        <v/>
      </c>
      <c r="N165" s="5"/>
      <c r="O165" s="80"/>
      <c r="P165" s="80"/>
      <c r="Q165" s="80"/>
      <c r="R165" s="76" t="str">
        <f>IF(ROW()=7,IF(SUM([pomocná])&gt;0,SUM([pomocná]),1.36/SQRT(COUNT(Tabulka2493[Data]))),"")</f>
        <v/>
      </c>
      <c r="S165" s="79"/>
      <c r="T165" s="72"/>
      <c r="U165" s="72"/>
      <c r="V165" s="72"/>
    </row>
    <row r="166" spans="1:22">
      <c r="A166" s="4" t="str">
        <f>IF('Odhad rozsahu výběru'!D168="","",'Odhad rozsahu výběru'!D168)</f>
        <v/>
      </c>
      <c r="B166" s="69" t="str">
        <f ca="1">IF(INDIRECT("A"&amp;ROW())="","",RANK(A166,[Data],1))</f>
        <v/>
      </c>
      <c r="C166" s="5" t="str">
        <f ca="1">IF(INDIRECT("A"&amp;ROW())="","",(B166-1)/COUNT([Data]))</f>
        <v/>
      </c>
      <c r="D166" s="5" t="str">
        <f ca="1">IF(INDIRECT("A"&amp;ROW())="","",B166/COUNT([Data]))</f>
        <v/>
      </c>
      <c r="E166" t="str">
        <f t="shared" ca="1" si="8"/>
        <v/>
      </c>
      <c r="F166" s="5" t="str">
        <f t="shared" ca="1" si="6"/>
        <v/>
      </c>
      <c r="G166" s="5" t="str">
        <f>IF(ROW()=7,MAX([D_i]),"")</f>
        <v/>
      </c>
      <c r="H166" s="69" t="str">
        <f ca="1">IF(INDIRECT("A"&amp;ROW())="","",RANK([Data],[Data],1)+COUNTIF([Data],Tabulka2493[[#This Row],[Data]])-1)</f>
        <v/>
      </c>
      <c r="I166" s="5" t="str">
        <f ca="1">IF(INDIRECT("A"&amp;ROW())="","",(Tabulka2493[[#This Row],[Pořadí2 - i2]]-1)/COUNT([Data]))</f>
        <v/>
      </c>
      <c r="J166" s="5" t="str">
        <f ca="1">IF(INDIRECT("A"&amp;ROW())="","",H166/COUNT([Data]))</f>
        <v/>
      </c>
      <c r="K166" s="72" t="str">
        <f ca="1">IF(INDIRECT("A"&amp;ROW())="","",NORMDIST(Tabulka2493[[#This Row],[Data]],$X$6,$X$7,1))</f>
        <v/>
      </c>
      <c r="L166" s="5" t="str">
        <f t="shared" ca="1" si="7"/>
        <v/>
      </c>
      <c r="M166" s="5" t="str">
        <f>IF(ROW()=7,MAX(Tabulka2493[D_i]),"")</f>
        <v/>
      </c>
      <c r="N166" s="5"/>
      <c r="O166" s="80"/>
      <c r="P166" s="80"/>
      <c r="Q166" s="80"/>
      <c r="R166" s="76" t="str">
        <f>IF(ROW()=7,IF(SUM([pomocná])&gt;0,SUM([pomocná]),1.36/SQRT(COUNT(Tabulka2493[Data]))),"")</f>
        <v/>
      </c>
      <c r="S166" s="79"/>
      <c r="T166" s="72"/>
      <c r="U166" s="72"/>
      <c r="V166" s="72"/>
    </row>
    <row r="167" spans="1:22">
      <c r="A167" s="4" t="str">
        <f>IF('Odhad rozsahu výběru'!D169="","",'Odhad rozsahu výběru'!D169)</f>
        <v/>
      </c>
      <c r="B167" s="69" t="str">
        <f ca="1">IF(INDIRECT("A"&amp;ROW())="","",RANK(A167,[Data],1))</f>
        <v/>
      </c>
      <c r="C167" s="5" t="str">
        <f ca="1">IF(INDIRECT("A"&amp;ROW())="","",(B167-1)/COUNT([Data]))</f>
        <v/>
      </c>
      <c r="D167" s="5" t="str">
        <f ca="1">IF(INDIRECT("A"&amp;ROW())="","",B167/COUNT([Data]))</f>
        <v/>
      </c>
      <c r="E167" t="str">
        <f t="shared" ca="1" si="8"/>
        <v/>
      </c>
      <c r="F167" s="5" t="str">
        <f t="shared" ca="1" si="6"/>
        <v/>
      </c>
      <c r="G167" s="5" t="str">
        <f>IF(ROW()=7,MAX([D_i]),"")</f>
        <v/>
      </c>
      <c r="H167" s="69" t="str">
        <f ca="1">IF(INDIRECT("A"&amp;ROW())="","",RANK([Data],[Data],1)+COUNTIF([Data],Tabulka2493[[#This Row],[Data]])-1)</f>
        <v/>
      </c>
      <c r="I167" s="5" t="str">
        <f ca="1">IF(INDIRECT("A"&amp;ROW())="","",(Tabulka2493[[#This Row],[Pořadí2 - i2]]-1)/COUNT([Data]))</f>
        <v/>
      </c>
      <c r="J167" s="5" t="str">
        <f ca="1">IF(INDIRECT("A"&amp;ROW())="","",H167/COUNT([Data]))</f>
        <v/>
      </c>
      <c r="K167" s="72" t="str">
        <f ca="1">IF(INDIRECT("A"&amp;ROW())="","",NORMDIST(Tabulka2493[[#This Row],[Data]],$X$6,$X$7,1))</f>
        <v/>
      </c>
      <c r="L167" s="5" t="str">
        <f t="shared" ca="1" si="7"/>
        <v/>
      </c>
      <c r="M167" s="5" t="str">
        <f>IF(ROW()=7,MAX(Tabulka2493[D_i]),"")</f>
        <v/>
      </c>
      <c r="N167" s="5"/>
      <c r="O167" s="80"/>
      <c r="P167" s="80"/>
      <c r="Q167" s="80"/>
      <c r="R167" s="76" t="str">
        <f>IF(ROW()=7,IF(SUM([pomocná])&gt;0,SUM([pomocná]),1.36/SQRT(COUNT(Tabulka2493[Data]))),"")</f>
        <v/>
      </c>
      <c r="S167" s="79"/>
      <c r="T167" s="72"/>
      <c r="U167" s="72"/>
      <c r="V167" s="72"/>
    </row>
    <row r="168" spans="1:22">
      <c r="A168" s="4" t="str">
        <f>IF('Odhad rozsahu výběru'!D170="","",'Odhad rozsahu výběru'!D170)</f>
        <v/>
      </c>
      <c r="B168" s="69" t="str">
        <f ca="1">IF(INDIRECT("A"&amp;ROW())="","",RANK(A168,[Data],1))</f>
        <v/>
      </c>
      <c r="C168" s="5" t="str">
        <f ca="1">IF(INDIRECT("A"&amp;ROW())="","",(B168-1)/COUNT([Data]))</f>
        <v/>
      </c>
      <c r="D168" s="5" t="str">
        <f ca="1">IF(INDIRECT("A"&amp;ROW())="","",B168/COUNT([Data]))</f>
        <v/>
      </c>
      <c r="E168" t="str">
        <f t="shared" ca="1" si="8"/>
        <v/>
      </c>
      <c r="F168" s="5" t="str">
        <f t="shared" ca="1" si="6"/>
        <v/>
      </c>
      <c r="G168" s="5" t="str">
        <f>IF(ROW()=7,MAX([D_i]),"")</f>
        <v/>
      </c>
      <c r="H168" s="69" t="str">
        <f ca="1">IF(INDIRECT("A"&amp;ROW())="","",RANK([Data],[Data],1)+COUNTIF([Data],Tabulka2493[[#This Row],[Data]])-1)</f>
        <v/>
      </c>
      <c r="I168" s="5" t="str">
        <f ca="1">IF(INDIRECT("A"&amp;ROW())="","",(Tabulka2493[[#This Row],[Pořadí2 - i2]]-1)/COUNT([Data]))</f>
        <v/>
      </c>
      <c r="J168" s="5" t="str">
        <f ca="1">IF(INDIRECT("A"&amp;ROW())="","",H168/COUNT([Data]))</f>
        <v/>
      </c>
      <c r="K168" s="72" t="str">
        <f ca="1">IF(INDIRECT("A"&amp;ROW())="","",NORMDIST(Tabulka2493[[#This Row],[Data]],$X$6,$X$7,1))</f>
        <v/>
      </c>
      <c r="L168" s="5" t="str">
        <f t="shared" ca="1" si="7"/>
        <v/>
      </c>
      <c r="M168" s="5" t="str">
        <f>IF(ROW()=7,MAX(Tabulka2493[D_i]),"")</f>
        <v/>
      </c>
      <c r="N168" s="5"/>
      <c r="O168" s="80"/>
      <c r="P168" s="80"/>
      <c r="Q168" s="80"/>
      <c r="R168" s="76" t="str">
        <f>IF(ROW()=7,IF(SUM([pomocná])&gt;0,SUM([pomocná]),1.36/SQRT(COUNT(Tabulka2493[Data]))),"")</f>
        <v/>
      </c>
      <c r="S168" s="79"/>
      <c r="T168" s="72"/>
      <c r="U168" s="72"/>
      <c r="V168" s="72"/>
    </row>
    <row r="169" spans="1:22">
      <c r="A169" s="4" t="str">
        <f>IF('Odhad rozsahu výběru'!D171="","",'Odhad rozsahu výběru'!D171)</f>
        <v/>
      </c>
      <c r="B169" s="69" t="str">
        <f ca="1">IF(INDIRECT("A"&amp;ROW())="","",RANK(A169,[Data],1))</f>
        <v/>
      </c>
      <c r="C169" s="5" t="str">
        <f ca="1">IF(INDIRECT("A"&amp;ROW())="","",(B169-1)/COUNT([Data]))</f>
        <v/>
      </c>
      <c r="D169" s="5" t="str">
        <f ca="1">IF(INDIRECT("A"&amp;ROW())="","",B169/COUNT([Data]))</f>
        <v/>
      </c>
      <c r="E169" t="str">
        <f t="shared" ca="1" si="8"/>
        <v/>
      </c>
      <c r="F169" s="5" t="str">
        <f t="shared" ca="1" si="6"/>
        <v/>
      </c>
      <c r="G169" s="5" t="str">
        <f>IF(ROW()=7,MAX([D_i]),"")</f>
        <v/>
      </c>
      <c r="H169" s="69" t="str">
        <f ca="1">IF(INDIRECT("A"&amp;ROW())="","",RANK([Data],[Data],1)+COUNTIF([Data],Tabulka2493[[#This Row],[Data]])-1)</f>
        <v/>
      </c>
      <c r="I169" s="5" t="str">
        <f ca="1">IF(INDIRECT("A"&amp;ROW())="","",(Tabulka2493[[#This Row],[Pořadí2 - i2]]-1)/COUNT([Data]))</f>
        <v/>
      </c>
      <c r="J169" s="5" t="str">
        <f ca="1">IF(INDIRECT("A"&amp;ROW())="","",H169/COUNT([Data]))</f>
        <v/>
      </c>
      <c r="K169" s="72" t="str">
        <f ca="1">IF(INDIRECT("A"&amp;ROW())="","",NORMDIST(Tabulka2493[[#This Row],[Data]],$X$6,$X$7,1))</f>
        <v/>
      </c>
      <c r="L169" s="5" t="str">
        <f t="shared" ca="1" si="7"/>
        <v/>
      </c>
      <c r="M169" s="5" t="str">
        <f>IF(ROW()=7,MAX(Tabulka2493[D_i]),"")</f>
        <v/>
      </c>
      <c r="N169" s="5"/>
      <c r="O169" s="80"/>
      <c r="P169" s="80"/>
      <c r="Q169" s="80"/>
      <c r="R169" s="76" t="str">
        <f>IF(ROW()=7,IF(SUM([pomocná])&gt;0,SUM([pomocná]),1.36/SQRT(COUNT(Tabulka2493[Data]))),"")</f>
        <v/>
      </c>
      <c r="S169" s="79"/>
      <c r="T169" s="72"/>
      <c r="U169" s="72"/>
      <c r="V169" s="72"/>
    </row>
    <row r="170" spans="1:22">
      <c r="A170" s="4" t="str">
        <f>IF('Odhad rozsahu výběru'!D172="","",'Odhad rozsahu výběru'!D172)</f>
        <v/>
      </c>
      <c r="B170" s="69" t="str">
        <f ca="1">IF(INDIRECT("A"&amp;ROW())="","",RANK(A170,[Data],1))</f>
        <v/>
      </c>
      <c r="C170" s="5" t="str">
        <f ca="1">IF(INDIRECT("A"&amp;ROW())="","",(B170-1)/COUNT([Data]))</f>
        <v/>
      </c>
      <c r="D170" s="5" t="str">
        <f ca="1">IF(INDIRECT("A"&amp;ROW())="","",B170/COUNT([Data]))</f>
        <v/>
      </c>
      <c r="E170" t="str">
        <f t="shared" ca="1" si="8"/>
        <v/>
      </c>
      <c r="F170" s="5" t="str">
        <f t="shared" ca="1" si="6"/>
        <v/>
      </c>
      <c r="G170" s="5" t="str">
        <f>IF(ROW()=7,MAX([D_i]),"")</f>
        <v/>
      </c>
      <c r="H170" s="69" t="str">
        <f ca="1">IF(INDIRECT("A"&amp;ROW())="","",RANK([Data],[Data],1)+COUNTIF([Data],Tabulka2493[[#This Row],[Data]])-1)</f>
        <v/>
      </c>
      <c r="I170" s="5" t="str">
        <f ca="1">IF(INDIRECT("A"&amp;ROW())="","",(Tabulka2493[[#This Row],[Pořadí2 - i2]]-1)/COUNT([Data]))</f>
        <v/>
      </c>
      <c r="J170" s="5" t="str">
        <f ca="1">IF(INDIRECT("A"&amp;ROW())="","",H170/COUNT([Data]))</f>
        <v/>
      </c>
      <c r="K170" s="72" t="str">
        <f ca="1">IF(INDIRECT("A"&amp;ROW())="","",NORMDIST(Tabulka2493[[#This Row],[Data]],$X$6,$X$7,1))</f>
        <v/>
      </c>
      <c r="L170" s="5" t="str">
        <f t="shared" ca="1" si="7"/>
        <v/>
      </c>
      <c r="M170" s="5" t="str">
        <f>IF(ROW()=7,MAX(Tabulka2493[D_i]),"")</f>
        <v/>
      </c>
      <c r="N170" s="5"/>
      <c r="O170" s="80"/>
      <c r="P170" s="80"/>
      <c r="Q170" s="80"/>
      <c r="R170" s="76" t="str">
        <f>IF(ROW()=7,IF(SUM([pomocná])&gt;0,SUM([pomocná]),1.36/SQRT(COUNT(Tabulka2493[Data]))),"")</f>
        <v/>
      </c>
      <c r="S170" s="79"/>
      <c r="T170" s="72"/>
      <c r="U170" s="72"/>
      <c r="V170" s="72"/>
    </row>
    <row r="171" spans="1:22">
      <c r="A171" s="4" t="str">
        <f>IF('Odhad rozsahu výběru'!D173="","",'Odhad rozsahu výběru'!D173)</f>
        <v/>
      </c>
      <c r="B171" s="69" t="str">
        <f ca="1">IF(INDIRECT("A"&amp;ROW())="","",RANK(A171,[Data],1))</f>
        <v/>
      </c>
      <c r="C171" s="5" t="str">
        <f ca="1">IF(INDIRECT("A"&amp;ROW())="","",(B171-1)/COUNT([Data]))</f>
        <v/>
      </c>
      <c r="D171" s="5" t="str">
        <f ca="1">IF(INDIRECT("A"&amp;ROW())="","",B171/COUNT([Data]))</f>
        <v/>
      </c>
      <c r="E171" t="str">
        <f t="shared" ca="1" si="8"/>
        <v/>
      </c>
      <c r="F171" s="5" t="str">
        <f t="shared" ca="1" si="6"/>
        <v/>
      </c>
      <c r="G171" s="5" t="str">
        <f>IF(ROW()=7,MAX([D_i]),"")</f>
        <v/>
      </c>
      <c r="H171" s="69" t="str">
        <f ca="1">IF(INDIRECT("A"&amp;ROW())="","",RANK([Data],[Data],1)+COUNTIF([Data],Tabulka2493[[#This Row],[Data]])-1)</f>
        <v/>
      </c>
      <c r="I171" s="5" t="str">
        <f ca="1">IF(INDIRECT("A"&amp;ROW())="","",(Tabulka2493[[#This Row],[Pořadí2 - i2]]-1)/COUNT([Data]))</f>
        <v/>
      </c>
      <c r="J171" s="5" t="str">
        <f ca="1">IF(INDIRECT("A"&amp;ROW())="","",H171/COUNT([Data]))</f>
        <v/>
      </c>
      <c r="K171" s="72" t="str">
        <f ca="1">IF(INDIRECT("A"&amp;ROW())="","",NORMDIST(Tabulka2493[[#This Row],[Data]],$X$6,$X$7,1))</f>
        <v/>
      </c>
      <c r="L171" s="5" t="str">
        <f t="shared" ca="1" si="7"/>
        <v/>
      </c>
      <c r="M171" s="5" t="str">
        <f>IF(ROW()=7,MAX(Tabulka2493[D_i]),"")</f>
        <v/>
      </c>
      <c r="N171" s="5"/>
      <c r="O171" s="80"/>
      <c r="P171" s="80"/>
      <c r="Q171" s="80"/>
      <c r="R171" s="76" t="str">
        <f>IF(ROW()=7,IF(SUM([pomocná])&gt;0,SUM([pomocná]),1.36/SQRT(COUNT(Tabulka2493[Data]))),"")</f>
        <v/>
      </c>
      <c r="S171" s="79"/>
      <c r="T171" s="72"/>
      <c r="U171" s="72"/>
      <c r="V171" s="72"/>
    </row>
    <row r="172" spans="1:22">
      <c r="A172" s="4" t="str">
        <f>IF('Odhad rozsahu výběru'!D174="","",'Odhad rozsahu výběru'!D174)</f>
        <v/>
      </c>
      <c r="B172" s="69" t="str">
        <f ca="1">IF(INDIRECT("A"&amp;ROW())="","",RANK(A172,[Data],1))</f>
        <v/>
      </c>
      <c r="C172" s="5" t="str">
        <f ca="1">IF(INDIRECT("A"&amp;ROW())="","",(B172-1)/COUNT([Data]))</f>
        <v/>
      </c>
      <c r="D172" s="5" t="str">
        <f ca="1">IF(INDIRECT("A"&amp;ROW())="","",B172/COUNT([Data]))</f>
        <v/>
      </c>
      <c r="E172" t="str">
        <f t="shared" ca="1" si="8"/>
        <v/>
      </c>
      <c r="F172" s="5" t="str">
        <f t="shared" ca="1" si="6"/>
        <v/>
      </c>
      <c r="G172" s="5" t="str">
        <f>IF(ROW()=7,MAX([D_i]),"")</f>
        <v/>
      </c>
      <c r="H172" s="69" t="str">
        <f ca="1">IF(INDIRECT("A"&amp;ROW())="","",RANK([Data],[Data],1)+COUNTIF([Data],Tabulka2493[[#This Row],[Data]])-1)</f>
        <v/>
      </c>
      <c r="I172" s="5" t="str">
        <f ca="1">IF(INDIRECT("A"&amp;ROW())="","",(Tabulka2493[[#This Row],[Pořadí2 - i2]]-1)/COUNT([Data]))</f>
        <v/>
      </c>
      <c r="J172" s="5" t="str">
        <f ca="1">IF(INDIRECT("A"&amp;ROW())="","",H172/COUNT([Data]))</f>
        <v/>
      </c>
      <c r="K172" s="72" t="str">
        <f ca="1">IF(INDIRECT("A"&amp;ROW())="","",NORMDIST(Tabulka2493[[#This Row],[Data]],$X$6,$X$7,1))</f>
        <v/>
      </c>
      <c r="L172" s="5" t="str">
        <f t="shared" ca="1" si="7"/>
        <v/>
      </c>
      <c r="M172" s="5" t="str">
        <f>IF(ROW()=7,MAX(Tabulka2493[D_i]),"")</f>
        <v/>
      </c>
      <c r="N172" s="5"/>
      <c r="O172" s="80"/>
      <c r="P172" s="80"/>
      <c r="Q172" s="80"/>
      <c r="R172" s="76" t="str">
        <f>IF(ROW()=7,IF(SUM([pomocná])&gt;0,SUM([pomocná]),1.36/SQRT(COUNT(Tabulka2493[Data]))),"")</f>
        <v/>
      </c>
      <c r="S172" s="79"/>
      <c r="T172" s="72"/>
      <c r="U172" s="72"/>
      <c r="V172" s="72"/>
    </row>
    <row r="173" spans="1:22">
      <c r="A173" s="4" t="str">
        <f>IF('Odhad rozsahu výběru'!D175="","",'Odhad rozsahu výběru'!D175)</f>
        <v/>
      </c>
      <c r="B173" s="69" t="str">
        <f ca="1">IF(INDIRECT("A"&amp;ROW())="","",RANK(A173,[Data],1))</f>
        <v/>
      </c>
      <c r="C173" s="5" t="str">
        <f ca="1">IF(INDIRECT("A"&amp;ROW())="","",(B173-1)/COUNT([Data]))</f>
        <v/>
      </c>
      <c r="D173" s="5" t="str">
        <f ca="1">IF(INDIRECT("A"&amp;ROW())="","",B173/COUNT([Data]))</f>
        <v/>
      </c>
      <c r="E173" t="str">
        <f t="shared" ca="1" si="8"/>
        <v/>
      </c>
      <c r="F173" s="5" t="str">
        <f t="shared" ca="1" si="6"/>
        <v/>
      </c>
      <c r="G173" s="5" t="str">
        <f>IF(ROW()=7,MAX([D_i]),"")</f>
        <v/>
      </c>
      <c r="H173" s="69" t="str">
        <f ca="1">IF(INDIRECT("A"&amp;ROW())="","",RANK([Data],[Data],1)+COUNTIF([Data],Tabulka2493[[#This Row],[Data]])-1)</f>
        <v/>
      </c>
      <c r="I173" s="5" t="str">
        <f ca="1">IF(INDIRECT("A"&amp;ROW())="","",(Tabulka2493[[#This Row],[Pořadí2 - i2]]-1)/COUNT([Data]))</f>
        <v/>
      </c>
      <c r="J173" s="5" t="str">
        <f ca="1">IF(INDIRECT("A"&amp;ROW())="","",H173/COUNT([Data]))</f>
        <v/>
      </c>
      <c r="K173" s="72" t="str">
        <f ca="1">IF(INDIRECT("A"&amp;ROW())="","",NORMDIST(Tabulka2493[[#This Row],[Data]],$X$6,$X$7,1))</f>
        <v/>
      </c>
      <c r="L173" s="5" t="str">
        <f t="shared" ca="1" si="7"/>
        <v/>
      </c>
      <c r="M173" s="5" t="str">
        <f>IF(ROW()=7,MAX(Tabulka2493[D_i]),"")</f>
        <v/>
      </c>
      <c r="N173" s="5"/>
      <c r="O173" s="80"/>
      <c r="P173" s="80"/>
      <c r="Q173" s="80"/>
      <c r="R173" s="76" t="str">
        <f>IF(ROW()=7,IF(SUM([pomocná])&gt;0,SUM([pomocná]),1.36/SQRT(COUNT(Tabulka2493[Data]))),"")</f>
        <v/>
      </c>
      <c r="S173" s="79"/>
      <c r="T173" s="72"/>
      <c r="U173" s="72"/>
      <c r="V173" s="72"/>
    </row>
    <row r="174" spans="1:22">
      <c r="A174" s="4" t="str">
        <f>IF('Odhad rozsahu výběru'!D176="","",'Odhad rozsahu výběru'!D176)</f>
        <v/>
      </c>
      <c r="B174" s="69" t="str">
        <f ca="1">IF(INDIRECT("A"&amp;ROW())="","",RANK(A174,[Data],1))</f>
        <v/>
      </c>
      <c r="C174" s="5" t="str">
        <f ca="1">IF(INDIRECT("A"&amp;ROW())="","",(B174-1)/COUNT([Data]))</f>
        <v/>
      </c>
      <c r="D174" s="5" t="str">
        <f ca="1">IF(INDIRECT("A"&amp;ROW())="","",B174/COUNT([Data]))</f>
        <v/>
      </c>
      <c r="E174" t="str">
        <f t="shared" ca="1" si="8"/>
        <v/>
      </c>
      <c r="F174" s="5" t="str">
        <f t="shared" ca="1" si="6"/>
        <v/>
      </c>
      <c r="G174" s="5" t="str">
        <f>IF(ROW()=7,MAX([D_i]),"")</f>
        <v/>
      </c>
      <c r="H174" s="69" t="str">
        <f ca="1">IF(INDIRECT("A"&amp;ROW())="","",RANK([Data],[Data],1)+COUNTIF([Data],Tabulka2493[[#This Row],[Data]])-1)</f>
        <v/>
      </c>
      <c r="I174" s="5" t="str">
        <f ca="1">IF(INDIRECT("A"&amp;ROW())="","",(Tabulka2493[[#This Row],[Pořadí2 - i2]]-1)/COUNT([Data]))</f>
        <v/>
      </c>
      <c r="J174" s="5" t="str">
        <f ca="1">IF(INDIRECT("A"&amp;ROW())="","",H174/COUNT([Data]))</f>
        <v/>
      </c>
      <c r="K174" s="72" t="str">
        <f ca="1">IF(INDIRECT("A"&amp;ROW())="","",NORMDIST(Tabulka2493[[#This Row],[Data]],$X$6,$X$7,1))</f>
        <v/>
      </c>
      <c r="L174" s="5" t="str">
        <f t="shared" ca="1" si="7"/>
        <v/>
      </c>
      <c r="M174" s="5" t="str">
        <f>IF(ROW()=7,MAX(Tabulka2493[D_i]),"")</f>
        <v/>
      </c>
      <c r="N174" s="5"/>
      <c r="O174" s="80"/>
      <c r="P174" s="80"/>
      <c r="Q174" s="80"/>
      <c r="R174" s="76" t="str">
        <f>IF(ROW()=7,IF(SUM([pomocná])&gt;0,SUM([pomocná]),1.36/SQRT(COUNT(Tabulka2493[Data]))),"")</f>
        <v/>
      </c>
      <c r="S174" s="79"/>
      <c r="T174" s="72"/>
      <c r="U174" s="72"/>
      <c r="V174" s="72"/>
    </row>
    <row r="175" spans="1:22">
      <c r="A175" s="4" t="str">
        <f>IF('Odhad rozsahu výběru'!D177="","",'Odhad rozsahu výběru'!D177)</f>
        <v/>
      </c>
      <c r="B175" s="69" t="str">
        <f ca="1">IF(INDIRECT("A"&amp;ROW())="","",RANK(A175,[Data],1))</f>
        <v/>
      </c>
      <c r="C175" s="5" t="str">
        <f ca="1">IF(INDIRECT("A"&amp;ROW())="","",(B175-1)/COUNT([Data]))</f>
        <v/>
      </c>
      <c r="D175" s="5" t="str">
        <f ca="1">IF(INDIRECT("A"&amp;ROW())="","",B175/COUNT([Data]))</f>
        <v/>
      </c>
      <c r="E175" t="str">
        <f t="shared" ca="1" si="8"/>
        <v/>
      </c>
      <c r="F175" s="5" t="str">
        <f t="shared" ca="1" si="6"/>
        <v/>
      </c>
      <c r="G175" s="5" t="str">
        <f>IF(ROW()=7,MAX([D_i]),"")</f>
        <v/>
      </c>
      <c r="H175" s="69" t="str">
        <f ca="1">IF(INDIRECT("A"&amp;ROW())="","",RANK([Data],[Data],1)+COUNTIF([Data],Tabulka2493[[#This Row],[Data]])-1)</f>
        <v/>
      </c>
      <c r="I175" s="5" t="str">
        <f ca="1">IF(INDIRECT("A"&amp;ROW())="","",(Tabulka2493[[#This Row],[Pořadí2 - i2]]-1)/COUNT([Data]))</f>
        <v/>
      </c>
      <c r="J175" s="5" t="str">
        <f ca="1">IF(INDIRECT("A"&amp;ROW())="","",H175/COUNT([Data]))</f>
        <v/>
      </c>
      <c r="K175" s="72" t="str">
        <f ca="1">IF(INDIRECT("A"&amp;ROW())="","",NORMDIST(Tabulka2493[[#This Row],[Data]],$X$6,$X$7,1))</f>
        <v/>
      </c>
      <c r="L175" s="5" t="str">
        <f t="shared" ca="1" si="7"/>
        <v/>
      </c>
      <c r="M175" s="5" t="str">
        <f>IF(ROW()=7,MAX(Tabulka2493[D_i]),"")</f>
        <v/>
      </c>
      <c r="N175" s="5"/>
      <c r="O175" s="80"/>
      <c r="P175" s="80"/>
      <c r="Q175" s="80"/>
      <c r="R175" s="76" t="str">
        <f>IF(ROW()=7,IF(SUM([pomocná])&gt;0,SUM([pomocná]),1.36/SQRT(COUNT(Tabulka2493[Data]))),"")</f>
        <v/>
      </c>
      <c r="S175" s="79"/>
      <c r="T175" s="72"/>
      <c r="U175" s="72"/>
      <c r="V175" s="72"/>
    </row>
    <row r="176" spans="1:22">
      <c r="A176" s="4" t="str">
        <f>IF('Odhad rozsahu výběru'!D178="","",'Odhad rozsahu výběru'!D178)</f>
        <v/>
      </c>
      <c r="B176" s="69" t="str">
        <f ca="1">IF(INDIRECT("A"&amp;ROW())="","",RANK(A176,[Data],1))</f>
        <v/>
      </c>
      <c r="C176" s="5" t="str">
        <f ca="1">IF(INDIRECT("A"&amp;ROW())="","",(B176-1)/COUNT([Data]))</f>
        <v/>
      </c>
      <c r="D176" s="5" t="str">
        <f ca="1">IF(INDIRECT("A"&amp;ROW())="","",B176/COUNT([Data]))</f>
        <v/>
      </c>
      <c r="E176" t="str">
        <f t="shared" ca="1" si="8"/>
        <v/>
      </c>
      <c r="F176" s="5" t="str">
        <f t="shared" ca="1" si="6"/>
        <v/>
      </c>
      <c r="G176" s="5" t="str">
        <f>IF(ROW()=7,MAX([D_i]),"")</f>
        <v/>
      </c>
      <c r="H176" s="69" t="str">
        <f ca="1">IF(INDIRECT("A"&amp;ROW())="","",RANK([Data],[Data],1)+COUNTIF([Data],Tabulka2493[[#This Row],[Data]])-1)</f>
        <v/>
      </c>
      <c r="I176" s="5" t="str">
        <f ca="1">IF(INDIRECT("A"&amp;ROW())="","",(Tabulka2493[[#This Row],[Pořadí2 - i2]]-1)/COUNT([Data]))</f>
        <v/>
      </c>
      <c r="J176" s="5" t="str">
        <f ca="1">IF(INDIRECT("A"&amp;ROW())="","",H176/COUNT([Data]))</f>
        <v/>
      </c>
      <c r="K176" s="72" t="str">
        <f ca="1">IF(INDIRECT("A"&amp;ROW())="","",NORMDIST(Tabulka2493[[#This Row],[Data]],$X$6,$X$7,1))</f>
        <v/>
      </c>
      <c r="L176" s="5" t="str">
        <f t="shared" ca="1" si="7"/>
        <v/>
      </c>
      <c r="M176" s="5" t="str">
        <f>IF(ROW()=7,MAX(Tabulka2493[D_i]),"")</f>
        <v/>
      </c>
      <c r="N176" s="5"/>
      <c r="O176" s="80"/>
      <c r="P176" s="80"/>
      <c r="Q176" s="80"/>
      <c r="R176" s="76" t="str">
        <f>IF(ROW()=7,IF(SUM([pomocná])&gt;0,SUM([pomocná]),1.36/SQRT(COUNT(Tabulka2493[Data]))),"")</f>
        <v/>
      </c>
      <c r="S176" s="79"/>
      <c r="T176" s="72"/>
      <c r="U176" s="72"/>
      <c r="V176" s="72"/>
    </row>
    <row r="177" spans="1:22">
      <c r="A177" s="4" t="str">
        <f>IF('Odhad rozsahu výběru'!D179="","",'Odhad rozsahu výběru'!D179)</f>
        <v/>
      </c>
      <c r="B177" s="69" t="str">
        <f ca="1">IF(INDIRECT("A"&amp;ROW())="","",RANK(A177,[Data],1))</f>
        <v/>
      </c>
      <c r="C177" s="5" t="str">
        <f ca="1">IF(INDIRECT("A"&amp;ROW())="","",(B177-1)/COUNT([Data]))</f>
        <v/>
      </c>
      <c r="D177" s="5" t="str">
        <f ca="1">IF(INDIRECT("A"&amp;ROW())="","",B177/COUNT([Data]))</f>
        <v/>
      </c>
      <c r="E177" t="str">
        <f t="shared" ca="1" si="8"/>
        <v/>
      </c>
      <c r="F177" s="5" t="str">
        <f t="shared" ca="1" si="6"/>
        <v/>
      </c>
      <c r="G177" s="5" t="str">
        <f>IF(ROW()=7,MAX([D_i]),"")</f>
        <v/>
      </c>
      <c r="H177" s="69" t="str">
        <f ca="1">IF(INDIRECT("A"&amp;ROW())="","",RANK([Data],[Data],1)+COUNTIF([Data],Tabulka2493[[#This Row],[Data]])-1)</f>
        <v/>
      </c>
      <c r="I177" s="5" t="str">
        <f ca="1">IF(INDIRECT("A"&amp;ROW())="","",(Tabulka2493[[#This Row],[Pořadí2 - i2]]-1)/COUNT([Data]))</f>
        <v/>
      </c>
      <c r="J177" s="5" t="str">
        <f ca="1">IF(INDIRECT("A"&amp;ROW())="","",H177/COUNT([Data]))</f>
        <v/>
      </c>
      <c r="K177" s="72" t="str">
        <f ca="1">IF(INDIRECT("A"&amp;ROW())="","",NORMDIST(Tabulka2493[[#This Row],[Data]],$X$6,$X$7,1))</f>
        <v/>
      </c>
      <c r="L177" s="5" t="str">
        <f t="shared" ca="1" si="7"/>
        <v/>
      </c>
      <c r="M177" s="5" t="str">
        <f>IF(ROW()=7,MAX(Tabulka2493[D_i]),"")</f>
        <v/>
      </c>
      <c r="N177" s="5"/>
      <c r="O177" s="80"/>
      <c r="P177" s="80"/>
      <c r="Q177" s="80"/>
      <c r="R177" s="76" t="str">
        <f>IF(ROW()=7,IF(SUM([pomocná])&gt;0,SUM([pomocná]),1.36/SQRT(COUNT(Tabulka2493[Data]))),"")</f>
        <v/>
      </c>
      <c r="S177" s="79"/>
      <c r="T177" s="72"/>
      <c r="U177" s="72"/>
      <c r="V177" s="72"/>
    </row>
    <row r="178" spans="1:22">
      <c r="A178" s="4" t="str">
        <f>IF('Odhad rozsahu výběru'!D180="","",'Odhad rozsahu výběru'!D180)</f>
        <v/>
      </c>
      <c r="B178" s="69" t="str">
        <f ca="1">IF(INDIRECT("A"&amp;ROW())="","",RANK(A178,[Data],1))</f>
        <v/>
      </c>
      <c r="C178" s="5" t="str">
        <f ca="1">IF(INDIRECT("A"&amp;ROW())="","",(B178-1)/COUNT([Data]))</f>
        <v/>
      </c>
      <c r="D178" s="5" t="str">
        <f ca="1">IF(INDIRECT("A"&amp;ROW())="","",B178/COUNT([Data]))</f>
        <v/>
      </c>
      <c r="E178" t="str">
        <f t="shared" ca="1" si="8"/>
        <v/>
      </c>
      <c r="F178" s="5" t="str">
        <f t="shared" ca="1" si="6"/>
        <v/>
      </c>
      <c r="G178" s="5" t="str">
        <f>IF(ROW()=7,MAX([D_i]),"")</f>
        <v/>
      </c>
      <c r="H178" s="69" t="str">
        <f ca="1">IF(INDIRECT("A"&amp;ROW())="","",RANK([Data],[Data],1)+COUNTIF([Data],Tabulka2493[[#This Row],[Data]])-1)</f>
        <v/>
      </c>
      <c r="I178" s="5" t="str">
        <f ca="1">IF(INDIRECT("A"&amp;ROW())="","",(Tabulka2493[[#This Row],[Pořadí2 - i2]]-1)/COUNT([Data]))</f>
        <v/>
      </c>
      <c r="J178" s="5" t="str">
        <f ca="1">IF(INDIRECT("A"&amp;ROW())="","",H178/COUNT([Data]))</f>
        <v/>
      </c>
      <c r="K178" s="72" t="str">
        <f ca="1">IF(INDIRECT("A"&amp;ROW())="","",NORMDIST(Tabulka2493[[#This Row],[Data]],$X$6,$X$7,1))</f>
        <v/>
      </c>
      <c r="L178" s="5" t="str">
        <f t="shared" ca="1" si="7"/>
        <v/>
      </c>
      <c r="M178" s="5" t="str">
        <f>IF(ROW()=7,MAX(Tabulka2493[D_i]),"")</f>
        <v/>
      </c>
      <c r="N178" s="5"/>
      <c r="O178" s="80"/>
      <c r="P178" s="80"/>
      <c r="Q178" s="80"/>
      <c r="R178" s="76" t="str">
        <f>IF(ROW()=7,IF(SUM([pomocná])&gt;0,SUM([pomocná]),1.36/SQRT(COUNT(Tabulka2493[Data]))),"")</f>
        <v/>
      </c>
      <c r="S178" s="79"/>
      <c r="T178" s="72"/>
      <c r="U178" s="72"/>
      <c r="V178" s="72"/>
    </row>
    <row r="179" spans="1:22">
      <c r="A179" s="4" t="str">
        <f>IF('Odhad rozsahu výběru'!D181="","",'Odhad rozsahu výběru'!D181)</f>
        <v/>
      </c>
      <c r="B179" s="69" t="str">
        <f ca="1">IF(INDIRECT("A"&amp;ROW())="","",RANK(A179,[Data],1))</f>
        <v/>
      </c>
      <c r="C179" s="5" t="str">
        <f ca="1">IF(INDIRECT("A"&amp;ROW())="","",(B179-1)/COUNT([Data]))</f>
        <v/>
      </c>
      <c r="D179" s="5" t="str">
        <f ca="1">IF(INDIRECT("A"&amp;ROW())="","",B179/COUNT([Data]))</f>
        <v/>
      </c>
      <c r="E179" t="str">
        <f t="shared" ca="1" si="8"/>
        <v/>
      </c>
      <c r="F179" s="5" t="str">
        <f t="shared" ca="1" si="6"/>
        <v/>
      </c>
      <c r="G179" s="5" t="str">
        <f>IF(ROW()=7,MAX([D_i]),"")</f>
        <v/>
      </c>
      <c r="H179" s="69" t="str">
        <f ca="1">IF(INDIRECT("A"&amp;ROW())="","",RANK([Data],[Data],1)+COUNTIF([Data],Tabulka2493[[#This Row],[Data]])-1)</f>
        <v/>
      </c>
      <c r="I179" s="5" t="str">
        <f ca="1">IF(INDIRECT("A"&amp;ROW())="","",(Tabulka2493[[#This Row],[Pořadí2 - i2]]-1)/COUNT([Data]))</f>
        <v/>
      </c>
      <c r="J179" s="5" t="str">
        <f ca="1">IF(INDIRECT("A"&amp;ROW())="","",H179/COUNT([Data]))</f>
        <v/>
      </c>
      <c r="K179" s="72" t="str">
        <f ca="1">IF(INDIRECT("A"&amp;ROW())="","",NORMDIST(Tabulka2493[[#This Row],[Data]],$X$6,$X$7,1))</f>
        <v/>
      </c>
      <c r="L179" s="5" t="str">
        <f t="shared" ca="1" si="7"/>
        <v/>
      </c>
      <c r="M179" s="5" t="str">
        <f>IF(ROW()=7,MAX(Tabulka2493[D_i]),"")</f>
        <v/>
      </c>
      <c r="N179" s="5"/>
      <c r="O179" s="80"/>
      <c r="P179" s="80"/>
      <c r="Q179" s="80"/>
      <c r="R179" s="76" t="str">
        <f>IF(ROW()=7,IF(SUM([pomocná])&gt;0,SUM([pomocná]),1.36/SQRT(COUNT(Tabulka2493[Data]))),"")</f>
        <v/>
      </c>
      <c r="S179" s="79"/>
      <c r="T179" s="72"/>
      <c r="U179" s="72"/>
      <c r="V179" s="72"/>
    </row>
    <row r="180" spans="1:22">
      <c r="A180" s="4" t="str">
        <f>IF('Odhad rozsahu výběru'!D182="","",'Odhad rozsahu výběru'!D182)</f>
        <v/>
      </c>
      <c r="B180" s="69" t="str">
        <f ca="1">IF(INDIRECT("A"&amp;ROW())="","",RANK(A180,[Data],1))</f>
        <v/>
      </c>
      <c r="C180" s="5" t="str">
        <f ca="1">IF(INDIRECT("A"&amp;ROW())="","",(B180-1)/COUNT([Data]))</f>
        <v/>
      </c>
      <c r="D180" s="5" t="str">
        <f ca="1">IF(INDIRECT("A"&amp;ROW())="","",B180/COUNT([Data]))</f>
        <v/>
      </c>
      <c r="E180" t="str">
        <f t="shared" ca="1" si="8"/>
        <v/>
      </c>
      <c r="F180" s="5" t="str">
        <f t="shared" ca="1" si="6"/>
        <v/>
      </c>
      <c r="G180" s="5" t="str">
        <f>IF(ROW()=7,MAX([D_i]),"")</f>
        <v/>
      </c>
      <c r="H180" s="69" t="str">
        <f ca="1">IF(INDIRECT("A"&amp;ROW())="","",RANK([Data],[Data],1)+COUNTIF([Data],Tabulka2493[[#This Row],[Data]])-1)</f>
        <v/>
      </c>
      <c r="I180" s="5" t="str">
        <f ca="1">IF(INDIRECT("A"&amp;ROW())="","",(Tabulka2493[[#This Row],[Pořadí2 - i2]]-1)/COUNT([Data]))</f>
        <v/>
      </c>
      <c r="J180" s="5" t="str">
        <f ca="1">IF(INDIRECT("A"&amp;ROW())="","",H180/COUNT([Data]))</f>
        <v/>
      </c>
      <c r="K180" s="72" t="str">
        <f ca="1">IF(INDIRECT("A"&amp;ROW())="","",NORMDIST(Tabulka2493[[#This Row],[Data]],$X$6,$X$7,1))</f>
        <v/>
      </c>
      <c r="L180" s="5" t="str">
        <f t="shared" ca="1" si="7"/>
        <v/>
      </c>
      <c r="M180" s="5" t="str">
        <f>IF(ROW()=7,MAX(Tabulka2493[D_i]),"")</f>
        <v/>
      </c>
      <c r="N180" s="5"/>
      <c r="O180" s="80"/>
      <c r="P180" s="80"/>
      <c r="Q180" s="80"/>
      <c r="R180" s="76" t="str">
        <f>IF(ROW()=7,IF(SUM([pomocná])&gt;0,SUM([pomocná]),1.36/SQRT(COUNT(Tabulka2493[Data]))),"")</f>
        <v/>
      </c>
      <c r="S180" s="79"/>
      <c r="T180" s="72"/>
      <c r="U180" s="72"/>
      <c r="V180" s="72"/>
    </row>
    <row r="181" spans="1:22">
      <c r="A181" s="4" t="str">
        <f>IF('Odhad rozsahu výběru'!D183="","",'Odhad rozsahu výběru'!D183)</f>
        <v/>
      </c>
      <c r="B181" s="69" t="str">
        <f ca="1">IF(INDIRECT("A"&amp;ROW())="","",RANK(A181,[Data],1))</f>
        <v/>
      </c>
      <c r="C181" s="5" t="str">
        <f ca="1">IF(INDIRECT("A"&amp;ROW())="","",(B181-1)/COUNT([Data]))</f>
        <v/>
      </c>
      <c r="D181" s="5" t="str">
        <f ca="1">IF(INDIRECT("A"&amp;ROW())="","",B181/COUNT([Data]))</f>
        <v/>
      </c>
      <c r="E181" t="str">
        <f t="shared" ca="1" si="8"/>
        <v/>
      </c>
      <c r="F181" s="5" t="str">
        <f t="shared" ca="1" si="6"/>
        <v/>
      </c>
      <c r="G181" s="5" t="str">
        <f>IF(ROW()=7,MAX([D_i]),"")</f>
        <v/>
      </c>
      <c r="H181" s="69" t="str">
        <f ca="1">IF(INDIRECT("A"&amp;ROW())="","",RANK([Data],[Data],1)+COUNTIF([Data],Tabulka2493[[#This Row],[Data]])-1)</f>
        <v/>
      </c>
      <c r="I181" s="5" t="str">
        <f ca="1">IF(INDIRECT("A"&amp;ROW())="","",(Tabulka2493[[#This Row],[Pořadí2 - i2]]-1)/COUNT([Data]))</f>
        <v/>
      </c>
      <c r="J181" s="5" t="str">
        <f ca="1">IF(INDIRECT("A"&amp;ROW())="","",H181/COUNT([Data]))</f>
        <v/>
      </c>
      <c r="K181" s="72" t="str">
        <f ca="1">IF(INDIRECT("A"&amp;ROW())="","",NORMDIST(Tabulka2493[[#This Row],[Data]],$X$6,$X$7,1))</f>
        <v/>
      </c>
      <c r="L181" s="5" t="str">
        <f t="shared" ca="1" si="7"/>
        <v/>
      </c>
      <c r="M181" s="5" t="str">
        <f>IF(ROW()=7,MAX(Tabulka2493[D_i]),"")</f>
        <v/>
      </c>
      <c r="N181" s="5"/>
      <c r="O181" s="80"/>
      <c r="P181" s="80"/>
      <c r="Q181" s="80"/>
      <c r="R181" s="76" t="str">
        <f>IF(ROW()=7,IF(SUM([pomocná])&gt;0,SUM([pomocná]),1.36/SQRT(COUNT(Tabulka2493[Data]))),"")</f>
        <v/>
      </c>
      <c r="S181" s="79"/>
      <c r="T181" s="72"/>
      <c r="U181" s="72"/>
      <c r="V181" s="72"/>
    </row>
    <row r="182" spans="1:22">
      <c r="A182" s="4" t="str">
        <f>IF('Odhad rozsahu výběru'!D184="","",'Odhad rozsahu výběru'!D184)</f>
        <v/>
      </c>
      <c r="B182" s="69" t="str">
        <f ca="1">IF(INDIRECT("A"&amp;ROW())="","",RANK(A182,[Data],1))</f>
        <v/>
      </c>
      <c r="C182" s="5" t="str">
        <f ca="1">IF(INDIRECT("A"&amp;ROW())="","",(B182-1)/COUNT([Data]))</f>
        <v/>
      </c>
      <c r="D182" s="5" t="str">
        <f ca="1">IF(INDIRECT("A"&amp;ROW())="","",B182/COUNT([Data]))</f>
        <v/>
      </c>
      <c r="E182" t="str">
        <f t="shared" ca="1" si="8"/>
        <v/>
      </c>
      <c r="F182" s="5" t="str">
        <f t="shared" ca="1" si="6"/>
        <v/>
      </c>
      <c r="G182" s="5" t="str">
        <f>IF(ROW()=7,MAX([D_i]),"")</f>
        <v/>
      </c>
      <c r="H182" s="69" t="str">
        <f ca="1">IF(INDIRECT("A"&amp;ROW())="","",RANK([Data],[Data],1)+COUNTIF([Data],Tabulka2493[[#This Row],[Data]])-1)</f>
        <v/>
      </c>
      <c r="I182" s="5" t="str">
        <f ca="1">IF(INDIRECT("A"&amp;ROW())="","",(Tabulka2493[[#This Row],[Pořadí2 - i2]]-1)/COUNT([Data]))</f>
        <v/>
      </c>
      <c r="J182" s="5" t="str">
        <f ca="1">IF(INDIRECT("A"&amp;ROW())="","",H182/COUNT([Data]))</f>
        <v/>
      </c>
      <c r="K182" s="72" t="str">
        <f ca="1">IF(INDIRECT("A"&amp;ROW())="","",NORMDIST(Tabulka2493[[#This Row],[Data]],$X$6,$X$7,1))</f>
        <v/>
      </c>
      <c r="L182" s="5" t="str">
        <f t="shared" ca="1" si="7"/>
        <v/>
      </c>
      <c r="M182" s="5" t="str">
        <f>IF(ROW()=7,MAX(Tabulka2493[D_i]),"")</f>
        <v/>
      </c>
      <c r="N182" s="5"/>
      <c r="O182" s="80"/>
      <c r="P182" s="80"/>
      <c r="Q182" s="80"/>
      <c r="R182" s="76" t="str">
        <f>IF(ROW()=7,IF(SUM([pomocná])&gt;0,SUM([pomocná]),1.36/SQRT(COUNT(Tabulka2493[Data]))),"")</f>
        <v/>
      </c>
      <c r="S182" s="79"/>
      <c r="T182" s="72"/>
      <c r="U182" s="72"/>
      <c r="V182" s="72"/>
    </row>
    <row r="183" spans="1:22">
      <c r="A183" s="4" t="str">
        <f>IF('Odhad rozsahu výběru'!D185="","",'Odhad rozsahu výběru'!D185)</f>
        <v/>
      </c>
      <c r="B183" s="69" t="str">
        <f ca="1">IF(INDIRECT("A"&amp;ROW())="","",RANK(A183,[Data],1))</f>
        <v/>
      </c>
      <c r="C183" s="5" t="str">
        <f ca="1">IF(INDIRECT("A"&amp;ROW())="","",(B183-1)/COUNT([Data]))</f>
        <v/>
      </c>
      <c r="D183" s="5" t="str">
        <f ca="1">IF(INDIRECT("A"&amp;ROW())="","",B183/COUNT([Data]))</f>
        <v/>
      </c>
      <c r="E183" t="str">
        <f t="shared" ca="1" si="8"/>
        <v/>
      </c>
      <c r="F183" s="5" t="str">
        <f t="shared" ca="1" si="6"/>
        <v/>
      </c>
      <c r="G183" s="5" t="str">
        <f>IF(ROW()=7,MAX([D_i]),"")</f>
        <v/>
      </c>
      <c r="H183" s="69" t="str">
        <f ca="1">IF(INDIRECT("A"&amp;ROW())="","",RANK([Data],[Data],1)+COUNTIF([Data],Tabulka2493[[#This Row],[Data]])-1)</f>
        <v/>
      </c>
      <c r="I183" s="5" t="str">
        <f ca="1">IF(INDIRECT("A"&amp;ROW())="","",(Tabulka2493[[#This Row],[Pořadí2 - i2]]-1)/COUNT([Data]))</f>
        <v/>
      </c>
      <c r="J183" s="5" t="str">
        <f ca="1">IF(INDIRECT("A"&amp;ROW())="","",H183/COUNT([Data]))</f>
        <v/>
      </c>
      <c r="K183" s="72" t="str">
        <f ca="1">IF(INDIRECT("A"&amp;ROW())="","",NORMDIST(Tabulka2493[[#This Row],[Data]],$X$6,$X$7,1))</f>
        <v/>
      </c>
      <c r="L183" s="5" t="str">
        <f t="shared" ca="1" si="7"/>
        <v/>
      </c>
      <c r="M183" s="5" t="str">
        <f>IF(ROW()=7,MAX(Tabulka2493[D_i]),"")</f>
        <v/>
      </c>
      <c r="N183" s="5"/>
      <c r="O183" s="80"/>
      <c r="P183" s="80"/>
      <c r="Q183" s="80"/>
      <c r="R183" s="76" t="str">
        <f>IF(ROW()=7,IF(SUM([pomocná])&gt;0,SUM([pomocná]),1.36/SQRT(COUNT(Tabulka2493[Data]))),"")</f>
        <v/>
      </c>
      <c r="S183" s="79"/>
      <c r="T183" s="72"/>
      <c r="U183" s="72"/>
      <c r="V183" s="72"/>
    </row>
    <row r="184" spans="1:22">
      <c r="A184" s="4" t="str">
        <f>IF('Odhad rozsahu výběru'!D186="","",'Odhad rozsahu výběru'!D186)</f>
        <v/>
      </c>
      <c r="B184" s="69" t="str">
        <f ca="1">IF(INDIRECT("A"&amp;ROW())="","",RANK(A184,[Data],1))</f>
        <v/>
      </c>
      <c r="C184" s="5" t="str">
        <f ca="1">IF(INDIRECT("A"&amp;ROW())="","",(B184-1)/COUNT([Data]))</f>
        <v/>
      </c>
      <c r="D184" s="5" t="str">
        <f ca="1">IF(INDIRECT("A"&amp;ROW())="","",B184/COUNT([Data]))</f>
        <v/>
      </c>
      <c r="E184" t="str">
        <f t="shared" ca="1" si="8"/>
        <v/>
      </c>
      <c r="F184" s="5" t="str">
        <f t="shared" ca="1" si="6"/>
        <v/>
      </c>
      <c r="G184" s="5" t="str">
        <f>IF(ROW()=7,MAX([D_i]),"")</f>
        <v/>
      </c>
      <c r="H184" s="69" t="str">
        <f ca="1">IF(INDIRECT("A"&amp;ROW())="","",RANK([Data],[Data],1)+COUNTIF([Data],Tabulka2493[[#This Row],[Data]])-1)</f>
        <v/>
      </c>
      <c r="I184" s="5" t="str">
        <f ca="1">IF(INDIRECT("A"&amp;ROW())="","",(Tabulka2493[[#This Row],[Pořadí2 - i2]]-1)/COUNT([Data]))</f>
        <v/>
      </c>
      <c r="J184" s="5" t="str">
        <f ca="1">IF(INDIRECT("A"&amp;ROW())="","",H184/COUNT([Data]))</f>
        <v/>
      </c>
      <c r="K184" s="72" t="str">
        <f ca="1">IF(INDIRECT("A"&amp;ROW())="","",NORMDIST(Tabulka2493[[#This Row],[Data]],$X$6,$X$7,1))</f>
        <v/>
      </c>
      <c r="L184" s="5" t="str">
        <f t="shared" ca="1" si="7"/>
        <v/>
      </c>
      <c r="M184" s="5" t="str">
        <f>IF(ROW()=7,MAX(Tabulka2493[D_i]),"")</f>
        <v/>
      </c>
      <c r="N184" s="5"/>
      <c r="O184" s="80"/>
      <c r="P184" s="80"/>
      <c r="Q184" s="80"/>
      <c r="R184" s="76" t="str">
        <f>IF(ROW()=7,IF(SUM([pomocná])&gt;0,SUM([pomocná]),1.36/SQRT(COUNT(Tabulka2493[Data]))),"")</f>
        <v/>
      </c>
      <c r="S184" s="79"/>
      <c r="T184" s="72"/>
      <c r="U184" s="72"/>
      <c r="V184" s="72"/>
    </row>
    <row r="185" spans="1:22">
      <c r="A185" s="4" t="str">
        <f>IF('Odhad rozsahu výběru'!D187="","",'Odhad rozsahu výběru'!D187)</f>
        <v/>
      </c>
      <c r="B185" s="69" t="str">
        <f ca="1">IF(INDIRECT("A"&amp;ROW())="","",RANK(A185,[Data],1))</f>
        <v/>
      </c>
      <c r="C185" s="5" t="str">
        <f ca="1">IF(INDIRECT("A"&amp;ROW())="","",(B185-1)/COUNT([Data]))</f>
        <v/>
      </c>
      <c r="D185" s="5" t="str">
        <f ca="1">IF(INDIRECT("A"&amp;ROW())="","",B185/COUNT([Data]))</f>
        <v/>
      </c>
      <c r="E185" t="str">
        <f t="shared" ca="1" si="8"/>
        <v/>
      </c>
      <c r="F185" s="5" t="str">
        <f t="shared" ca="1" si="6"/>
        <v/>
      </c>
      <c r="G185" s="5" t="str">
        <f>IF(ROW()=7,MAX([D_i]),"")</f>
        <v/>
      </c>
      <c r="H185" s="69" t="str">
        <f ca="1">IF(INDIRECT("A"&amp;ROW())="","",RANK([Data],[Data],1)+COUNTIF([Data],Tabulka2493[[#This Row],[Data]])-1)</f>
        <v/>
      </c>
      <c r="I185" s="5" t="str">
        <f ca="1">IF(INDIRECT("A"&amp;ROW())="","",(Tabulka2493[[#This Row],[Pořadí2 - i2]]-1)/COUNT([Data]))</f>
        <v/>
      </c>
      <c r="J185" s="5" t="str">
        <f ca="1">IF(INDIRECT("A"&amp;ROW())="","",H185/COUNT([Data]))</f>
        <v/>
      </c>
      <c r="K185" s="72" t="str">
        <f ca="1">IF(INDIRECT("A"&amp;ROW())="","",NORMDIST(Tabulka2493[[#This Row],[Data]],$X$6,$X$7,1))</f>
        <v/>
      </c>
      <c r="L185" s="5" t="str">
        <f t="shared" ca="1" si="7"/>
        <v/>
      </c>
      <c r="M185" s="5" t="str">
        <f>IF(ROW()=7,MAX(Tabulka2493[D_i]),"")</f>
        <v/>
      </c>
      <c r="N185" s="5"/>
      <c r="O185" s="80"/>
      <c r="P185" s="80"/>
      <c r="Q185" s="80"/>
      <c r="R185" s="76" t="str">
        <f>IF(ROW()=7,IF(SUM([pomocná])&gt;0,SUM([pomocná]),1.36/SQRT(COUNT(Tabulka2493[Data]))),"")</f>
        <v/>
      </c>
      <c r="S185" s="79"/>
      <c r="T185" s="72"/>
      <c r="U185" s="72"/>
      <c r="V185" s="72"/>
    </row>
    <row r="186" spans="1:22">
      <c r="A186" s="4" t="str">
        <f>IF('Odhad rozsahu výběru'!D188="","",'Odhad rozsahu výběru'!D188)</f>
        <v/>
      </c>
      <c r="B186" s="69" t="str">
        <f ca="1">IF(INDIRECT("A"&amp;ROW())="","",RANK(A186,[Data],1))</f>
        <v/>
      </c>
      <c r="C186" s="5" t="str">
        <f ca="1">IF(INDIRECT("A"&amp;ROW())="","",(B186-1)/COUNT([Data]))</f>
        <v/>
      </c>
      <c r="D186" s="5" t="str">
        <f ca="1">IF(INDIRECT("A"&amp;ROW())="","",B186/COUNT([Data]))</f>
        <v/>
      </c>
      <c r="E186" t="str">
        <f t="shared" ca="1" si="8"/>
        <v/>
      </c>
      <c r="F186" s="5" t="str">
        <f t="shared" ca="1" si="6"/>
        <v/>
      </c>
      <c r="G186" s="5" t="str">
        <f>IF(ROW()=7,MAX([D_i]),"")</f>
        <v/>
      </c>
      <c r="H186" s="69" t="str">
        <f ca="1">IF(INDIRECT("A"&amp;ROW())="","",RANK([Data],[Data],1)+COUNTIF([Data],Tabulka2493[[#This Row],[Data]])-1)</f>
        <v/>
      </c>
      <c r="I186" s="5" t="str">
        <f ca="1">IF(INDIRECT("A"&amp;ROW())="","",(Tabulka2493[[#This Row],[Pořadí2 - i2]]-1)/COUNT([Data]))</f>
        <v/>
      </c>
      <c r="J186" s="5" t="str">
        <f ca="1">IF(INDIRECT("A"&amp;ROW())="","",H186/COUNT([Data]))</f>
        <v/>
      </c>
      <c r="K186" s="72" t="str">
        <f ca="1">IF(INDIRECT("A"&amp;ROW())="","",NORMDIST(Tabulka2493[[#This Row],[Data]],$X$6,$X$7,1))</f>
        <v/>
      </c>
      <c r="L186" s="5" t="str">
        <f t="shared" ca="1" si="7"/>
        <v/>
      </c>
      <c r="M186" s="5" t="str">
        <f>IF(ROW()=7,MAX(Tabulka2493[D_i]),"")</f>
        <v/>
      </c>
      <c r="N186" s="5"/>
      <c r="O186" s="80"/>
      <c r="P186" s="80"/>
      <c r="Q186" s="80"/>
      <c r="R186" s="76" t="str">
        <f>IF(ROW()=7,IF(SUM([pomocná])&gt;0,SUM([pomocná]),1.36/SQRT(COUNT(Tabulka2493[Data]))),"")</f>
        <v/>
      </c>
      <c r="S186" s="79"/>
      <c r="T186" s="72"/>
      <c r="U186" s="72"/>
      <c r="V186" s="72"/>
    </row>
    <row r="187" spans="1:22">
      <c r="A187" s="4" t="str">
        <f>IF('Odhad rozsahu výběru'!D189="","",'Odhad rozsahu výběru'!D189)</f>
        <v/>
      </c>
      <c r="B187" s="69" t="str">
        <f ca="1">IF(INDIRECT("A"&amp;ROW())="","",RANK(A187,[Data],1))</f>
        <v/>
      </c>
      <c r="C187" s="5" t="str">
        <f ca="1">IF(INDIRECT("A"&amp;ROW())="","",(B187-1)/COUNT([Data]))</f>
        <v/>
      </c>
      <c r="D187" s="5" t="str">
        <f ca="1">IF(INDIRECT("A"&amp;ROW())="","",B187/COUNT([Data]))</f>
        <v/>
      </c>
      <c r="E187" t="str">
        <f t="shared" ca="1" si="8"/>
        <v/>
      </c>
      <c r="F187" s="5" t="str">
        <f t="shared" ca="1" si="6"/>
        <v/>
      </c>
      <c r="G187" s="5" t="str">
        <f>IF(ROW()=7,MAX([D_i]),"")</f>
        <v/>
      </c>
      <c r="H187" s="69" t="str">
        <f ca="1">IF(INDIRECT("A"&amp;ROW())="","",RANK([Data],[Data],1)+COUNTIF([Data],Tabulka2493[[#This Row],[Data]])-1)</f>
        <v/>
      </c>
      <c r="I187" s="5" t="str">
        <f ca="1">IF(INDIRECT("A"&amp;ROW())="","",(Tabulka2493[[#This Row],[Pořadí2 - i2]]-1)/COUNT([Data]))</f>
        <v/>
      </c>
      <c r="J187" s="5" t="str">
        <f ca="1">IF(INDIRECT("A"&amp;ROW())="","",H187/COUNT([Data]))</f>
        <v/>
      </c>
      <c r="K187" s="72" t="str">
        <f ca="1">IF(INDIRECT("A"&amp;ROW())="","",NORMDIST(Tabulka2493[[#This Row],[Data]],$X$6,$X$7,1))</f>
        <v/>
      </c>
      <c r="L187" s="5" t="str">
        <f t="shared" ca="1" si="7"/>
        <v/>
      </c>
      <c r="M187" s="5" t="str">
        <f>IF(ROW()=7,MAX(Tabulka2493[D_i]),"")</f>
        <v/>
      </c>
      <c r="N187" s="5"/>
      <c r="O187" s="80"/>
      <c r="P187" s="80"/>
      <c r="Q187" s="80"/>
      <c r="R187" s="76" t="str">
        <f>IF(ROW()=7,IF(SUM([pomocná])&gt;0,SUM([pomocná]),1.36/SQRT(COUNT(Tabulka2493[Data]))),"")</f>
        <v/>
      </c>
      <c r="S187" s="79"/>
      <c r="T187" s="72"/>
      <c r="U187" s="72"/>
      <c r="V187" s="72"/>
    </row>
    <row r="188" spans="1:22">
      <c r="A188" s="4" t="str">
        <f>IF('Odhad rozsahu výběru'!D190="","",'Odhad rozsahu výběru'!D190)</f>
        <v/>
      </c>
      <c r="B188" s="69" t="str">
        <f ca="1">IF(INDIRECT("A"&amp;ROW())="","",RANK(A188,[Data],1))</f>
        <v/>
      </c>
      <c r="C188" s="5" t="str">
        <f ca="1">IF(INDIRECT("A"&amp;ROW())="","",(B188-1)/COUNT([Data]))</f>
        <v/>
      </c>
      <c r="D188" s="5" t="str">
        <f ca="1">IF(INDIRECT("A"&amp;ROW())="","",B188/COUNT([Data]))</f>
        <v/>
      </c>
      <c r="E188" t="str">
        <f t="shared" ca="1" si="8"/>
        <v/>
      </c>
      <c r="F188" s="5" t="str">
        <f t="shared" ca="1" si="6"/>
        <v/>
      </c>
      <c r="G188" s="5" t="str">
        <f>IF(ROW()=7,MAX([D_i]),"")</f>
        <v/>
      </c>
      <c r="H188" s="69" t="str">
        <f ca="1">IF(INDIRECT("A"&amp;ROW())="","",RANK([Data],[Data],1)+COUNTIF([Data],Tabulka2493[[#This Row],[Data]])-1)</f>
        <v/>
      </c>
      <c r="I188" s="5" t="str">
        <f ca="1">IF(INDIRECT("A"&amp;ROW())="","",(Tabulka2493[[#This Row],[Pořadí2 - i2]]-1)/COUNT([Data]))</f>
        <v/>
      </c>
      <c r="J188" s="5" t="str">
        <f ca="1">IF(INDIRECT("A"&amp;ROW())="","",H188/COUNT([Data]))</f>
        <v/>
      </c>
      <c r="K188" s="72" t="str">
        <f ca="1">IF(INDIRECT("A"&amp;ROW())="","",NORMDIST(Tabulka2493[[#This Row],[Data]],$X$6,$X$7,1))</f>
        <v/>
      </c>
      <c r="L188" s="5" t="str">
        <f t="shared" ca="1" si="7"/>
        <v/>
      </c>
      <c r="M188" s="5" t="str">
        <f>IF(ROW()=7,MAX(Tabulka2493[D_i]),"")</f>
        <v/>
      </c>
      <c r="N188" s="5"/>
      <c r="O188" s="80"/>
      <c r="P188" s="80"/>
      <c r="Q188" s="80"/>
      <c r="R188" s="76" t="str">
        <f>IF(ROW()=7,IF(SUM([pomocná])&gt;0,SUM([pomocná]),1.36/SQRT(COUNT(Tabulka2493[Data]))),"")</f>
        <v/>
      </c>
      <c r="S188" s="79"/>
      <c r="T188" s="72"/>
      <c r="U188" s="72"/>
      <c r="V188" s="72"/>
    </row>
    <row r="189" spans="1:22">
      <c r="A189" s="4" t="str">
        <f>IF('Odhad rozsahu výběru'!D191="","",'Odhad rozsahu výběru'!D191)</f>
        <v/>
      </c>
      <c r="B189" s="69" t="str">
        <f ca="1">IF(INDIRECT("A"&amp;ROW())="","",RANK(A189,[Data],1))</f>
        <v/>
      </c>
      <c r="C189" s="5" t="str">
        <f ca="1">IF(INDIRECT("A"&amp;ROW())="","",(B189-1)/COUNT([Data]))</f>
        <v/>
      </c>
      <c r="D189" s="5" t="str">
        <f ca="1">IF(INDIRECT("A"&amp;ROW())="","",B189/COUNT([Data]))</f>
        <v/>
      </c>
      <c r="E189" t="str">
        <f t="shared" ca="1" si="8"/>
        <v/>
      </c>
      <c r="F189" s="5" t="str">
        <f t="shared" ca="1" si="6"/>
        <v/>
      </c>
      <c r="G189" s="5" t="str">
        <f>IF(ROW()=7,MAX([D_i]),"")</f>
        <v/>
      </c>
      <c r="H189" s="69" t="str">
        <f ca="1">IF(INDIRECT("A"&amp;ROW())="","",RANK([Data],[Data],1)+COUNTIF([Data],Tabulka2493[[#This Row],[Data]])-1)</f>
        <v/>
      </c>
      <c r="I189" s="5" t="str">
        <f ca="1">IF(INDIRECT("A"&amp;ROW())="","",(Tabulka2493[[#This Row],[Pořadí2 - i2]]-1)/COUNT([Data]))</f>
        <v/>
      </c>
      <c r="J189" s="5" t="str">
        <f ca="1">IF(INDIRECT("A"&amp;ROW())="","",H189/COUNT([Data]))</f>
        <v/>
      </c>
      <c r="K189" s="72" t="str">
        <f ca="1">IF(INDIRECT("A"&amp;ROW())="","",NORMDIST(Tabulka2493[[#This Row],[Data]],$X$6,$X$7,1))</f>
        <v/>
      </c>
      <c r="L189" s="5" t="str">
        <f t="shared" ca="1" si="7"/>
        <v/>
      </c>
      <c r="M189" s="5" t="str">
        <f>IF(ROW()=7,MAX(Tabulka2493[D_i]),"")</f>
        <v/>
      </c>
      <c r="N189" s="5"/>
      <c r="O189" s="80"/>
      <c r="P189" s="80"/>
      <c r="Q189" s="80"/>
      <c r="R189" s="76" t="str">
        <f>IF(ROW()=7,IF(SUM([pomocná])&gt;0,SUM([pomocná]),1.36/SQRT(COUNT(Tabulka2493[Data]))),"")</f>
        <v/>
      </c>
      <c r="S189" s="79"/>
      <c r="T189" s="72"/>
      <c r="U189" s="72"/>
      <c r="V189" s="72"/>
    </row>
    <row r="190" spans="1:22">
      <c r="A190" s="4" t="str">
        <f>IF('Odhad rozsahu výběru'!D192="","",'Odhad rozsahu výběru'!D192)</f>
        <v/>
      </c>
      <c r="B190" s="69" t="str">
        <f ca="1">IF(INDIRECT("A"&amp;ROW())="","",RANK(A190,[Data],1))</f>
        <v/>
      </c>
      <c r="C190" s="5" t="str">
        <f ca="1">IF(INDIRECT("A"&amp;ROW())="","",(B190-1)/COUNT([Data]))</f>
        <v/>
      </c>
      <c r="D190" s="5" t="str">
        <f ca="1">IF(INDIRECT("A"&amp;ROW())="","",B190/COUNT([Data]))</f>
        <v/>
      </c>
      <c r="E190" t="str">
        <f t="shared" ca="1" si="8"/>
        <v/>
      </c>
      <c r="F190" s="5" t="str">
        <f t="shared" ca="1" si="6"/>
        <v/>
      </c>
      <c r="G190" s="5" t="str">
        <f>IF(ROW()=7,MAX([D_i]),"")</f>
        <v/>
      </c>
      <c r="H190" s="69" t="str">
        <f ca="1">IF(INDIRECT("A"&amp;ROW())="","",RANK([Data],[Data],1)+COUNTIF([Data],Tabulka2493[[#This Row],[Data]])-1)</f>
        <v/>
      </c>
      <c r="I190" s="5" t="str">
        <f ca="1">IF(INDIRECT("A"&amp;ROW())="","",(Tabulka2493[[#This Row],[Pořadí2 - i2]]-1)/COUNT([Data]))</f>
        <v/>
      </c>
      <c r="J190" s="5" t="str">
        <f ca="1">IF(INDIRECT("A"&amp;ROW())="","",H190/COUNT([Data]))</f>
        <v/>
      </c>
      <c r="K190" s="72" t="str">
        <f ca="1">IF(INDIRECT("A"&amp;ROW())="","",NORMDIST(Tabulka2493[[#This Row],[Data]],$X$6,$X$7,1))</f>
        <v/>
      </c>
      <c r="L190" s="5" t="str">
        <f t="shared" ca="1" si="7"/>
        <v/>
      </c>
      <c r="M190" s="5" t="str">
        <f>IF(ROW()=7,MAX(Tabulka2493[D_i]),"")</f>
        <v/>
      </c>
      <c r="N190" s="5"/>
      <c r="O190" s="80"/>
      <c r="P190" s="80"/>
      <c r="Q190" s="80"/>
      <c r="R190" s="76" t="str">
        <f>IF(ROW()=7,IF(SUM([pomocná])&gt;0,SUM([pomocná]),1.36/SQRT(COUNT(Tabulka2493[Data]))),"")</f>
        <v/>
      </c>
      <c r="S190" s="79"/>
      <c r="T190" s="72"/>
      <c r="U190" s="72"/>
      <c r="V190" s="72"/>
    </row>
    <row r="191" spans="1:22">
      <c r="A191" s="4" t="str">
        <f>IF('Odhad rozsahu výběru'!D193="","",'Odhad rozsahu výběru'!D193)</f>
        <v/>
      </c>
      <c r="B191" s="69" t="str">
        <f ca="1">IF(INDIRECT("A"&amp;ROW())="","",RANK(A191,[Data],1))</f>
        <v/>
      </c>
      <c r="C191" s="5" t="str">
        <f ca="1">IF(INDIRECT("A"&amp;ROW())="","",(B191-1)/COUNT([Data]))</f>
        <v/>
      </c>
      <c r="D191" s="5" t="str">
        <f ca="1">IF(INDIRECT("A"&amp;ROW())="","",B191/COUNT([Data]))</f>
        <v/>
      </c>
      <c r="E191" t="str">
        <f t="shared" ca="1" si="8"/>
        <v/>
      </c>
      <c r="F191" s="5" t="str">
        <f t="shared" ca="1" si="6"/>
        <v/>
      </c>
      <c r="G191" s="5" t="str">
        <f>IF(ROW()=7,MAX([D_i]),"")</f>
        <v/>
      </c>
      <c r="H191" s="69" t="str">
        <f ca="1">IF(INDIRECT("A"&amp;ROW())="","",RANK([Data],[Data],1)+COUNTIF([Data],Tabulka2493[[#This Row],[Data]])-1)</f>
        <v/>
      </c>
      <c r="I191" s="5" t="str">
        <f ca="1">IF(INDIRECT("A"&amp;ROW())="","",(Tabulka2493[[#This Row],[Pořadí2 - i2]]-1)/COUNT([Data]))</f>
        <v/>
      </c>
      <c r="J191" s="5" t="str">
        <f ca="1">IF(INDIRECT("A"&amp;ROW())="","",H191/COUNT([Data]))</f>
        <v/>
      </c>
      <c r="K191" s="72" t="str">
        <f ca="1">IF(INDIRECT("A"&amp;ROW())="","",NORMDIST(Tabulka2493[[#This Row],[Data]],$X$6,$X$7,1))</f>
        <v/>
      </c>
      <c r="L191" s="5" t="str">
        <f t="shared" ca="1" si="7"/>
        <v/>
      </c>
      <c r="M191" s="5" t="str">
        <f>IF(ROW()=7,MAX(Tabulka2493[D_i]),"")</f>
        <v/>
      </c>
      <c r="N191" s="5"/>
      <c r="O191" s="80"/>
      <c r="P191" s="80"/>
      <c r="Q191" s="80"/>
      <c r="R191" s="76" t="str">
        <f>IF(ROW()=7,IF(SUM([pomocná])&gt;0,SUM([pomocná]),1.36/SQRT(COUNT(Tabulka2493[Data]))),"")</f>
        <v/>
      </c>
      <c r="S191" s="79"/>
      <c r="T191" s="72"/>
      <c r="U191" s="72"/>
      <c r="V191" s="72"/>
    </row>
    <row r="192" spans="1:22">
      <c r="A192" s="4" t="str">
        <f>IF('Odhad rozsahu výběru'!D194="","",'Odhad rozsahu výběru'!D194)</f>
        <v/>
      </c>
      <c r="B192" s="69" t="str">
        <f ca="1">IF(INDIRECT("A"&amp;ROW())="","",RANK(A192,[Data],1))</f>
        <v/>
      </c>
      <c r="C192" s="5" t="str">
        <f ca="1">IF(INDIRECT("A"&amp;ROW())="","",(B192-1)/COUNT([Data]))</f>
        <v/>
      </c>
      <c r="D192" s="5" t="str">
        <f ca="1">IF(INDIRECT("A"&amp;ROW())="","",B192/COUNT([Data]))</f>
        <v/>
      </c>
      <c r="E192" t="str">
        <f t="shared" ca="1" si="8"/>
        <v/>
      </c>
      <c r="F192" s="5" t="str">
        <f t="shared" ca="1" si="6"/>
        <v/>
      </c>
      <c r="G192" s="5" t="str">
        <f>IF(ROW()=7,MAX([D_i]),"")</f>
        <v/>
      </c>
      <c r="H192" s="69" t="str">
        <f ca="1">IF(INDIRECT("A"&amp;ROW())="","",RANK([Data],[Data],1)+COUNTIF([Data],Tabulka2493[[#This Row],[Data]])-1)</f>
        <v/>
      </c>
      <c r="I192" s="5" t="str">
        <f ca="1">IF(INDIRECT("A"&amp;ROW())="","",(Tabulka2493[[#This Row],[Pořadí2 - i2]]-1)/COUNT([Data]))</f>
        <v/>
      </c>
      <c r="J192" s="5" t="str">
        <f ca="1">IF(INDIRECT("A"&amp;ROW())="","",H192/COUNT([Data]))</f>
        <v/>
      </c>
      <c r="K192" s="72" t="str">
        <f ca="1">IF(INDIRECT("A"&amp;ROW())="","",NORMDIST(Tabulka2493[[#This Row],[Data]],$X$6,$X$7,1))</f>
        <v/>
      </c>
      <c r="L192" s="5" t="str">
        <f t="shared" ca="1" si="7"/>
        <v/>
      </c>
      <c r="M192" s="5" t="str">
        <f>IF(ROW()=7,MAX(Tabulka2493[D_i]),"")</f>
        <v/>
      </c>
      <c r="N192" s="5"/>
      <c r="O192" s="80"/>
      <c r="P192" s="80"/>
      <c r="Q192" s="80"/>
      <c r="R192" s="76" t="str">
        <f>IF(ROW()=7,IF(SUM([pomocná])&gt;0,SUM([pomocná]),1.36/SQRT(COUNT(Tabulka2493[Data]))),"")</f>
        <v/>
      </c>
      <c r="S192" s="79"/>
      <c r="T192" s="72"/>
      <c r="U192" s="72"/>
      <c r="V192" s="72"/>
    </row>
    <row r="193" spans="1:22">
      <c r="A193" s="4" t="str">
        <f>IF('Odhad rozsahu výběru'!D195="","",'Odhad rozsahu výběru'!D195)</f>
        <v/>
      </c>
      <c r="B193" s="69" t="str">
        <f ca="1">IF(INDIRECT("A"&amp;ROW())="","",RANK(A193,[Data],1))</f>
        <v/>
      </c>
      <c r="C193" s="5" t="str">
        <f ca="1">IF(INDIRECT("A"&amp;ROW())="","",(B193-1)/COUNT([Data]))</f>
        <v/>
      </c>
      <c r="D193" s="5" t="str">
        <f ca="1">IF(INDIRECT("A"&amp;ROW())="","",B193/COUNT([Data]))</f>
        <v/>
      </c>
      <c r="E193" t="str">
        <f t="shared" ca="1" si="8"/>
        <v/>
      </c>
      <c r="F193" s="5" t="str">
        <f t="shared" ca="1" si="6"/>
        <v/>
      </c>
      <c r="G193" s="5" t="str">
        <f>IF(ROW()=7,MAX([D_i]),"")</f>
        <v/>
      </c>
      <c r="H193" s="69" t="str">
        <f ca="1">IF(INDIRECT("A"&amp;ROW())="","",RANK([Data],[Data],1)+COUNTIF([Data],Tabulka2493[[#This Row],[Data]])-1)</f>
        <v/>
      </c>
      <c r="I193" s="5" t="str">
        <f ca="1">IF(INDIRECT("A"&amp;ROW())="","",(Tabulka2493[[#This Row],[Pořadí2 - i2]]-1)/COUNT([Data]))</f>
        <v/>
      </c>
      <c r="J193" s="5" t="str">
        <f ca="1">IF(INDIRECT("A"&amp;ROW())="","",H193/COUNT([Data]))</f>
        <v/>
      </c>
      <c r="K193" s="72" t="str">
        <f ca="1">IF(INDIRECT("A"&amp;ROW())="","",NORMDIST(Tabulka2493[[#This Row],[Data]],$X$6,$X$7,1))</f>
        <v/>
      </c>
      <c r="L193" s="5" t="str">
        <f t="shared" ca="1" si="7"/>
        <v/>
      </c>
      <c r="M193" s="5" t="str">
        <f>IF(ROW()=7,MAX(Tabulka2493[D_i]),"")</f>
        <v/>
      </c>
      <c r="N193" s="5"/>
      <c r="O193" s="80"/>
      <c r="P193" s="80"/>
      <c r="Q193" s="80"/>
      <c r="R193" s="76" t="str">
        <f>IF(ROW()=7,IF(SUM([pomocná])&gt;0,SUM([pomocná]),1.36/SQRT(COUNT(Tabulka2493[Data]))),"")</f>
        <v/>
      </c>
      <c r="S193" s="79"/>
      <c r="T193" s="72"/>
      <c r="U193" s="72"/>
      <c r="V193" s="72"/>
    </row>
    <row r="194" spans="1:22">
      <c r="A194" s="4" t="str">
        <f>IF('Odhad rozsahu výběru'!D196="","",'Odhad rozsahu výběru'!D196)</f>
        <v/>
      </c>
      <c r="B194" s="69" t="str">
        <f ca="1">IF(INDIRECT("A"&amp;ROW())="","",RANK(A194,[Data],1))</f>
        <v/>
      </c>
      <c r="C194" s="5" t="str">
        <f ca="1">IF(INDIRECT("A"&amp;ROW())="","",(B194-1)/COUNT([Data]))</f>
        <v/>
      </c>
      <c r="D194" s="5" t="str">
        <f ca="1">IF(INDIRECT("A"&amp;ROW())="","",B194/COUNT([Data]))</f>
        <v/>
      </c>
      <c r="E194" t="str">
        <f t="shared" ca="1" si="8"/>
        <v/>
      </c>
      <c r="F194" s="5" t="str">
        <f t="shared" ca="1" si="6"/>
        <v/>
      </c>
      <c r="G194" s="5" t="str">
        <f>IF(ROW()=7,MAX([D_i]),"")</f>
        <v/>
      </c>
      <c r="H194" s="69" t="str">
        <f ca="1">IF(INDIRECT("A"&amp;ROW())="","",RANK([Data],[Data],1)+COUNTIF([Data],Tabulka2493[[#This Row],[Data]])-1)</f>
        <v/>
      </c>
      <c r="I194" s="5" t="str">
        <f ca="1">IF(INDIRECT("A"&amp;ROW())="","",(Tabulka2493[[#This Row],[Pořadí2 - i2]]-1)/COUNT([Data]))</f>
        <v/>
      </c>
      <c r="J194" s="5" t="str">
        <f ca="1">IF(INDIRECT("A"&amp;ROW())="","",H194/COUNT([Data]))</f>
        <v/>
      </c>
      <c r="K194" s="72" t="str">
        <f ca="1">IF(INDIRECT("A"&amp;ROW())="","",NORMDIST(Tabulka2493[[#This Row],[Data]],$X$6,$X$7,1))</f>
        <v/>
      </c>
      <c r="L194" s="5" t="str">
        <f t="shared" ca="1" si="7"/>
        <v/>
      </c>
      <c r="M194" s="5" t="str">
        <f>IF(ROW()=7,MAX(Tabulka2493[D_i]),"")</f>
        <v/>
      </c>
      <c r="N194" s="5"/>
      <c r="O194" s="80"/>
      <c r="P194" s="80"/>
      <c r="Q194" s="80"/>
      <c r="R194" s="76" t="str">
        <f>IF(ROW()=7,IF(SUM([pomocná])&gt;0,SUM([pomocná]),1.36/SQRT(COUNT(Tabulka2493[Data]))),"")</f>
        <v/>
      </c>
      <c r="S194" s="79"/>
      <c r="T194" s="72"/>
      <c r="U194" s="72"/>
      <c r="V194" s="72"/>
    </row>
    <row r="195" spans="1:22">
      <c r="A195" s="4" t="str">
        <f>IF('Odhad rozsahu výběru'!D197="","",'Odhad rozsahu výběru'!D197)</f>
        <v/>
      </c>
      <c r="B195" s="69" t="str">
        <f ca="1">IF(INDIRECT("A"&amp;ROW())="","",RANK(A195,[Data],1))</f>
        <v/>
      </c>
      <c r="C195" s="5" t="str">
        <f ca="1">IF(INDIRECT("A"&amp;ROW())="","",(B195-1)/COUNT([Data]))</f>
        <v/>
      </c>
      <c r="D195" s="5" t="str">
        <f ca="1">IF(INDIRECT("A"&amp;ROW())="","",B195/COUNT([Data]))</f>
        <v/>
      </c>
      <c r="E195" t="str">
        <f t="shared" ca="1" si="8"/>
        <v/>
      </c>
      <c r="F195" s="5" t="str">
        <f t="shared" ca="1" si="6"/>
        <v/>
      </c>
      <c r="G195" s="5" t="str">
        <f>IF(ROW()=7,MAX([D_i]),"")</f>
        <v/>
      </c>
      <c r="H195" s="69" t="str">
        <f ca="1">IF(INDIRECT("A"&amp;ROW())="","",RANK([Data],[Data],1)+COUNTIF([Data],Tabulka2493[[#This Row],[Data]])-1)</f>
        <v/>
      </c>
      <c r="I195" s="5" t="str">
        <f ca="1">IF(INDIRECT("A"&amp;ROW())="","",(Tabulka2493[[#This Row],[Pořadí2 - i2]]-1)/COUNT([Data]))</f>
        <v/>
      </c>
      <c r="J195" s="5" t="str">
        <f ca="1">IF(INDIRECT("A"&amp;ROW())="","",H195/COUNT([Data]))</f>
        <v/>
      </c>
      <c r="K195" s="72" t="str">
        <f ca="1">IF(INDIRECT("A"&amp;ROW())="","",NORMDIST(Tabulka2493[[#This Row],[Data]],$X$6,$X$7,1))</f>
        <v/>
      </c>
      <c r="L195" s="5" t="str">
        <f t="shared" ca="1" si="7"/>
        <v/>
      </c>
      <c r="M195" s="5" t="str">
        <f>IF(ROW()=7,MAX(Tabulka2493[D_i]),"")</f>
        <v/>
      </c>
      <c r="N195" s="5"/>
      <c r="O195" s="80"/>
      <c r="P195" s="80"/>
      <c r="Q195" s="80"/>
      <c r="R195" s="76" t="str">
        <f>IF(ROW()=7,IF(SUM([pomocná])&gt;0,SUM([pomocná]),1.36/SQRT(COUNT(Tabulka2493[Data]))),"")</f>
        <v/>
      </c>
      <c r="S195" s="79"/>
      <c r="T195" s="72"/>
      <c r="U195" s="72"/>
      <c r="V195" s="72"/>
    </row>
    <row r="196" spans="1:22">
      <c r="A196" s="4" t="str">
        <f>IF('Odhad rozsahu výběru'!D198="","",'Odhad rozsahu výběru'!D198)</f>
        <v/>
      </c>
      <c r="B196" s="69" t="str">
        <f ca="1">IF(INDIRECT("A"&amp;ROW())="","",RANK(A196,[Data],1))</f>
        <v/>
      </c>
      <c r="C196" s="5" t="str">
        <f ca="1">IF(INDIRECT("A"&amp;ROW())="","",(B196-1)/COUNT([Data]))</f>
        <v/>
      </c>
      <c r="D196" s="5" t="str">
        <f ca="1">IF(INDIRECT("A"&amp;ROW())="","",B196/COUNT([Data]))</f>
        <v/>
      </c>
      <c r="E196" t="str">
        <f t="shared" ca="1" si="8"/>
        <v/>
      </c>
      <c r="F196" s="5" t="str">
        <f t="shared" ca="1" si="6"/>
        <v/>
      </c>
      <c r="G196" s="5" t="str">
        <f>IF(ROW()=7,MAX([D_i]),"")</f>
        <v/>
      </c>
      <c r="H196" s="69" t="str">
        <f ca="1">IF(INDIRECT("A"&amp;ROW())="","",RANK([Data],[Data],1)+COUNTIF([Data],Tabulka2493[[#This Row],[Data]])-1)</f>
        <v/>
      </c>
      <c r="I196" s="5" t="str">
        <f ca="1">IF(INDIRECT("A"&amp;ROW())="","",(Tabulka2493[[#This Row],[Pořadí2 - i2]]-1)/COUNT([Data]))</f>
        <v/>
      </c>
      <c r="J196" s="5" t="str">
        <f ca="1">IF(INDIRECT("A"&amp;ROW())="","",H196/COUNT([Data]))</f>
        <v/>
      </c>
      <c r="K196" s="72" t="str">
        <f ca="1">IF(INDIRECT("A"&amp;ROW())="","",NORMDIST(Tabulka2493[[#This Row],[Data]],$X$6,$X$7,1))</f>
        <v/>
      </c>
      <c r="L196" s="5" t="str">
        <f t="shared" ca="1" si="7"/>
        <v/>
      </c>
      <c r="M196" s="5" t="str">
        <f>IF(ROW()=7,MAX(Tabulka2493[D_i]),"")</f>
        <v/>
      </c>
      <c r="N196" s="5"/>
      <c r="O196" s="80"/>
      <c r="P196" s="80"/>
      <c r="Q196" s="80"/>
      <c r="R196" s="76" t="str">
        <f>IF(ROW()=7,IF(SUM([pomocná])&gt;0,SUM([pomocná]),1.36/SQRT(COUNT(Tabulka2493[Data]))),"")</f>
        <v/>
      </c>
      <c r="S196" s="79"/>
      <c r="T196" s="72"/>
      <c r="U196" s="72"/>
      <c r="V196" s="72"/>
    </row>
    <row r="197" spans="1:22">
      <c r="A197" s="4" t="str">
        <f>IF('Odhad rozsahu výběru'!D199="","",'Odhad rozsahu výběru'!D199)</f>
        <v/>
      </c>
      <c r="B197" s="69" t="str">
        <f ca="1">IF(INDIRECT("A"&amp;ROW())="","",RANK(A197,[Data],1))</f>
        <v/>
      </c>
      <c r="C197" s="5" t="str">
        <f ca="1">IF(INDIRECT("A"&amp;ROW())="","",(B197-1)/COUNT([Data]))</f>
        <v/>
      </c>
      <c r="D197" s="5" t="str">
        <f ca="1">IF(INDIRECT("A"&amp;ROW())="","",B197/COUNT([Data]))</f>
        <v/>
      </c>
      <c r="E197" t="str">
        <f t="shared" ca="1" si="8"/>
        <v/>
      </c>
      <c r="F197" s="5" t="str">
        <f t="shared" ca="1" si="6"/>
        <v/>
      </c>
      <c r="G197" s="5" t="str">
        <f>IF(ROW()=7,MAX([D_i]),"")</f>
        <v/>
      </c>
      <c r="H197" s="69" t="str">
        <f ca="1">IF(INDIRECT("A"&amp;ROW())="","",RANK([Data],[Data],1)+COUNTIF([Data],Tabulka2493[[#This Row],[Data]])-1)</f>
        <v/>
      </c>
      <c r="I197" s="5" t="str">
        <f ca="1">IF(INDIRECT("A"&amp;ROW())="","",(Tabulka2493[[#This Row],[Pořadí2 - i2]]-1)/COUNT([Data]))</f>
        <v/>
      </c>
      <c r="J197" s="5" t="str">
        <f ca="1">IF(INDIRECT("A"&amp;ROW())="","",H197/COUNT([Data]))</f>
        <v/>
      </c>
      <c r="K197" s="72" t="str">
        <f ca="1">IF(INDIRECT("A"&amp;ROW())="","",NORMDIST(Tabulka2493[[#This Row],[Data]],$X$6,$X$7,1))</f>
        <v/>
      </c>
      <c r="L197" s="5" t="str">
        <f t="shared" ca="1" si="7"/>
        <v/>
      </c>
      <c r="M197" s="5" t="str">
        <f>IF(ROW()=7,MAX(Tabulka2493[D_i]),"")</f>
        <v/>
      </c>
      <c r="N197" s="5"/>
      <c r="O197" s="80"/>
      <c r="P197" s="80"/>
      <c r="Q197" s="80"/>
      <c r="R197" s="76" t="str">
        <f>IF(ROW()=7,IF(SUM([pomocná])&gt;0,SUM([pomocná]),1.36/SQRT(COUNT(Tabulka2493[Data]))),"")</f>
        <v/>
      </c>
      <c r="S197" s="79"/>
      <c r="T197" s="72"/>
      <c r="U197" s="72"/>
      <c r="V197" s="72"/>
    </row>
    <row r="198" spans="1:22">
      <c r="A198" s="4" t="str">
        <f>IF('Odhad rozsahu výběru'!D200="","",'Odhad rozsahu výběru'!D200)</f>
        <v/>
      </c>
      <c r="B198" s="69" t="str">
        <f ca="1">IF(INDIRECT("A"&amp;ROW())="","",RANK(A198,[Data],1))</f>
        <v/>
      </c>
      <c r="C198" s="5" t="str">
        <f ca="1">IF(INDIRECT("A"&amp;ROW())="","",(B198-1)/COUNT([Data]))</f>
        <v/>
      </c>
      <c r="D198" s="5" t="str">
        <f ca="1">IF(INDIRECT("A"&amp;ROW())="","",B198/COUNT([Data]))</f>
        <v/>
      </c>
      <c r="E198" t="str">
        <f t="shared" ca="1" si="8"/>
        <v/>
      </c>
      <c r="F198" s="5" t="str">
        <f t="shared" ca="1" si="6"/>
        <v/>
      </c>
      <c r="G198" s="5" t="str">
        <f>IF(ROW()=7,MAX([D_i]),"")</f>
        <v/>
      </c>
      <c r="H198" s="69" t="str">
        <f ca="1">IF(INDIRECT("A"&amp;ROW())="","",RANK([Data],[Data],1)+COUNTIF([Data],Tabulka2493[[#This Row],[Data]])-1)</f>
        <v/>
      </c>
      <c r="I198" s="5" t="str">
        <f ca="1">IF(INDIRECT("A"&amp;ROW())="","",(Tabulka2493[[#This Row],[Pořadí2 - i2]]-1)/COUNT([Data]))</f>
        <v/>
      </c>
      <c r="J198" s="5" t="str">
        <f ca="1">IF(INDIRECT("A"&amp;ROW())="","",H198/COUNT([Data]))</f>
        <v/>
      </c>
      <c r="K198" s="72" t="str">
        <f ca="1">IF(INDIRECT("A"&amp;ROW())="","",NORMDIST(Tabulka2493[[#This Row],[Data]],$X$6,$X$7,1))</f>
        <v/>
      </c>
      <c r="L198" s="5" t="str">
        <f t="shared" ca="1" si="7"/>
        <v/>
      </c>
      <c r="M198" s="5" t="str">
        <f>IF(ROW()=7,MAX(Tabulka2493[D_i]),"")</f>
        <v/>
      </c>
      <c r="N198" s="5"/>
      <c r="O198" s="80"/>
      <c r="P198" s="80"/>
      <c r="Q198" s="80"/>
      <c r="R198" s="76" t="str">
        <f>IF(ROW()=7,IF(SUM([pomocná])&gt;0,SUM([pomocná]),1.36/SQRT(COUNT(Tabulka2493[Data]))),"")</f>
        <v/>
      </c>
      <c r="S198" s="79"/>
      <c r="T198" s="72"/>
      <c r="U198" s="72"/>
      <c r="V198" s="72"/>
    </row>
    <row r="199" spans="1:22">
      <c r="A199" s="4" t="str">
        <f>IF('Odhad rozsahu výběru'!D201="","",'Odhad rozsahu výběru'!D201)</f>
        <v/>
      </c>
      <c r="B199" s="69" t="str">
        <f ca="1">IF(INDIRECT("A"&amp;ROW())="","",RANK(A199,[Data],1))</f>
        <v/>
      </c>
      <c r="C199" s="5" t="str">
        <f ca="1">IF(INDIRECT("A"&amp;ROW())="","",(B199-1)/COUNT([Data]))</f>
        <v/>
      </c>
      <c r="D199" s="5" t="str">
        <f ca="1">IF(INDIRECT("A"&amp;ROW())="","",B199/COUNT([Data]))</f>
        <v/>
      </c>
      <c r="E199" t="str">
        <f t="shared" ca="1" si="8"/>
        <v/>
      </c>
      <c r="F199" s="5" t="str">
        <f t="shared" ref="F199:F262" ca="1" si="9">IF(INDIRECT("A"&amp;ROW())="","",MAX(ABS(C199-E199),ABS(D199-E199)))</f>
        <v/>
      </c>
      <c r="G199" s="5" t="str">
        <f>IF(ROW()=7,MAX([D_i]),"")</f>
        <v/>
      </c>
      <c r="H199" s="69" t="str">
        <f ca="1">IF(INDIRECT("A"&amp;ROW())="","",RANK([Data],[Data],1)+COUNTIF([Data],Tabulka2493[[#This Row],[Data]])-1)</f>
        <v/>
      </c>
      <c r="I199" s="5" t="str">
        <f ca="1">IF(INDIRECT("A"&amp;ROW())="","",(Tabulka2493[[#This Row],[Pořadí2 - i2]]-1)/COUNT([Data]))</f>
        <v/>
      </c>
      <c r="J199" s="5" t="str">
        <f ca="1">IF(INDIRECT("A"&amp;ROW())="","",H199/COUNT([Data]))</f>
        <v/>
      </c>
      <c r="K199" s="72" t="str">
        <f ca="1">IF(INDIRECT("A"&amp;ROW())="","",NORMDIST(Tabulka2493[[#This Row],[Data]],$X$6,$X$7,1))</f>
        <v/>
      </c>
      <c r="L199" s="5" t="str">
        <f t="shared" ref="L199:L262" ca="1" si="10">IF(INDIRECT("A"&amp;ROW())="","",MAX(ABS(I199-K199),ABS(J199-K199)))</f>
        <v/>
      </c>
      <c r="M199" s="5" t="str">
        <f>IF(ROW()=7,MAX(Tabulka2493[D_i]),"")</f>
        <v/>
      </c>
      <c r="N199" s="5"/>
      <c r="O199" s="80"/>
      <c r="P199" s="80"/>
      <c r="Q199" s="80"/>
      <c r="R199" s="76" t="str">
        <f>IF(ROW()=7,IF(SUM([pomocná])&gt;0,SUM([pomocná]),1.36/SQRT(COUNT(Tabulka2493[Data]))),"")</f>
        <v/>
      </c>
      <c r="S199" s="79"/>
      <c r="T199" s="72"/>
      <c r="U199" s="72"/>
      <c r="V199" s="72"/>
    </row>
    <row r="200" spans="1:22">
      <c r="A200" s="4" t="str">
        <f>IF('Odhad rozsahu výběru'!D202="","",'Odhad rozsahu výběru'!D202)</f>
        <v/>
      </c>
      <c r="B200" s="69" t="str">
        <f ca="1">IF(INDIRECT("A"&amp;ROW())="","",RANK(A200,[Data],1))</f>
        <v/>
      </c>
      <c r="C200" s="5" t="str">
        <f ca="1">IF(INDIRECT("A"&amp;ROW())="","",(B200-1)/COUNT([Data]))</f>
        <v/>
      </c>
      <c r="D200" s="5" t="str">
        <f ca="1">IF(INDIRECT("A"&amp;ROW())="","",B200/COUNT([Data]))</f>
        <v/>
      </c>
      <c r="E200" t="str">
        <f t="shared" ref="E200:E263" ca="1" si="11">IF(INDIRECT("A"&amp;ROW())="","",NORMDIST(A200,$X$6,$X$7,1))</f>
        <v/>
      </c>
      <c r="F200" s="5" t="str">
        <f t="shared" ca="1" si="9"/>
        <v/>
      </c>
      <c r="G200" s="5" t="str">
        <f>IF(ROW()=7,MAX([D_i]),"")</f>
        <v/>
      </c>
      <c r="H200" s="69" t="str">
        <f ca="1">IF(INDIRECT("A"&amp;ROW())="","",RANK([Data],[Data],1)+COUNTIF([Data],Tabulka2493[[#This Row],[Data]])-1)</f>
        <v/>
      </c>
      <c r="I200" s="5" t="str">
        <f ca="1">IF(INDIRECT("A"&amp;ROW())="","",(Tabulka2493[[#This Row],[Pořadí2 - i2]]-1)/COUNT([Data]))</f>
        <v/>
      </c>
      <c r="J200" s="5" t="str">
        <f ca="1">IF(INDIRECT("A"&amp;ROW())="","",H200/COUNT([Data]))</f>
        <v/>
      </c>
      <c r="K200" s="72" t="str">
        <f ca="1">IF(INDIRECT("A"&amp;ROW())="","",NORMDIST(Tabulka2493[[#This Row],[Data]],$X$6,$X$7,1))</f>
        <v/>
      </c>
      <c r="L200" s="5" t="str">
        <f t="shared" ca="1" si="10"/>
        <v/>
      </c>
      <c r="M200" s="5" t="str">
        <f>IF(ROW()=7,MAX(Tabulka2493[D_i]),"")</f>
        <v/>
      </c>
      <c r="N200" s="5"/>
      <c r="O200" s="80"/>
      <c r="P200" s="80"/>
      <c r="Q200" s="80"/>
      <c r="R200" s="76" t="str">
        <f>IF(ROW()=7,IF(SUM([pomocná])&gt;0,SUM([pomocná]),1.36/SQRT(COUNT(Tabulka2493[Data]))),"")</f>
        <v/>
      </c>
      <c r="S200" s="79"/>
      <c r="T200" s="72"/>
      <c r="U200" s="72"/>
      <c r="V200" s="72"/>
    </row>
    <row r="201" spans="1:22">
      <c r="A201" s="4" t="str">
        <f>IF('Odhad rozsahu výběru'!D203="","",'Odhad rozsahu výběru'!D203)</f>
        <v/>
      </c>
      <c r="B201" s="69" t="str">
        <f ca="1">IF(INDIRECT("A"&amp;ROW())="","",RANK(A201,[Data],1))</f>
        <v/>
      </c>
      <c r="C201" s="5" t="str">
        <f ca="1">IF(INDIRECT("A"&amp;ROW())="","",(B201-1)/COUNT([Data]))</f>
        <v/>
      </c>
      <c r="D201" s="5" t="str">
        <f ca="1">IF(INDIRECT("A"&amp;ROW())="","",B201/COUNT([Data]))</f>
        <v/>
      </c>
      <c r="E201" t="str">
        <f t="shared" ca="1" si="11"/>
        <v/>
      </c>
      <c r="F201" s="5" t="str">
        <f t="shared" ca="1" si="9"/>
        <v/>
      </c>
      <c r="G201" s="5" t="str">
        <f>IF(ROW()=7,MAX([D_i]),"")</f>
        <v/>
      </c>
      <c r="H201" s="69" t="str">
        <f ca="1">IF(INDIRECT("A"&amp;ROW())="","",RANK([Data],[Data],1)+COUNTIF([Data],Tabulka2493[[#This Row],[Data]])-1)</f>
        <v/>
      </c>
      <c r="I201" s="5" t="str">
        <f ca="1">IF(INDIRECT("A"&amp;ROW())="","",(Tabulka2493[[#This Row],[Pořadí2 - i2]]-1)/COUNT([Data]))</f>
        <v/>
      </c>
      <c r="J201" s="5" t="str">
        <f ca="1">IF(INDIRECT("A"&amp;ROW())="","",H201/COUNT([Data]))</f>
        <v/>
      </c>
      <c r="K201" s="72" t="str">
        <f ca="1">IF(INDIRECT("A"&amp;ROW())="","",NORMDIST(Tabulka2493[[#This Row],[Data]],$X$6,$X$7,1))</f>
        <v/>
      </c>
      <c r="L201" s="5" t="str">
        <f t="shared" ca="1" si="10"/>
        <v/>
      </c>
      <c r="M201" s="5" t="str">
        <f>IF(ROW()=7,MAX(Tabulka2493[D_i]),"")</f>
        <v/>
      </c>
      <c r="N201" s="5"/>
      <c r="O201" s="80"/>
      <c r="P201" s="80"/>
      <c r="Q201" s="80"/>
      <c r="R201" s="76" t="str">
        <f>IF(ROW()=7,IF(SUM([pomocná])&gt;0,SUM([pomocná]),1.36/SQRT(COUNT(Tabulka2493[Data]))),"")</f>
        <v/>
      </c>
      <c r="S201" s="79"/>
      <c r="T201" s="72"/>
      <c r="U201" s="72"/>
      <c r="V201" s="72"/>
    </row>
    <row r="202" spans="1:22">
      <c r="A202" s="4" t="str">
        <f>IF('Odhad rozsahu výběru'!D204="","",'Odhad rozsahu výběru'!D204)</f>
        <v/>
      </c>
      <c r="B202" s="69" t="str">
        <f ca="1">IF(INDIRECT("A"&amp;ROW())="","",RANK(A202,[Data],1))</f>
        <v/>
      </c>
      <c r="C202" s="5" t="str">
        <f ca="1">IF(INDIRECT("A"&amp;ROW())="","",(B202-1)/COUNT([Data]))</f>
        <v/>
      </c>
      <c r="D202" s="5" t="str">
        <f ca="1">IF(INDIRECT("A"&amp;ROW())="","",B202/COUNT([Data]))</f>
        <v/>
      </c>
      <c r="E202" t="str">
        <f t="shared" ca="1" si="11"/>
        <v/>
      </c>
      <c r="F202" s="5" t="str">
        <f t="shared" ca="1" si="9"/>
        <v/>
      </c>
      <c r="G202" s="5" t="str">
        <f>IF(ROW()=7,MAX([D_i]),"")</f>
        <v/>
      </c>
      <c r="H202" s="69" t="str">
        <f ca="1">IF(INDIRECT("A"&amp;ROW())="","",RANK([Data],[Data],1)+COUNTIF([Data],Tabulka2493[[#This Row],[Data]])-1)</f>
        <v/>
      </c>
      <c r="I202" s="5" t="str">
        <f ca="1">IF(INDIRECT("A"&amp;ROW())="","",(Tabulka2493[[#This Row],[Pořadí2 - i2]]-1)/COUNT([Data]))</f>
        <v/>
      </c>
      <c r="J202" s="5" t="str">
        <f ca="1">IF(INDIRECT("A"&amp;ROW())="","",H202/COUNT([Data]))</f>
        <v/>
      </c>
      <c r="K202" s="72" t="str">
        <f ca="1">IF(INDIRECT("A"&amp;ROW())="","",NORMDIST(Tabulka2493[[#This Row],[Data]],$X$6,$X$7,1))</f>
        <v/>
      </c>
      <c r="L202" s="5" t="str">
        <f t="shared" ca="1" si="10"/>
        <v/>
      </c>
      <c r="M202" s="5" t="str">
        <f>IF(ROW()=7,MAX(Tabulka2493[D_i]),"")</f>
        <v/>
      </c>
      <c r="N202" s="5"/>
      <c r="O202" s="80"/>
      <c r="P202" s="80"/>
      <c r="Q202" s="80"/>
      <c r="R202" s="76" t="str">
        <f>IF(ROW()=7,IF(SUM([pomocná])&gt;0,SUM([pomocná]),1.36/SQRT(COUNT(Tabulka2493[Data]))),"")</f>
        <v/>
      </c>
      <c r="S202" s="79"/>
      <c r="T202" s="72"/>
      <c r="U202" s="72"/>
      <c r="V202" s="72"/>
    </row>
    <row r="203" spans="1:22">
      <c r="A203" s="4" t="str">
        <f>IF('Odhad rozsahu výběru'!D205="","",'Odhad rozsahu výběru'!D205)</f>
        <v/>
      </c>
      <c r="B203" s="69" t="str">
        <f ca="1">IF(INDIRECT("A"&amp;ROW())="","",RANK(A203,[Data],1))</f>
        <v/>
      </c>
      <c r="C203" s="5" t="str">
        <f ca="1">IF(INDIRECT("A"&amp;ROW())="","",(B203-1)/COUNT([Data]))</f>
        <v/>
      </c>
      <c r="D203" s="5" t="str">
        <f ca="1">IF(INDIRECT("A"&amp;ROW())="","",B203/COUNT([Data]))</f>
        <v/>
      </c>
      <c r="E203" t="str">
        <f t="shared" ca="1" si="11"/>
        <v/>
      </c>
      <c r="F203" s="5" t="str">
        <f t="shared" ca="1" si="9"/>
        <v/>
      </c>
      <c r="G203" s="5" t="str">
        <f>IF(ROW()=7,MAX([D_i]),"")</f>
        <v/>
      </c>
      <c r="H203" s="69" t="str">
        <f ca="1">IF(INDIRECT("A"&amp;ROW())="","",RANK([Data],[Data],1)+COUNTIF([Data],Tabulka2493[[#This Row],[Data]])-1)</f>
        <v/>
      </c>
      <c r="I203" s="5" t="str">
        <f ca="1">IF(INDIRECT("A"&amp;ROW())="","",(Tabulka2493[[#This Row],[Pořadí2 - i2]]-1)/COUNT([Data]))</f>
        <v/>
      </c>
      <c r="J203" s="5" t="str">
        <f ca="1">IF(INDIRECT("A"&amp;ROW())="","",H203/COUNT([Data]))</f>
        <v/>
      </c>
      <c r="K203" s="72" t="str">
        <f ca="1">IF(INDIRECT("A"&amp;ROW())="","",NORMDIST(Tabulka2493[[#This Row],[Data]],$X$6,$X$7,1))</f>
        <v/>
      </c>
      <c r="L203" s="5" t="str">
        <f t="shared" ca="1" si="10"/>
        <v/>
      </c>
      <c r="M203" s="5" t="str">
        <f>IF(ROW()=7,MAX(Tabulka2493[D_i]),"")</f>
        <v/>
      </c>
      <c r="N203" s="5"/>
      <c r="O203" s="80"/>
      <c r="P203" s="80"/>
      <c r="Q203" s="80"/>
      <c r="R203" s="76" t="str">
        <f>IF(ROW()=7,IF(SUM([pomocná])&gt;0,SUM([pomocná]),1.36/SQRT(COUNT(Tabulka2493[Data]))),"")</f>
        <v/>
      </c>
      <c r="S203" s="79"/>
      <c r="T203" s="72"/>
      <c r="U203" s="72"/>
      <c r="V203" s="72"/>
    </row>
    <row r="204" spans="1:22">
      <c r="A204" s="4" t="str">
        <f>IF('Odhad rozsahu výběru'!D206="","",'Odhad rozsahu výběru'!D206)</f>
        <v/>
      </c>
      <c r="B204" s="69" t="str">
        <f ca="1">IF(INDIRECT("A"&amp;ROW())="","",RANK(A204,[Data],1))</f>
        <v/>
      </c>
      <c r="C204" s="5" t="str">
        <f ca="1">IF(INDIRECT("A"&amp;ROW())="","",(B204-1)/COUNT([Data]))</f>
        <v/>
      </c>
      <c r="D204" s="5" t="str">
        <f ca="1">IF(INDIRECT("A"&amp;ROW())="","",B204/COUNT([Data]))</f>
        <v/>
      </c>
      <c r="E204" t="str">
        <f t="shared" ca="1" si="11"/>
        <v/>
      </c>
      <c r="F204" s="5" t="str">
        <f t="shared" ca="1" si="9"/>
        <v/>
      </c>
      <c r="G204" s="5" t="str">
        <f>IF(ROW()=7,MAX([D_i]),"")</f>
        <v/>
      </c>
      <c r="H204" s="69" t="str">
        <f ca="1">IF(INDIRECT("A"&amp;ROW())="","",RANK([Data],[Data],1)+COUNTIF([Data],Tabulka2493[[#This Row],[Data]])-1)</f>
        <v/>
      </c>
      <c r="I204" s="5" t="str">
        <f ca="1">IF(INDIRECT("A"&amp;ROW())="","",(Tabulka2493[[#This Row],[Pořadí2 - i2]]-1)/COUNT([Data]))</f>
        <v/>
      </c>
      <c r="J204" s="5" t="str">
        <f ca="1">IF(INDIRECT("A"&amp;ROW())="","",H204/COUNT([Data]))</f>
        <v/>
      </c>
      <c r="K204" s="72" t="str">
        <f ca="1">IF(INDIRECT("A"&amp;ROW())="","",NORMDIST(Tabulka2493[[#This Row],[Data]],$X$6,$X$7,1))</f>
        <v/>
      </c>
      <c r="L204" s="5" t="str">
        <f t="shared" ca="1" si="10"/>
        <v/>
      </c>
      <c r="M204" s="5" t="str">
        <f>IF(ROW()=7,MAX(Tabulka2493[D_i]),"")</f>
        <v/>
      </c>
      <c r="N204" s="5"/>
      <c r="O204" s="80"/>
      <c r="P204" s="80"/>
      <c r="Q204" s="80"/>
      <c r="R204" s="76" t="str">
        <f>IF(ROW()=7,IF(SUM([pomocná])&gt;0,SUM([pomocná]),1.36/SQRT(COUNT(Tabulka2493[Data]))),"")</f>
        <v/>
      </c>
      <c r="S204" s="79"/>
      <c r="T204" s="72"/>
      <c r="U204" s="72"/>
      <c r="V204" s="72"/>
    </row>
    <row r="205" spans="1:22">
      <c r="A205" s="4" t="str">
        <f>IF('Odhad rozsahu výběru'!D207="","",'Odhad rozsahu výběru'!D207)</f>
        <v/>
      </c>
      <c r="B205" s="69" t="str">
        <f ca="1">IF(INDIRECT("A"&amp;ROW())="","",RANK(A205,[Data],1))</f>
        <v/>
      </c>
      <c r="C205" s="5" t="str">
        <f ca="1">IF(INDIRECT("A"&amp;ROW())="","",(B205-1)/COUNT([Data]))</f>
        <v/>
      </c>
      <c r="D205" s="5" t="str">
        <f ca="1">IF(INDIRECT("A"&amp;ROW())="","",B205/COUNT([Data]))</f>
        <v/>
      </c>
      <c r="E205" t="str">
        <f t="shared" ca="1" si="11"/>
        <v/>
      </c>
      <c r="F205" s="5" t="str">
        <f t="shared" ca="1" si="9"/>
        <v/>
      </c>
      <c r="G205" s="5" t="str">
        <f>IF(ROW()=7,MAX([D_i]),"")</f>
        <v/>
      </c>
      <c r="H205" s="69" t="str">
        <f ca="1">IF(INDIRECT("A"&amp;ROW())="","",RANK([Data],[Data],1)+COUNTIF([Data],Tabulka2493[[#This Row],[Data]])-1)</f>
        <v/>
      </c>
      <c r="I205" s="5" t="str">
        <f ca="1">IF(INDIRECT("A"&amp;ROW())="","",(Tabulka2493[[#This Row],[Pořadí2 - i2]]-1)/COUNT([Data]))</f>
        <v/>
      </c>
      <c r="J205" s="5" t="str">
        <f ca="1">IF(INDIRECT("A"&amp;ROW())="","",H205/COUNT([Data]))</f>
        <v/>
      </c>
      <c r="K205" s="72" t="str">
        <f ca="1">IF(INDIRECT("A"&amp;ROW())="","",NORMDIST(Tabulka2493[[#This Row],[Data]],$X$6,$X$7,1))</f>
        <v/>
      </c>
      <c r="L205" s="5" t="str">
        <f t="shared" ca="1" si="10"/>
        <v/>
      </c>
      <c r="M205" s="5" t="str">
        <f>IF(ROW()=7,MAX(Tabulka2493[D_i]),"")</f>
        <v/>
      </c>
      <c r="N205" s="5"/>
      <c r="O205" s="80"/>
      <c r="P205" s="80"/>
      <c r="Q205" s="80"/>
      <c r="R205" s="76" t="str">
        <f>IF(ROW()=7,IF(SUM([pomocná])&gt;0,SUM([pomocná]),1.36/SQRT(COUNT(Tabulka2493[Data]))),"")</f>
        <v/>
      </c>
      <c r="S205" s="79"/>
      <c r="T205" s="72"/>
      <c r="U205" s="72"/>
      <c r="V205" s="72"/>
    </row>
    <row r="206" spans="1:22">
      <c r="A206" s="4" t="str">
        <f>IF('Odhad rozsahu výběru'!D208="","",'Odhad rozsahu výběru'!D208)</f>
        <v/>
      </c>
      <c r="B206" s="69" t="str">
        <f ca="1">IF(INDIRECT("A"&amp;ROW())="","",RANK(A206,[Data],1))</f>
        <v/>
      </c>
      <c r="C206" s="5" t="str">
        <f ca="1">IF(INDIRECT("A"&amp;ROW())="","",(B206-1)/COUNT([Data]))</f>
        <v/>
      </c>
      <c r="D206" s="5" t="str">
        <f ca="1">IF(INDIRECT("A"&amp;ROW())="","",B206/COUNT([Data]))</f>
        <v/>
      </c>
      <c r="E206" t="str">
        <f t="shared" ca="1" si="11"/>
        <v/>
      </c>
      <c r="F206" s="5" t="str">
        <f t="shared" ca="1" si="9"/>
        <v/>
      </c>
      <c r="G206" s="5" t="str">
        <f>IF(ROW()=7,MAX([D_i]),"")</f>
        <v/>
      </c>
      <c r="H206" s="69" t="str">
        <f ca="1">IF(INDIRECT("A"&amp;ROW())="","",RANK([Data],[Data],1)+COUNTIF([Data],Tabulka2493[[#This Row],[Data]])-1)</f>
        <v/>
      </c>
      <c r="I206" s="5" t="str">
        <f ca="1">IF(INDIRECT("A"&amp;ROW())="","",(Tabulka2493[[#This Row],[Pořadí2 - i2]]-1)/COUNT([Data]))</f>
        <v/>
      </c>
      <c r="J206" s="5" t="str">
        <f ca="1">IF(INDIRECT("A"&amp;ROW())="","",H206/COUNT([Data]))</f>
        <v/>
      </c>
      <c r="K206" s="72" t="str">
        <f ca="1">IF(INDIRECT("A"&amp;ROW())="","",NORMDIST(Tabulka2493[[#This Row],[Data]],$X$6,$X$7,1))</f>
        <v/>
      </c>
      <c r="L206" s="5" t="str">
        <f t="shared" ca="1" si="10"/>
        <v/>
      </c>
      <c r="M206" s="5" t="str">
        <f>IF(ROW()=7,MAX(Tabulka2493[D_i]),"")</f>
        <v/>
      </c>
      <c r="N206" s="5"/>
      <c r="O206" s="80"/>
      <c r="P206" s="80"/>
      <c r="Q206" s="80"/>
      <c r="R206" s="76" t="str">
        <f>IF(ROW()=7,IF(SUM([pomocná])&gt;0,SUM([pomocná]),1.36/SQRT(COUNT(Tabulka2493[Data]))),"")</f>
        <v/>
      </c>
      <c r="S206" s="79"/>
      <c r="T206" s="72"/>
      <c r="U206" s="72"/>
      <c r="V206" s="72"/>
    </row>
    <row r="207" spans="1:22">
      <c r="A207" s="4" t="str">
        <f>IF('Odhad rozsahu výběru'!D209="","",'Odhad rozsahu výběru'!D209)</f>
        <v/>
      </c>
      <c r="B207" s="69" t="str">
        <f ca="1">IF(INDIRECT("A"&amp;ROW())="","",RANK(A207,[Data],1))</f>
        <v/>
      </c>
      <c r="C207" s="5" t="str">
        <f ca="1">IF(INDIRECT("A"&amp;ROW())="","",(B207-1)/COUNT([Data]))</f>
        <v/>
      </c>
      <c r="D207" s="5" t="str">
        <f ca="1">IF(INDIRECT("A"&amp;ROW())="","",B207/COUNT([Data]))</f>
        <v/>
      </c>
      <c r="E207" t="str">
        <f t="shared" ca="1" si="11"/>
        <v/>
      </c>
      <c r="F207" s="5" t="str">
        <f t="shared" ca="1" si="9"/>
        <v/>
      </c>
      <c r="G207" s="5" t="str">
        <f>IF(ROW()=7,MAX([D_i]),"")</f>
        <v/>
      </c>
      <c r="H207" s="69" t="str">
        <f ca="1">IF(INDIRECT("A"&amp;ROW())="","",RANK([Data],[Data],1)+COUNTIF([Data],Tabulka2493[[#This Row],[Data]])-1)</f>
        <v/>
      </c>
      <c r="I207" s="5" t="str">
        <f ca="1">IF(INDIRECT("A"&amp;ROW())="","",(Tabulka2493[[#This Row],[Pořadí2 - i2]]-1)/COUNT([Data]))</f>
        <v/>
      </c>
      <c r="J207" s="5" t="str">
        <f ca="1">IF(INDIRECT("A"&amp;ROW())="","",H207/COUNT([Data]))</f>
        <v/>
      </c>
      <c r="K207" s="72" t="str">
        <f ca="1">IF(INDIRECT("A"&amp;ROW())="","",NORMDIST(Tabulka2493[[#This Row],[Data]],$X$6,$X$7,1))</f>
        <v/>
      </c>
      <c r="L207" s="5" t="str">
        <f t="shared" ca="1" si="10"/>
        <v/>
      </c>
      <c r="M207" s="5" t="str">
        <f>IF(ROW()=7,MAX(Tabulka2493[D_i]),"")</f>
        <v/>
      </c>
      <c r="N207" s="5"/>
      <c r="O207" s="80"/>
      <c r="P207" s="80"/>
      <c r="Q207" s="80"/>
      <c r="R207" s="76" t="str">
        <f>IF(ROW()=7,IF(SUM([pomocná])&gt;0,SUM([pomocná]),1.36/SQRT(COUNT(Tabulka2493[Data]))),"")</f>
        <v/>
      </c>
      <c r="S207" s="79"/>
      <c r="T207" s="72"/>
      <c r="U207" s="72"/>
      <c r="V207" s="72"/>
    </row>
    <row r="208" spans="1:22">
      <c r="A208" s="4" t="str">
        <f>IF('Odhad rozsahu výběru'!D210="","",'Odhad rozsahu výběru'!D210)</f>
        <v/>
      </c>
      <c r="B208" s="69" t="str">
        <f ca="1">IF(INDIRECT("A"&amp;ROW())="","",RANK(A208,[Data],1))</f>
        <v/>
      </c>
      <c r="C208" s="5" t="str">
        <f ca="1">IF(INDIRECT("A"&amp;ROW())="","",(B208-1)/COUNT([Data]))</f>
        <v/>
      </c>
      <c r="D208" s="5" t="str">
        <f ca="1">IF(INDIRECT("A"&amp;ROW())="","",B208/COUNT([Data]))</f>
        <v/>
      </c>
      <c r="E208" t="str">
        <f t="shared" ca="1" si="11"/>
        <v/>
      </c>
      <c r="F208" s="5" t="str">
        <f t="shared" ca="1" si="9"/>
        <v/>
      </c>
      <c r="G208" s="5" t="str">
        <f>IF(ROW()=7,MAX([D_i]),"")</f>
        <v/>
      </c>
      <c r="H208" s="69" t="str">
        <f ca="1">IF(INDIRECT("A"&amp;ROW())="","",RANK([Data],[Data],1)+COUNTIF([Data],Tabulka2493[[#This Row],[Data]])-1)</f>
        <v/>
      </c>
      <c r="I208" s="5" t="str">
        <f ca="1">IF(INDIRECT("A"&amp;ROW())="","",(Tabulka2493[[#This Row],[Pořadí2 - i2]]-1)/COUNT([Data]))</f>
        <v/>
      </c>
      <c r="J208" s="5" t="str">
        <f ca="1">IF(INDIRECT("A"&amp;ROW())="","",H208/COUNT([Data]))</f>
        <v/>
      </c>
      <c r="K208" s="72" t="str">
        <f ca="1">IF(INDIRECT("A"&amp;ROW())="","",NORMDIST(Tabulka2493[[#This Row],[Data]],$X$6,$X$7,1))</f>
        <v/>
      </c>
      <c r="L208" s="5" t="str">
        <f t="shared" ca="1" si="10"/>
        <v/>
      </c>
      <c r="M208" s="5" t="str">
        <f>IF(ROW()=7,MAX(Tabulka2493[D_i]),"")</f>
        <v/>
      </c>
      <c r="N208" s="5"/>
      <c r="O208" s="80"/>
      <c r="P208" s="80"/>
      <c r="Q208" s="80"/>
      <c r="R208" s="76" t="str">
        <f>IF(ROW()=7,IF(SUM([pomocná])&gt;0,SUM([pomocná]),1.36/SQRT(COUNT(Tabulka2493[Data]))),"")</f>
        <v/>
      </c>
      <c r="S208" s="79"/>
      <c r="T208" s="72"/>
      <c r="U208" s="72"/>
      <c r="V208" s="72"/>
    </row>
    <row r="209" spans="1:22">
      <c r="A209" s="4" t="str">
        <f>IF('Odhad rozsahu výběru'!D211="","",'Odhad rozsahu výběru'!D211)</f>
        <v/>
      </c>
      <c r="B209" s="69" t="str">
        <f ca="1">IF(INDIRECT("A"&amp;ROW())="","",RANK(A209,[Data],1))</f>
        <v/>
      </c>
      <c r="C209" s="5" t="str">
        <f ca="1">IF(INDIRECT("A"&amp;ROW())="","",(B209-1)/COUNT([Data]))</f>
        <v/>
      </c>
      <c r="D209" s="5" t="str">
        <f ca="1">IF(INDIRECT("A"&amp;ROW())="","",B209/COUNT([Data]))</f>
        <v/>
      </c>
      <c r="E209" t="str">
        <f t="shared" ca="1" si="11"/>
        <v/>
      </c>
      <c r="F209" s="5" t="str">
        <f t="shared" ca="1" si="9"/>
        <v/>
      </c>
      <c r="G209" s="5" t="str">
        <f>IF(ROW()=7,MAX([D_i]),"")</f>
        <v/>
      </c>
      <c r="H209" s="69" t="str">
        <f ca="1">IF(INDIRECT("A"&amp;ROW())="","",RANK([Data],[Data],1)+COUNTIF([Data],Tabulka2493[[#This Row],[Data]])-1)</f>
        <v/>
      </c>
      <c r="I209" s="5" t="str">
        <f ca="1">IF(INDIRECT("A"&amp;ROW())="","",(Tabulka2493[[#This Row],[Pořadí2 - i2]]-1)/COUNT([Data]))</f>
        <v/>
      </c>
      <c r="J209" s="5" t="str">
        <f ca="1">IF(INDIRECT("A"&amp;ROW())="","",H209/COUNT([Data]))</f>
        <v/>
      </c>
      <c r="K209" s="72" t="str">
        <f ca="1">IF(INDIRECT("A"&amp;ROW())="","",NORMDIST(Tabulka2493[[#This Row],[Data]],$X$6,$X$7,1))</f>
        <v/>
      </c>
      <c r="L209" s="5" t="str">
        <f t="shared" ca="1" si="10"/>
        <v/>
      </c>
      <c r="M209" s="5" t="str">
        <f>IF(ROW()=7,MAX(Tabulka2493[D_i]),"")</f>
        <v/>
      </c>
      <c r="N209" s="5"/>
      <c r="O209" s="80"/>
      <c r="P209" s="80"/>
      <c r="Q209" s="80"/>
      <c r="R209" s="76" t="str">
        <f>IF(ROW()=7,IF(SUM([pomocná])&gt;0,SUM([pomocná]),1.36/SQRT(COUNT(Tabulka2493[Data]))),"")</f>
        <v/>
      </c>
      <c r="S209" s="79"/>
      <c r="T209" s="72"/>
      <c r="U209" s="72"/>
      <c r="V209" s="72"/>
    </row>
    <row r="210" spans="1:22">
      <c r="A210" s="4" t="str">
        <f>IF('Odhad rozsahu výběru'!D212="","",'Odhad rozsahu výběru'!D212)</f>
        <v/>
      </c>
      <c r="B210" s="69" t="str">
        <f ca="1">IF(INDIRECT("A"&amp;ROW())="","",RANK(A210,[Data],1))</f>
        <v/>
      </c>
      <c r="C210" s="5" t="str">
        <f ca="1">IF(INDIRECT("A"&amp;ROW())="","",(B210-1)/COUNT([Data]))</f>
        <v/>
      </c>
      <c r="D210" s="5" t="str">
        <f ca="1">IF(INDIRECT("A"&amp;ROW())="","",B210/COUNT([Data]))</f>
        <v/>
      </c>
      <c r="E210" t="str">
        <f t="shared" ca="1" si="11"/>
        <v/>
      </c>
      <c r="F210" s="5" t="str">
        <f t="shared" ca="1" si="9"/>
        <v/>
      </c>
      <c r="G210" s="5" t="str">
        <f>IF(ROW()=7,MAX([D_i]),"")</f>
        <v/>
      </c>
      <c r="H210" s="69" t="str">
        <f ca="1">IF(INDIRECT("A"&amp;ROW())="","",RANK([Data],[Data],1)+COUNTIF([Data],Tabulka2493[[#This Row],[Data]])-1)</f>
        <v/>
      </c>
      <c r="I210" s="5" t="str">
        <f ca="1">IF(INDIRECT("A"&amp;ROW())="","",(Tabulka2493[[#This Row],[Pořadí2 - i2]]-1)/COUNT([Data]))</f>
        <v/>
      </c>
      <c r="J210" s="5" t="str">
        <f ca="1">IF(INDIRECT("A"&amp;ROW())="","",H210/COUNT([Data]))</f>
        <v/>
      </c>
      <c r="K210" s="72" t="str">
        <f ca="1">IF(INDIRECT("A"&amp;ROW())="","",NORMDIST(Tabulka2493[[#This Row],[Data]],$X$6,$X$7,1))</f>
        <v/>
      </c>
      <c r="L210" s="5" t="str">
        <f t="shared" ca="1" si="10"/>
        <v/>
      </c>
      <c r="M210" s="5" t="str">
        <f>IF(ROW()=7,MAX(Tabulka2493[D_i]),"")</f>
        <v/>
      </c>
      <c r="N210" s="5"/>
      <c r="O210" s="80"/>
      <c r="P210" s="80"/>
      <c r="Q210" s="80"/>
      <c r="R210" s="76" t="str">
        <f>IF(ROW()=7,IF(SUM([pomocná])&gt;0,SUM([pomocná]),1.36/SQRT(COUNT(Tabulka2493[Data]))),"")</f>
        <v/>
      </c>
      <c r="S210" s="79"/>
      <c r="T210" s="72"/>
      <c r="U210" s="72"/>
      <c r="V210" s="72"/>
    </row>
    <row r="211" spans="1:22">
      <c r="A211" s="4" t="str">
        <f>IF('Odhad rozsahu výběru'!D213="","",'Odhad rozsahu výběru'!D213)</f>
        <v/>
      </c>
      <c r="B211" s="69" t="str">
        <f ca="1">IF(INDIRECT("A"&amp;ROW())="","",RANK(A211,[Data],1))</f>
        <v/>
      </c>
      <c r="C211" s="5" t="str">
        <f ca="1">IF(INDIRECT("A"&amp;ROW())="","",(B211-1)/COUNT([Data]))</f>
        <v/>
      </c>
      <c r="D211" s="5" t="str">
        <f ca="1">IF(INDIRECT("A"&amp;ROW())="","",B211/COUNT([Data]))</f>
        <v/>
      </c>
      <c r="E211" t="str">
        <f t="shared" ca="1" si="11"/>
        <v/>
      </c>
      <c r="F211" s="5" t="str">
        <f t="shared" ca="1" si="9"/>
        <v/>
      </c>
      <c r="G211" s="5" t="str">
        <f>IF(ROW()=7,MAX([D_i]),"")</f>
        <v/>
      </c>
      <c r="H211" s="69" t="str">
        <f ca="1">IF(INDIRECT("A"&amp;ROW())="","",RANK([Data],[Data],1)+COUNTIF([Data],Tabulka2493[[#This Row],[Data]])-1)</f>
        <v/>
      </c>
      <c r="I211" s="5" t="str">
        <f ca="1">IF(INDIRECT("A"&amp;ROW())="","",(Tabulka2493[[#This Row],[Pořadí2 - i2]]-1)/COUNT([Data]))</f>
        <v/>
      </c>
      <c r="J211" s="5" t="str">
        <f ca="1">IF(INDIRECT("A"&amp;ROW())="","",H211/COUNT([Data]))</f>
        <v/>
      </c>
      <c r="K211" s="72" t="str">
        <f ca="1">IF(INDIRECT("A"&amp;ROW())="","",NORMDIST(Tabulka2493[[#This Row],[Data]],$X$6,$X$7,1))</f>
        <v/>
      </c>
      <c r="L211" s="5" t="str">
        <f t="shared" ca="1" si="10"/>
        <v/>
      </c>
      <c r="M211" s="5" t="str">
        <f>IF(ROW()=7,MAX(Tabulka2493[D_i]),"")</f>
        <v/>
      </c>
      <c r="N211" s="5"/>
      <c r="O211" s="80"/>
      <c r="P211" s="80"/>
      <c r="Q211" s="80"/>
      <c r="R211" s="76" t="str">
        <f>IF(ROW()=7,IF(SUM([pomocná])&gt;0,SUM([pomocná]),1.36/SQRT(COUNT(Tabulka2493[Data]))),"")</f>
        <v/>
      </c>
      <c r="S211" s="79"/>
      <c r="T211" s="72"/>
      <c r="U211" s="72"/>
      <c r="V211" s="72"/>
    </row>
    <row r="212" spans="1:22">
      <c r="A212" s="4" t="str">
        <f>IF('Odhad rozsahu výběru'!D214="","",'Odhad rozsahu výběru'!D214)</f>
        <v/>
      </c>
      <c r="B212" s="69" t="str">
        <f ca="1">IF(INDIRECT("A"&amp;ROW())="","",RANK(A212,[Data],1))</f>
        <v/>
      </c>
      <c r="C212" s="5" t="str">
        <f ca="1">IF(INDIRECT("A"&amp;ROW())="","",(B212-1)/COUNT([Data]))</f>
        <v/>
      </c>
      <c r="D212" s="5" t="str">
        <f ca="1">IF(INDIRECT("A"&amp;ROW())="","",B212/COUNT([Data]))</f>
        <v/>
      </c>
      <c r="E212" t="str">
        <f t="shared" ca="1" si="11"/>
        <v/>
      </c>
      <c r="F212" s="5" t="str">
        <f t="shared" ca="1" si="9"/>
        <v/>
      </c>
      <c r="G212" s="5" t="str">
        <f>IF(ROW()=7,MAX([D_i]),"")</f>
        <v/>
      </c>
      <c r="H212" s="69" t="str">
        <f ca="1">IF(INDIRECT("A"&amp;ROW())="","",RANK([Data],[Data],1)+COUNTIF([Data],Tabulka2493[[#This Row],[Data]])-1)</f>
        <v/>
      </c>
      <c r="I212" s="5" t="str">
        <f ca="1">IF(INDIRECT("A"&amp;ROW())="","",(Tabulka2493[[#This Row],[Pořadí2 - i2]]-1)/COUNT([Data]))</f>
        <v/>
      </c>
      <c r="J212" s="5" t="str">
        <f ca="1">IF(INDIRECT("A"&amp;ROW())="","",H212/COUNT([Data]))</f>
        <v/>
      </c>
      <c r="K212" s="72" t="str">
        <f ca="1">IF(INDIRECT("A"&amp;ROW())="","",NORMDIST(Tabulka2493[[#This Row],[Data]],$X$6,$X$7,1))</f>
        <v/>
      </c>
      <c r="L212" s="5" t="str">
        <f t="shared" ca="1" si="10"/>
        <v/>
      </c>
      <c r="M212" s="5" t="str">
        <f>IF(ROW()=7,MAX(Tabulka2493[D_i]),"")</f>
        <v/>
      </c>
      <c r="N212" s="5"/>
      <c r="O212" s="80"/>
      <c r="P212" s="80"/>
      <c r="Q212" s="80"/>
      <c r="R212" s="76" t="str">
        <f>IF(ROW()=7,IF(SUM([pomocná])&gt;0,SUM([pomocná]),1.36/SQRT(COUNT(Tabulka2493[Data]))),"")</f>
        <v/>
      </c>
      <c r="S212" s="79"/>
      <c r="T212" s="72"/>
      <c r="U212" s="72"/>
      <c r="V212" s="72"/>
    </row>
    <row r="213" spans="1:22">
      <c r="A213" s="4" t="str">
        <f>IF('Odhad rozsahu výběru'!D215="","",'Odhad rozsahu výběru'!D215)</f>
        <v/>
      </c>
      <c r="B213" s="69" t="str">
        <f ca="1">IF(INDIRECT("A"&amp;ROW())="","",RANK(A213,[Data],1))</f>
        <v/>
      </c>
      <c r="C213" s="5" t="str">
        <f ca="1">IF(INDIRECT("A"&amp;ROW())="","",(B213-1)/COUNT([Data]))</f>
        <v/>
      </c>
      <c r="D213" s="5" t="str">
        <f ca="1">IF(INDIRECT("A"&amp;ROW())="","",B213/COUNT([Data]))</f>
        <v/>
      </c>
      <c r="E213" t="str">
        <f t="shared" ca="1" si="11"/>
        <v/>
      </c>
      <c r="F213" s="5" t="str">
        <f t="shared" ca="1" si="9"/>
        <v/>
      </c>
      <c r="G213" s="5" t="str">
        <f>IF(ROW()=7,MAX([D_i]),"")</f>
        <v/>
      </c>
      <c r="H213" s="69" t="str">
        <f ca="1">IF(INDIRECT("A"&amp;ROW())="","",RANK([Data],[Data],1)+COUNTIF([Data],Tabulka2493[[#This Row],[Data]])-1)</f>
        <v/>
      </c>
      <c r="I213" s="5" t="str">
        <f ca="1">IF(INDIRECT("A"&amp;ROW())="","",(Tabulka2493[[#This Row],[Pořadí2 - i2]]-1)/COUNT([Data]))</f>
        <v/>
      </c>
      <c r="J213" s="5" t="str">
        <f ca="1">IF(INDIRECT("A"&amp;ROW())="","",H213/COUNT([Data]))</f>
        <v/>
      </c>
      <c r="K213" s="72" t="str">
        <f ca="1">IF(INDIRECT("A"&amp;ROW())="","",NORMDIST(Tabulka2493[[#This Row],[Data]],$X$6,$X$7,1))</f>
        <v/>
      </c>
      <c r="L213" s="5" t="str">
        <f t="shared" ca="1" si="10"/>
        <v/>
      </c>
      <c r="M213" s="5" t="str">
        <f>IF(ROW()=7,MAX(Tabulka2493[D_i]),"")</f>
        <v/>
      </c>
      <c r="N213" s="5"/>
      <c r="O213" s="80"/>
      <c r="P213" s="80"/>
      <c r="Q213" s="80"/>
      <c r="R213" s="76" t="str">
        <f>IF(ROW()=7,IF(SUM([pomocná])&gt;0,SUM([pomocná]),1.36/SQRT(COUNT(Tabulka2493[Data]))),"")</f>
        <v/>
      </c>
      <c r="S213" s="79"/>
      <c r="T213" s="72"/>
      <c r="U213" s="72"/>
      <c r="V213" s="72"/>
    </row>
    <row r="214" spans="1:22">
      <c r="A214" s="4" t="str">
        <f>IF('Odhad rozsahu výběru'!D216="","",'Odhad rozsahu výběru'!D216)</f>
        <v/>
      </c>
      <c r="B214" s="69" t="str">
        <f ca="1">IF(INDIRECT("A"&amp;ROW())="","",RANK(A214,[Data],1))</f>
        <v/>
      </c>
      <c r="C214" s="5" t="str">
        <f ca="1">IF(INDIRECT("A"&amp;ROW())="","",(B214-1)/COUNT([Data]))</f>
        <v/>
      </c>
      <c r="D214" s="5" t="str">
        <f ca="1">IF(INDIRECT("A"&amp;ROW())="","",B214/COUNT([Data]))</f>
        <v/>
      </c>
      <c r="E214" t="str">
        <f t="shared" ca="1" si="11"/>
        <v/>
      </c>
      <c r="F214" s="5" t="str">
        <f t="shared" ca="1" si="9"/>
        <v/>
      </c>
      <c r="G214" s="5" t="str">
        <f>IF(ROW()=7,MAX([D_i]),"")</f>
        <v/>
      </c>
      <c r="H214" s="69" t="str">
        <f ca="1">IF(INDIRECT("A"&amp;ROW())="","",RANK([Data],[Data],1)+COUNTIF([Data],Tabulka2493[[#This Row],[Data]])-1)</f>
        <v/>
      </c>
      <c r="I214" s="5" t="str">
        <f ca="1">IF(INDIRECT("A"&amp;ROW())="","",(Tabulka2493[[#This Row],[Pořadí2 - i2]]-1)/COUNT([Data]))</f>
        <v/>
      </c>
      <c r="J214" s="5" t="str">
        <f ca="1">IF(INDIRECT("A"&amp;ROW())="","",H214/COUNT([Data]))</f>
        <v/>
      </c>
      <c r="K214" s="72" t="str">
        <f ca="1">IF(INDIRECT("A"&amp;ROW())="","",NORMDIST(Tabulka2493[[#This Row],[Data]],$X$6,$X$7,1))</f>
        <v/>
      </c>
      <c r="L214" s="5" t="str">
        <f t="shared" ca="1" si="10"/>
        <v/>
      </c>
      <c r="M214" s="5" t="str">
        <f>IF(ROW()=7,MAX(Tabulka2493[D_i]),"")</f>
        <v/>
      </c>
      <c r="N214" s="5"/>
      <c r="O214" s="80"/>
      <c r="P214" s="80"/>
      <c r="Q214" s="80"/>
      <c r="R214" s="76" t="str">
        <f>IF(ROW()=7,IF(SUM([pomocná])&gt;0,SUM([pomocná]),1.36/SQRT(COUNT(Tabulka2493[Data]))),"")</f>
        <v/>
      </c>
      <c r="S214" s="79"/>
      <c r="T214" s="72"/>
      <c r="U214" s="72"/>
      <c r="V214" s="72"/>
    </row>
    <row r="215" spans="1:22">
      <c r="A215" s="4" t="str">
        <f>IF('Odhad rozsahu výběru'!D217="","",'Odhad rozsahu výběru'!D217)</f>
        <v/>
      </c>
      <c r="B215" s="69" t="str">
        <f ca="1">IF(INDIRECT("A"&amp;ROW())="","",RANK(A215,[Data],1))</f>
        <v/>
      </c>
      <c r="C215" s="5" t="str">
        <f ca="1">IF(INDIRECT("A"&amp;ROW())="","",(B215-1)/COUNT([Data]))</f>
        <v/>
      </c>
      <c r="D215" s="5" t="str">
        <f ca="1">IF(INDIRECT("A"&amp;ROW())="","",B215/COUNT([Data]))</f>
        <v/>
      </c>
      <c r="E215" t="str">
        <f t="shared" ca="1" si="11"/>
        <v/>
      </c>
      <c r="F215" s="5" t="str">
        <f t="shared" ca="1" si="9"/>
        <v/>
      </c>
      <c r="G215" s="5" t="str">
        <f>IF(ROW()=7,MAX([D_i]),"")</f>
        <v/>
      </c>
      <c r="H215" s="69" t="str">
        <f ca="1">IF(INDIRECT("A"&amp;ROW())="","",RANK([Data],[Data],1)+COUNTIF([Data],Tabulka2493[[#This Row],[Data]])-1)</f>
        <v/>
      </c>
      <c r="I215" s="5" t="str">
        <f ca="1">IF(INDIRECT("A"&amp;ROW())="","",(Tabulka2493[[#This Row],[Pořadí2 - i2]]-1)/COUNT([Data]))</f>
        <v/>
      </c>
      <c r="J215" s="5" t="str">
        <f ca="1">IF(INDIRECT("A"&amp;ROW())="","",H215/COUNT([Data]))</f>
        <v/>
      </c>
      <c r="K215" s="72" t="str">
        <f ca="1">IF(INDIRECT("A"&amp;ROW())="","",NORMDIST(Tabulka2493[[#This Row],[Data]],$X$6,$X$7,1))</f>
        <v/>
      </c>
      <c r="L215" s="5" t="str">
        <f t="shared" ca="1" si="10"/>
        <v/>
      </c>
      <c r="M215" s="5" t="str">
        <f>IF(ROW()=7,MAX(Tabulka2493[D_i]),"")</f>
        <v/>
      </c>
      <c r="N215" s="5"/>
      <c r="O215" s="80"/>
      <c r="P215" s="80"/>
      <c r="Q215" s="80"/>
      <c r="R215" s="76" t="str">
        <f>IF(ROW()=7,IF(SUM([pomocná])&gt;0,SUM([pomocná]),1.36/SQRT(COUNT(Tabulka2493[Data]))),"")</f>
        <v/>
      </c>
      <c r="S215" s="79"/>
      <c r="T215" s="72"/>
      <c r="U215" s="72"/>
      <c r="V215" s="72"/>
    </row>
    <row r="216" spans="1:22">
      <c r="A216" s="4" t="str">
        <f>IF('Odhad rozsahu výběru'!D218="","",'Odhad rozsahu výběru'!D218)</f>
        <v/>
      </c>
      <c r="B216" s="69" t="str">
        <f ca="1">IF(INDIRECT("A"&amp;ROW())="","",RANK(A216,[Data],1))</f>
        <v/>
      </c>
      <c r="C216" s="5" t="str">
        <f ca="1">IF(INDIRECT("A"&amp;ROW())="","",(B216-1)/COUNT([Data]))</f>
        <v/>
      </c>
      <c r="D216" s="5" t="str">
        <f ca="1">IF(INDIRECT("A"&amp;ROW())="","",B216/COUNT([Data]))</f>
        <v/>
      </c>
      <c r="E216" t="str">
        <f t="shared" ca="1" si="11"/>
        <v/>
      </c>
      <c r="F216" s="5" t="str">
        <f t="shared" ca="1" si="9"/>
        <v/>
      </c>
      <c r="G216" s="5" t="str">
        <f>IF(ROW()=7,MAX([D_i]),"")</f>
        <v/>
      </c>
      <c r="H216" s="69" t="str">
        <f ca="1">IF(INDIRECT("A"&amp;ROW())="","",RANK([Data],[Data],1)+COUNTIF([Data],Tabulka2493[[#This Row],[Data]])-1)</f>
        <v/>
      </c>
      <c r="I216" s="5" t="str">
        <f ca="1">IF(INDIRECT("A"&amp;ROW())="","",(Tabulka2493[[#This Row],[Pořadí2 - i2]]-1)/COUNT([Data]))</f>
        <v/>
      </c>
      <c r="J216" s="5" t="str">
        <f ca="1">IF(INDIRECT("A"&amp;ROW())="","",H216/COUNT([Data]))</f>
        <v/>
      </c>
      <c r="K216" s="72" t="str">
        <f ca="1">IF(INDIRECT("A"&amp;ROW())="","",NORMDIST(Tabulka2493[[#This Row],[Data]],$X$6,$X$7,1))</f>
        <v/>
      </c>
      <c r="L216" s="5" t="str">
        <f t="shared" ca="1" si="10"/>
        <v/>
      </c>
      <c r="M216" s="5" t="str">
        <f>IF(ROW()=7,MAX(Tabulka2493[D_i]),"")</f>
        <v/>
      </c>
      <c r="N216" s="5"/>
      <c r="O216" s="80"/>
      <c r="P216" s="80"/>
      <c r="Q216" s="80"/>
      <c r="R216" s="76" t="str">
        <f>IF(ROW()=7,IF(SUM([pomocná])&gt;0,SUM([pomocná]),1.36/SQRT(COUNT(Tabulka2493[Data]))),"")</f>
        <v/>
      </c>
      <c r="S216" s="79"/>
      <c r="T216" s="72"/>
      <c r="U216" s="72"/>
      <c r="V216" s="72"/>
    </row>
    <row r="217" spans="1:22">
      <c r="A217" s="4" t="str">
        <f>IF('Odhad rozsahu výběru'!D219="","",'Odhad rozsahu výběru'!D219)</f>
        <v/>
      </c>
      <c r="B217" s="69" t="str">
        <f ca="1">IF(INDIRECT("A"&amp;ROW())="","",RANK(A217,[Data],1))</f>
        <v/>
      </c>
      <c r="C217" s="5" t="str">
        <f ca="1">IF(INDIRECT("A"&amp;ROW())="","",(B217-1)/COUNT([Data]))</f>
        <v/>
      </c>
      <c r="D217" s="5" t="str">
        <f ca="1">IF(INDIRECT("A"&amp;ROW())="","",B217/COUNT([Data]))</f>
        <v/>
      </c>
      <c r="E217" t="str">
        <f t="shared" ca="1" si="11"/>
        <v/>
      </c>
      <c r="F217" s="5" t="str">
        <f t="shared" ca="1" si="9"/>
        <v/>
      </c>
      <c r="G217" s="5" t="str">
        <f>IF(ROW()=7,MAX([D_i]),"")</f>
        <v/>
      </c>
      <c r="H217" s="69" t="str">
        <f ca="1">IF(INDIRECT("A"&amp;ROW())="","",RANK([Data],[Data],1)+COUNTIF([Data],Tabulka2493[[#This Row],[Data]])-1)</f>
        <v/>
      </c>
      <c r="I217" s="5" t="str">
        <f ca="1">IF(INDIRECT("A"&amp;ROW())="","",(Tabulka2493[[#This Row],[Pořadí2 - i2]]-1)/COUNT([Data]))</f>
        <v/>
      </c>
      <c r="J217" s="5" t="str">
        <f ca="1">IF(INDIRECT("A"&amp;ROW())="","",H217/COUNT([Data]))</f>
        <v/>
      </c>
      <c r="K217" s="72" t="str">
        <f ca="1">IF(INDIRECT("A"&amp;ROW())="","",NORMDIST(Tabulka2493[[#This Row],[Data]],$X$6,$X$7,1))</f>
        <v/>
      </c>
      <c r="L217" s="5" t="str">
        <f t="shared" ca="1" si="10"/>
        <v/>
      </c>
      <c r="M217" s="5" t="str">
        <f>IF(ROW()=7,MAX(Tabulka2493[D_i]),"")</f>
        <v/>
      </c>
      <c r="N217" s="5"/>
      <c r="O217" s="80"/>
      <c r="P217" s="80"/>
      <c r="Q217" s="80"/>
      <c r="R217" s="76" t="str">
        <f>IF(ROW()=7,IF(SUM([pomocná])&gt;0,SUM([pomocná]),1.36/SQRT(COUNT(Tabulka2493[Data]))),"")</f>
        <v/>
      </c>
      <c r="S217" s="79"/>
      <c r="T217" s="72"/>
      <c r="U217" s="72"/>
      <c r="V217" s="72"/>
    </row>
    <row r="218" spans="1:22">
      <c r="A218" s="4" t="str">
        <f>IF('Odhad rozsahu výběru'!D220="","",'Odhad rozsahu výběru'!D220)</f>
        <v/>
      </c>
      <c r="B218" s="69" t="str">
        <f ca="1">IF(INDIRECT("A"&amp;ROW())="","",RANK(A218,[Data],1))</f>
        <v/>
      </c>
      <c r="C218" s="5" t="str">
        <f ca="1">IF(INDIRECT("A"&amp;ROW())="","",(B218-1)/COUNT([Data]))</f>
        <v/>
      </c>
      <c r="D218" s="5" t="str">
        <f ca="1">IF(INDIRECT("A"&amp;ROW())="","",B218/COUNT([Data]))</f>
        <v/>
      </c>
      <c r="E218" t="str">
        <f t="shared" ca="1" si="11"/>
        <v/>
      </c>
      <c r="F218" s="5" t="str">
        <f t="shared" ca="1" si="9"/>
        <v/>
      </c>
      <c r="G218" s="5" t="str">
        <f>IF(ROW()=7,MAX([D_i]),"")</f>
        <v/>
      </c>
      <c r="H218" s="69" t="str">
        <f ca="1">IF(INDIRECT("A"&amp;ROW())="","",RANK([Data],[Data],1)+COUNTIF([Data],Tabulka2493[[#This Row],[Data]])-1)</f>
        <v/>
      </c>
      <c r="I218" s="5" t="str">
        <f ca="1">IF(INDIRECT("A"&amp;ROW())="","",(Tabulka2493[[#This Row],[Pořadí2 - i2]]-1)/COUNT([Data]))</f>
        <v/>
      </c>
      <c r="J218" s="5" t="str">
        <f ca="1">IF(INDIRECT("A"&amp;ROW())="","",H218/COUNT([Data]))</f>
        <v/>
      </c>
      <c r="K218" s="72" t="str">
        <f ca="1">IF(INDIRECT("A"&amp;ROW())="","",NORMDIST(Tabulka2493[[#This Row],[Data]],$X$6,$X$7,1))</f>
        <v/>
      </c>
      <c r="L218" s="5" t="str">
        <f t="shared" ca="1" si="10"/>
        <v/>
      </c>
      <c r="M218" s="5" t="str">
        <f>IF(ROW()=7,MAX(Tabulka2493[D_i]),"")</f>
        <v/>
      </c>
      <c r="N218" s="5"/>
      <c r="O218" s="80"/>
      <c r="P218" s="80"/>
      <c r="Q218" s="80"/>
      <c r="R218" s="76" t="str">
        <f>IF(ROW()=7,IF(SUM([pomocná])&gt;0,SUM([pomocná]),1.36/SQRT(COUNT(Tabulka2493[Data]))),"")</f>
        <v/>
      </c>
      <c r="S218" s="79"/>
      <c r="T218" s="72"/>
      <c r="U218" s="72"/>
      <c r="V218" s="72"/>
    </row>
    <row r="219" spans="1:22">
      <c r="A219" s="4" t="str">
        <f>IF('Odhad rozsahu výběru'!D221="","",'Odhad rozsahu výběru'!D221)</f>
        <v/>
      </c>
      <c r="B219" s="69" t="str">
        <f ca="1">IF(INDIRECT("A"&amp;ROW())="","",RANK(A219,[Data],1))</f>
        <v/>
      </c>
      <c r="C219" s="5" t="str">
        <f ca="1">IF(INDIRECT("A"&amp;ROW())="","",(B219-1)/COUNT([Data]))</f>
        <v/>
      </c>
      <c r="D219" s="5" t="str">
        <f ca="1">IF(INDIRECT("A"&amp;ROW())="","",B219/COUNT([Data]))</f>
        <v/>
      </c>
      <c r="E219" t="str">
        <f t="shared" ca="1" si="11"/>
        <v/>
      </c>
      <c r="F219" s="5" t="str">
        <f t="shared" ca="1" si="9"/>
        <v/>
      </c>
      <c r="G219" s="5" t="str">
        <f>IF(ROW()=7,MAX([D_i]),"")</f>
        <v/>
      </c>
      <c r="H219" s="69" t="str">
        <f ca="1">IF(INDIRECT("A"&amp;ROW())="","",RANK([Data],[Data],1)+COUNTIF([Data],Tabulka2493[[#This Row],[Data]])-1)</f>
        <v/>
      </c>
      <c r="I219" s="5" t="str">
        <f ca="1">IF(INDIRECT("A"&amp;ROW())="","",(Tabulka2493[[#This Row],[Pořadí2 - i2]]-1)/COUNT([Data]))</f>
        <v/>
      </c>
      <c r="J219" s="5" t="str">
        <f ca="1">IF(INDIRECT("A"&amp;ROW())="","",H219/COUNT([Data]))</f>
        <v/>
      </c>
      <c r="K219" s="72" t="str">
        <f ca="1">IF(INDIRECT("A"&amp;ROW())="","",NORMDIST(Tabulka2493[[#This Row],[Data]],$X$6,$X$7,1))</f>
        <v/>
      </c>
      <c r="L219" s="5" t="str">
        <f t="shared" ca="1" si="10"/>
        <v/>
      </c>
      <c r="M219" s="5" t="str">
        <f>IF(ROW()=7,MAX(Tabulka2493[D_i]),"")</f>
        <v/>
      </c>
      <c r="N219" s="5"/>
      <c r="O219" s="80"/>
      <c r="P219" s="80"/>
      <c r="Q219" s="80"/>
      <c r="R219" s="76" t="str">
        <f>IF(ROW()=7,IF(SUM([pomocná])&gt;0,SUM([pomocná]),1.36/SQRT(COUNT(Tabulka2493[Data]))),"")</f>
        <v/>
      </c>
      <c r="S219" s="79"/>
      <c r="T219" s="72"/>
      <c r="U219" s="72"/>
      <c r="V219" s="72"/>
    </row>
    <row r="220" spans="1:22">
      <c r="A220" s="4" t="str">
        <f>IF('Odhad rozsahu výběru'!D222="","",'Odhad rozsahu výběru'!D222)</f>
        <v/>
      </c>
      <c r="B220" s="69" t="str">
        <f ca="1">IF(INDIRECT("A"&amp;ROW())="","",RANK(A220,[Data],1))</f>
        <v/>
      </c>
      <c r="C220" s="5" t="str">
        <f ca="1">IF(INDIRECT("A"&amp;ROW())="","",(B220-1)/COUNT([Data]))</f>
        <v/>
      </c>
      <c r="D220" s="5" t="str">
        <f ca="1">IF(INDIRECT("A"&amp;ROW())="","",B220/COUNT([Data]))</f>
        <v/>
      </c>
      <c r="E220" t="str">
        <f t="shared" ca="1" si="11"/>
        <v/>
      </c>
      <c r="F220" s="5" t="str">
        <f t="shared" ca="1" si="9"/>
        <v/>
      </c>
      <c r="G220" s="5" t="str">
        <f>IF(ROW()=7,MAX([D_i]),"")</f>
        <v/>
      </c>
      <c r="H220" s="69" t="str">
        <f ca="1">IF(INDIRECT("A"&amp;ROW())="","",RANK([Data],[Data],1)+COUNTIF([Data],Tabulka2493[[#This Row],[Data]])-1)</f>
        <v/>
      </c>
      <c r="I220" s="5" t="str">
        <f ca="1">IF(INDIRECT("A"&amp;ROW())="","",(Tabulka2493[[#This Row],[Pořadí2 - i2]]-1)/COUNT([Data]))</f>
        <v/>
      </c>
      <c r="J220" s="5" t="str">
        <f ca="1">IF(INDIRECT("A"&amp;ROW())="","",H220/COUNT([Data]))</f>
        <v/>
      </c>
      <c r="K220" s="72" t="str">
        <f ca="1">IF(INDIRECT("A"&amp;ROW())="","",NORMDIST(Tabulka2493[[#This Row],[Data]],$X$6,$X$7,1))</f>
        <v/>
      </c>
      <c r="L220" s="5" t="str">
        <f t="shared" ca="1" si="10"/>
        <v/>
      </c>
      <c r="M220" s="5" t="str">
        <f>IF(ROW()=7,MAX(Tabulka2493[D_i]),"")</f>
        <v/>
      </c>
      <c r="N220" s="5"/>
      <c r="O220" s="80"/>
      <c r="P220" s="80"/>
      <c r="Q220" s="80"/>
      <c r="R220" s="76" t="str">
        <f>IF(ROW()=7,IF(SUM([pomocná])&gt;0,SUM([pomocná]),1.36/SQRT(COUNT(Tabulka2493[Data]))),"")</f>
        <v/>
      </c>
      <c r="S220" s="79"/>
      <c r="T220" s="72"/>
      <c r="U220" s="72"/>
      <c r="V220" s="72"/>
    </row>
    <row r="221" spans="1:22">
      <c r="A221" s="4" t="str">
        <f>IF('Odhad rozsahu výběru'!D223="","",'Odhad rozsahu výběru'!D223)</f>
        <v/>
      </c>
      <c r="B221" s="69" t="str">
        <f ca="1">IF(INDIRECT("A"&amp;ROW())="","",RANK(A221,[Data],1))</f>
        <v/>
      </c>
      <c r="C221" s="5" t="str">
        <f ca="1">IF(INDIRECT("A"&amp;ROW())="","",(B221-1)/COUNT([Data]))</f>
        <v/>
      </c>
      <c r="D221" s="5" t="str">
        <f ca="1">IF(INDIRECT("A"&amp;ROW())="","",B221/COUNT([Data]))</f>
        <v/>
      </c>
      <c r="E221" t="str">
        <f t="shared" ca="1" si="11"/>
        <v/>
      </c>
      <c r="F221" s="5" t="str">
        <f t="shared" ca="1" si="9"/>
        <v/>
      </c>
      <c r="G221" s="5" t="str">
        <f>IF(ROW()=7,MAX([D_i]),"")</f>
        <v/>
      </c>
      <c r="H221" s="69" t="str">
        <f ca="1">IF(INDIRECT("A"&amp;ROW())="","",RANK([Data],[Data],1)+COUNTIF([Data],Tabulka2493[[#This Row],[Data]])-1)</f>
        <v/>
      </c>
      <c r="I221" s="5" t="str">
        <f ca="1">IF(INDIRECT("A"&amp;ROW())="","",(Tabulka2493[[#This Row],[Pořadí2 - i2]]-1)/COUNT([Data]))</f>
        <v/>
      </c>
      <c r="J221" s="5" t="str">
        <f ca="1">IF(INDIRECT("A"&amp;ROW())="","",H221/COUNT([Data]))</f>
        <v/>
      </c>
      <c r="K221" s="72" t="str">
        <f ca="1">IF(INDIRECT("A"&amp;ROW())="","",NORMDIST(Tabulka2493[[#This Row],[Data]],$X$6,$X$7,1))</f>
        <v/>
      </c>
      <c r="L221" s="5" t="str">
        <f t="shared" ca="1" si="10"/>
        <v/>
      </c>
      <c r="M221" s="5" t="str">
        <f>IF(ROW()=7,MAX(Tabulka2493[D_i]),"")</f>
        <v/>
      </c>
      <c r="N221" s="5"/>
      <c r="O221" s="80"/>
      <c r="P221" s="80"/>
      <c r="Q221" s="80"/>
      <c r="R221" s="76" t="str">
        <f>IF(ROW()=7,IF(SUM([pomocná])&gt;0,SUM([pomocná]),1.36/SQRT(COUNT(Tabulka2493[Data]))),"")</f>
        <v/>
      </c>
      <c r="S221" s="79"/>
      <c r="T221" s="72"/>
      <c r="U221" s="72"/>
      <c r="V221" s="72"/>
    </row>
    <row r="222" spans="1:22">
      <c r="A222" s="4" t="str">
        <f>IF('Odhad rozsahu výběru'!D224="","",'Odhad rozsahu výběru'!D224)</f>
        <v/>
      </c>
      <c r="B222" s="69" t="str">
        <f ca="1">IF(INDIRECT("A"&amp;ROW())="","",RANK(A222,[Data],1))</f>
        <v/>
      </c>
      <c r="C222" s="5" t="str">
        <f ca="1">IF(INDIRECT("A"&amp;ROW())="","",(B222-1)/COUNT([Data]))</f>
        <v/>
      </c>
      <c r="D222" s="5" t="str">
        <f ca="1">IF(INDIRECT("A"&amp;ROW())="","",B222/COUNT([Data]))</f>
        <v/>
      </c>
      <c r="E222" t="str">
        <f t="shared" ca="1" si="11"/>
        <v/>
      </c>
      <c r="F222" s="5" t="str">
        <f t="shared" ca="1" si="9"/>
        <v/>
      </c>
      <c r="G222" s="5" t="str">
        <f>IF(ROW()=7,MAX([D_i]),"")</f>
        <v/>
      </c>
      <c r="H222" s="69" t="str">
        <f ca="1">IF(INDIRECT("A"&amp;ROW())="","",RANK([Data],[Data],1)+COUNTIF([Data],Tabulka2493[[#This Row],[Data]])-1)</f>
        <v/>
      </c>
      <c r="I222" s="5" t="str">
        <f ca="1">IF(INDIRECT("A"&amp;ROW())="","",(Tabulka2493[[#This Row],[Pořadí2 - i2]]-1)/COUNT([Data]))</f>
        <v/>
      </c>
      <c r="J222" s="5" t="str">
        <f ca="1">IF(INDIRECT("A"&amp;ROW())="","",H222/COUNT([Data]))</f>
        <v/>
      </c>
      <c r="K222" s="72" t="str">
        <f ca="1">IF(INDIRECT("A"&amp;ROW())="","",NORMDIST(Tabulka2493[[#This Row],[Data]],$X$6,$X$7,1))</f>
        <v/>
      </c>
      <c r="L222" s="5" t="str">
        <f t="shared" ca="1" si="10"/>
        <v/>
      </c>
      <c r="M222" s="5" t="str">
        <f>IF(ROW()=7,MAX(Tabulka2493[D_i]),"")</f>
        <v/>
      </c>
      <c r="N222" s="5"/>
      <c r="O222" s="80"/>
      <c r="P222" s="80"/>
      <c r="Q222" s="80"/>
      <c r="R222" s="76" t="str">
        <f>IF(ROW()=7,IF(SUM([pomocná])&gt;0,SUM([pomocná]),1.36/SQRT(COUNT(Tabulka2493[Data]))),"")</f>
        <v/>
      </c>
      <c r="S222" s="79"/>
      <c r="T222" s="72"/>
      <c r="U222" s="72"/>
      <c r="V222" s="72"/>
    </row>
    <row r="223" spans="1:22">
      <c r="A223" s="4" t="str">
        <f>IF('Odhad rozsahu výběru'!D225="","",'Odhad rozsahu výběru'!D225)</f>
        <v/>
      </c>
      <c r="B223" s="69" t="str">
        <f ca="1">IF(INDIRECT("A"&amp;ROW())="","",RANK(A223,[Data],1))</f>
        <v/>
      </c>
      <c r="C223" s="5" t="str">
        <f ca="1">IF(INDIRECT("A"&amp;ROW())="","",(B223-1)/COUNT([Data]))</f>
        <v/>
      </c>
      <c r="D223" s="5" t="str">
        <f ca="1">IF(INDIRECT("A"&amp;ROW())="","",B223/COUNT([Data]))</f>
        <v/>
      </c>
      <c r="E223" t="str">
        <f t="shared" ca="1" si="11"/>
        <v/>
      </c>
      <c r="F223" s="5" t="str">
        <f t="shared" ca="1" si="9"/>
        <v/>
      </c>
      <c r="G223" s="5" t="str">
        <f>IF(ROW()=7,MAX([D_i]),"")</f>
        <v/>
      </c>
      <c r="H223" s="69" t="str">
        <f ca="1">IF(INDIRECT("A"&amp;ROW())="","",RANK([Data],[Data],1)+COUNTIF([Data],Tabulka2493[[#This Row],[Data]])-1)</f>
        <v/>
      </c>
      <c r="I223" s="5" t="str">
        <f ca="1">IF(INDIRECT("A"&amp;ROW())="","",(Tabulka2493[[#This Row],[Pořadí2 - i2]]-1)/COUNT([Data]))</f>
        <v/>
      </c>
      <c r="J223" s="5" t="str">
        <f ca="1">IF(INDIRECT("A"&amp;ROW())="","",H223/COUNT([Data]))</f>
        <v/>
      </c>
      <c r="K223" s="72" t="str">
        <f ca="1">IF(INDIRECT("A"&amp;ROW())="","",NORMDIST(Tabulka2493[[#This Row],[Data]],$X$6,$X$7,1))</f>
        <v/>
      </c>
      <c r="L223" s="5" t="str">
        <f t="shared" ca="1" si="10"/>
        <v/>
      </c>
      <c r="M223" s="5" t="str">
        <f>IF(ROW()=7,MAX(Tabulka2493[D_i]),"")</f>
        <v/>
      </c>
      <c r="N223" s="5"/>
      <c r="O223" s="80"/>
      <c r="P223" s="80"/>
      <c r="Q223" s="80"/>
      <c r="R223" s="76" t="str">
        <f>IF(ROW()=7,IF(SUM([pomocná])&gt;0,SUM([pomocná]),1.36/SQRT(COUNT(Tabulka2493[Data]))),"")</f>
        <v/>
      </c>
      <c r="S223" s="79"/>
      <c r="T223" s="72"/>
      <c r="U223" s="72"/>
      <c r="V223" s="72"/>
    </row>
    <row r="224" spans="1:22">
      <c r="A224" s="4" t="str">
        <f>IF('Odhad rozsahu výběru'!D226="","",'Odhad rozsahu výběru'!D226)</f>
        <v/>
      </c>
      <c r="B224" s="69" t="str">
        <f ca="1">IF(INDIRECT("A"&amp;ROW())="","",RANK(A224,[Data],1))</f>
        <v/>
      </c>
      <c r="C224" s="5" t="str">
        <f ca="1">IF(INDIRECT("A"&amp;ROW())="","",(B224-1)/COUNT([Data]))</f>
        <v/>
      </c>
      <c r="D224" s="5" t="str">
        <f ca="1">IF(INDIRECT("A"&amp;ROW())="","",B224/COUNT([Data]))</f>
        <v/>
      </c>
      <c r="E224" t="str">
        <f t="shared" ca="1" si="11"/>
        <v/>
      </c>
      <c r="F224" s="5" t="str">
        <f t="shared" ca="1" si="9"/>
        <v/>
      </c>
      <c r="G224" s="5" t="str">
        <f>IF(ROW()=7,MAX([D_i]),"")</f>
        <v/>
      </c>
      <c r="H224" s="69" t="str">
        <f ca="1">IF(INDIRECT("A"&amp;ROW())="","",RANK([Data],[Data],1)+COUNTIF([Data],Tabulka2493[[#This Row],[Data]])-1)</f>
        <v/>
      </c>
      <c r="I224" s="5" t="str">
        <f ca="1">IF(INDIRECT("A"&amp;ROW())="","",(Tabulka2493[[#This Row],[Pořadí2 - i2]]-1)/COUNT([Data]))</f>
        <v/>
      </c>
      <c r="J224" s="5" t="str">
        <f ca="1">IF(INDIRECT("A"&amp;ROW())="","",H224/COUNT([Data]))</f>
        <v/>
      </c>
      <c r="K224" s="72" t="str">
        <f ca="1">IF(INDIRECT("A"&amp;ROW())="","",NORMDIST(Tabulka2493[[#This Row],[Data]],$X$6,$X$7,1))</f>
        <v/>
      </c>
      <c r="L224" s="5" t="str">
        <f t="shared" ca="1" si="10"/>
        <v/>
      </c>
      <c r="M224" s="5" t="str">
        <f>IF(ROW()=7,MAX(Tabulka2493[D_i]),"")</f>
        <v/>
      </c>
      <c r="N224" s="5"/>
      <c r="O224" s="80"/>
      <c r="P224" s="80"/>
      <c r="Q224" s="80"/>
      <c r="R224" s="76" t="str">
        <f>IF(ROW()=7,IF(SUM([pomocná])&gt;0,SUM([pomocná]),1.36/SQRT(COUNT(Tabulka2493[Data]))),"")</f>
        <v/>
      </c>
      <c r="S224" s="79"/>
      <c r="T224" s="72"/>
      <c r="U224" s="72"/>
      <c r="V224" s="72"/>
    </row>
    <row r="225" spans="1:22">
      <c r="A225" s="4" t="str">
        <f>IF('Odhad rozsahu výběru'!D227="","",'Odhad rozsahu výběru'!D227)</f>
        <v/>
      </c>
      <c r="B225" s="69" t="str">
        <f ca="1">IF(INDIRECT("A"&amp;ROW())="","",RANK(A225,[Data],1))</f>
        <v/>
      </c>
      <c r="C225" s="5" t="str">
        <f ca="1">IF(INDIRECT("A"&amp;ROW())="","",(B225-1)/COUNT([Data]))</f>
        <v/>
      </c>
      <c r="D225" s="5" t="str">
        <f ca="1">IF(INDIRECT("A"&amp;ROW())="","",B225/COUNT([Data]))</f>
        <v/>
      </c>
      <c r="E225" t="str">
        <f t="shared" ca="1" si="11"/>
        <v/>
      </c>
      <c r="F225" s="5" t="str">
        <f t="shared" ca="1" si="9"/>
        <v/>
      </c>
      <c r="G225" s="5" t="str">
        <f>IF(ROW()=7,MAX([D_i]),"")</f>
        <v/>
      </c>
      <c r="H225" s="69" t="str">
        <f ca="1">IF(INDIRECT("A"&amp;ROW())="","",RANK([Data],[Data],1)+COUNTIF([Data],Tabulka2493[[#This Row],[Data]])-1)</f>
        <v/>
      </c>
      <c r="I225" s="5" t="str">
        <f ca="1">IF(INDIRECT("A"&amp;ROW())="","",(Tabulka2493[[#This Row],[Pořadí2 - i2]]-1)/COUNT([Data]))</f>
        <v/>
      </c>
      <c r="J225" s="5" t="str">
        <f ca="1">IF(INDIRECT("A"&amp;ROW())="","",H225/COUNT([Data]))</f>
        <v/>
      </c>
      <c r="K225" s="72" t="str">
        <f ca="1">IF(INDIRECT("A"&amp;ROW())="","",NORMDIST(Tabulka2493[[#This Row],[Data]],$X$6,$X$7,1))</f>
        <v/>
      </c>
      <c r="L225" s="5" t="str">
        <f t="shared" ca="1" si="10"/>
        <v/>
      </c>
      <c r="M225" s="5" t="str">
        <f>IF(ROW()=7,MAX(Tabulka2493[D_i]),"")</f>
        <v/>
      </c>
      <c r="N225" s="5"/>
      <c r="O225" s="80"/>
      <c r="P225" s="80"/>
      <c r="Q225" s="80"/>
      <c r="R225" s="76" t="str">
        <f>IF(ROW()=7,IF(SUM([pomocná])&gt;0,SUM([pomocná]),1.36/SQRT(COUNT(Tabulka2493[Data]))),"")</f>
        <v/>
      </c>
      <c r="S225" s="79"/>
      <c r="T225" s="72"/>
      <c r="U225" s="72"/>
      <c r="V225" s="72"/>
    </row>
    <row r="226" spans="1:22">
      <c r="A226" s="4" t="str">
        <f>IF('Odhad rozsahu výběru'!D228="","",'Odhad rozsahu výběru'!D228)</f>
        <v/>
      </c>
      <c r="B226" s="69" t="str">
        <f ca="1">IF(INDIRECT("A"&amp;ROW())="","",RANK(A226,[Data],1))</f>
        <v/>
      </c>
      <c r="C226" s="5" t="str">
        <f ca="1">IF(INDIRECT("A"&amp;ROW())="","",(B226-1)/COUNT([Data]))</f>
        <v/>
      </c>
      <c r="D226" s="5" t="str">
        <f ca="1">IF(INDIRECT("A"&amp;ROW())="","",B226/COUNT([Data]))</f>
        <v/>
      </c>
      <c r="E226" t="str">
        <f t="shared" ca="1" si="11"/>
        <v/>
      </c>
      <c r="F226" s="5" t="str">
        <f t="shared" ca="1" si="9"/>
        <v/>
      </c>
      <c r="G226" s="5" t="str">
        <f>IF(ROW()=7,MAX([D_i]),"")</f>
        <v/>
      </c>
      <c r="H226" s="69" t="str">
        <f ca="1">IF(INDIRECT("A"&amp;ROW())="","",RANK([Data],[Data],1)+COUNTIF([Data],Tabulka2493[[#This Row],[Data]])-1)</f>
        <v/>
      </c>
      <c r="I226" s="5" t="str">
        <f ca="1">IF(INDIRECT("A"&amp;ROW())="","",(Tabulka2493[[#This Row],[Pořadí2 - i2]]-1)/COUNT([Data]))</f>
        <v/>
      </c>
      <c r="J226" s="5" t="str">
        <f ca="1">IF(INDIRECT("A"&amp;ROW())="","",H226/COUNT([Data]))</f>
        <v/>
      </c>
      <c r="K226" s="72" t="str">
        <f ca="1">IF(INDIRECT("A"&amp;ROW())="","",NORMDIST(Tabulka2493[[#This Row],[Data]],$X$6,$X$7,1))</f>
        <v/>
      </c>
      <c r="L226" s="5" t="str">
        <f t="shared" ca="1" si="10"/>
        <v/>
      </c>
      <c r="M226" s="5" t="str">
        <f>IF(ROW()=7,MAX(Tabulka2493[D_i]),"")</f>
        <v/>
      </c>
      <c r="N226" s="5"/>
      <c r="O226" s="80"/>
      <c r="P226" s="80"/>
      <c r="Q226" s="80"/>
      <c r="R226" s="76" t="str">
        <f>IF(ROW()=7,IF(SUM([pomocná])&gt;0,SUM([pomocná]),1.36/SQRT(COUNT(Tabulka2493[Data]))),"")</f>
        <v/>
      </c>
      <c r="S226" s="79"/>
      <c r="T226" s="72"/>
      <c r="U226" s="72"/>
      <c r="V226" s="72"/>
    </row>
    <row r="227" spans="1:22">
      <c r="A227" s="4" t="str">
        <f>IF('Odhad rozsahu výběru'!D229="","",'Odhad rozsahu výběru'!D229)</f>
        <v/>
      </c>
      <c r="B227" s="69" t="str">
        <f ca="1">IF(INDIRECT("A"&amp;ROW())="","",RANK(A227,[Data],1))</f>
        <v/>
      </c>
      <c r="C227" s="5" t="str">
        <f ca="1">IF(INDIRECT("A"&amp;ROW())="","",(B227-1)/COUNT([Data]))</f>
        <v/>
      </c>
      <c r="D227" s="5" t="str">
        <f ca="1">IF(INDIRECT("A"&amp;ROW())="","",B227/COUNT([Data]))</f>
        <v/>
      </c>
      <c r="E227" t="str">
        <f t="shared" ca="1" si="11"/>
        <v/>
      </c>
      <c r="F227" s="5" t="str">
        <f t="shared" ca="1" si="9"/>
        <v/>
      </c>
      <c r="G227" s="5" t="str">
        <f>IF(ROW()=7,MAX([D_i]),"")</f>
        <v/>
      </c>
      <c r="H227" s="69" t="str">
        <f ca="1">IF(INDIRECT("A"&amp;ROW())="","",RANK([Data],[Data],1)+COUNTIF([Data],Tabulka2493[[#This Row],[Data]])-1)</f>
        <v/>
      </c>
      <c r="I227" s="5" t="str">
        <f ca="1">IF(INDIRECT("A"&amp;ROW())="","",(Tabulka2493[[#This Row],[Pořadí2 - i2]]-1)/COUNT([Data]))</f>
        <v/>
      </c>
      <c r="J227" s="5" t="str">
        <f ca="1">IF(INDIRECT("A"&amp;ROW())="","",H227/COUNT([Data]))</f>
        <v/>
      </c>
      <c r="K227" s="72" t="str">
        <f ca="1">IF(INDIRECT("A"&amp;ROW())="","",NORMDIST(Tabulka2493[[#This Row],[Data]],$X$6,$X$7,1))</f>
        <v/>
      </c>
      <c r="L227" s="5" t="str">
        <f t="shared" ca="1" si="10"/>
        <v/>
      </c>
      <c r="M227" s="5" t="str">
        <f>IF(ROW()=7,MAX(Tabulka2493[D_i]),"")</f>
        <v/>
      </c>
      <c r="N227" s="5"/>
      <c r="O227" s="80"/>
      <c r="P227" s="80"/>
      <c r="Q227" s="80"/>
      <c r="R227" s="76" t="str">
        <f>IF(ROW()=7,IF(SUM([pomocná])&gt;0,SUM([pomocná]),1.36/SQRT(COUNT(Tabulka2493[Data]))),"")</f>
        <v/>
      </c>
      <c r="S227" s="79"/>
      <c r="T227" s="72"/>
      <c r="U227" s="72"/>
      <c r="V227" s="72"/>
    </row>
    <row r="228" spans="1:22">
      <c r="A228" s="4" t="str">
        <f>IF('Odhad rozsahu výběru'!D230="","",'Odhad rozsahu výběru'!D230)</f>
        <v/>
      </c>
      <c r="B228" s="69" t="str">
        <f ca="1">IF(INDIRECT("A"&amp;ROW())="","",RANK(A228,[Data],1))</f>
        <v/>
      </c>
      <c r="C228" s="5" t="str">
        <f ca="1">IF(INDIRECT("A"&amp;ROW())="","",(B228-1)/COUNT([Data]))</f>
        <v/>
      </c>
      <c r="D228" s="5" t="str">
        <f ca="1">IF(INDIRECT("A"&amp;ROW())="","",B228/COUNT([Data]))</f>
        <v/>
      </c>
      <c r="E228" t="str">
        <f t="shared" ca="1" si="11"/>
        <v/>
      </c>
      <c r="F228" s="5" t="str">
        <f t="shared" ca="1" si="9"/>
        <v/>
      </c>
      <c r="G228" s="5" t="str">
        <f>IF(ROW()=7,MAX([D_i]),"")</f>
        <v/>
      </c>
      <c r="H228" s="69" t="str">
        <f ca="1">IF(INDIRECT("A"&amp;ROW())="","",RANK([Data],[Data],1)+COUNTIF([Data],Tabulka2493[[#This Row],[Data]])-1)</f>
        <v/>
      </c>
      <c r="I228" s="5" t="str">
        <f ca="1">IF(INDIRECT("A"&amp;ROW())="","",(Tabulka2493[[#This Row],[Pořadí2 - i2]]-1)/COUNT([Data]))</f>
        <v/>
      </c>
      <c r="J228" s="5" t="str">
        <f ca="1">IF(INDIRECT("A"&amp;ROW())="","",H228/COUNT([Data]))</f>
        <v/>
      </c>
      <c r="K228" s="72" t="str">
        <f ca="1">IF(INDIRECT("A"&amp;ROW())="","",NORMDIST(Tabulka2493[[#This Row],[Data]],$X$6,$X$7,1))</f>
        <v/>
      </c>
      <c r="L228" s="5" t="str">
        <f t="shared" ca="1" si="10"/>
        <v/>
      </c>
      <c r="M228" s="5" t="str">
        <f>IF(ROW()=7,MAX(Tabulka2493[D_i]),"")</f>
        <v/>
      </c>
      <c r="N228" s="5"/>
      <c r="O228" s="80"/>
      <c r="P228" s="80"/>
      <c r="Q228" s="80"/>
      <c r="R228" s="76" t="str">
        <f>IF(ROW()=7,IF(SUM([pomocná])&gt;0,SUM([pomocná]),1.36/SQRT(COUNT(Tabulka2493[Data]))),"")</f>
        <v/>
      </c>
      <c r="S228" s="79"/>
      <c r="T228" s="72"/>
      <c r="U228" s="72"/>
      <c r="V228" s="72"/>
    </row>
    <row r="229" spans="1:22">
      <c r="A229" s="4" t="str">
        <f>IF('Odhad rozsahu výběru'!D231="","",'Odhad rozsahu výběru'!D231)</f>
        <v/>
      </c>
      <c r="B229" s="69" t="str">
        <f ca="1">IF(INDIRECT("A"&amp;ROW())="","",RANK(A229,[Data],1))</f>
        <v/>
      </c>
      <c r="C229" s="5" t="str">
        <f ca="1">IF(INDIRECT("A"&amp;ROW())="","",(B229-1)/COUNT([Data]))</f>
        <v/>
      </c>
      <c r="D229" s="5" t="str">
        <f ca="1">IF(INDIRECT("A"&amp;ROW())="","",B229/COUNT([Data]))</f>
        <v/>
      </c>
      <c r="E229" t="str">
        <f t="shared" ca="1" si="11"/>
        <v/>
      </c>
      <c r="F229" s="5" t="str">
        <f t="shared" ca="1" si="9"/>
        <v/>
      </c>
      <c r="G229" s="5" t="str">
        <f>IF(ROW()=7,MAX([D_i]),"")</f>
        <v/>
      </c>
      <c r="H229" s="69" t="str">
        <f ca="1">IF(INDIRECT("A"&amp;ROW())="","",RANK([Data],[Data],1)+COUNTIF([Data],Tabulka2493[[#This Row],[Data]])-1)</f>
        <v/>
      </c>
      <c r="I229" s="5" t="str">
        <f ca="1">IF(INDIRECT("A"&amp;ROW())="","",(Tabulka2493[[#This Row],[Pořadí2 - i2]]-1)/COUNT([Data]))</f>
        <v/>
      </c>
      <c r="J229" s="5" t="str">
        <f ca="1">IF(INDIRECT("A"&amp;ROW())="","",H229/COUNT([Data]))</f>
        <v/>
      </c>
      <c r="K229" s="72" t="str">
        <f ca="1">IF(INDIRECT("A"&amp;ROW())="","",NORMDIST(Tabulka2493[[#This Row],[Data]],$X$6,$X$7,1))</f>
        <v/>
      </c>
      <c r="L229" s="5" t="str">
        <f t="shared" ca="1" si="10"/>
        <v/>
      </c>
      <c r="M229" s="5" t="str">
        <f>IF(ROW()=7,MAX(Tabulka2493[D_i]),"")</f>
        <v/>
      </c>
      <c r="N229" s="5"/>
      <c r="O229" s="80"/>
      <c r="P229" s="80"/>
      <c r="Q229" s="80"/>
      <c r="R229" s="76" t="str">
        <f>IF(ROW()=7,IF(SUM([pomocná])&gt;0,SUM([pomocná]),1.36/SQRT(COUNT(Tabulka2493[Data]))),"")</f>
        <v/>
      </c>
      <c r="S229" s="79"/>
      <c r="T229" s="72"/>
      <c r="U229" s="72"/>
      <c r="V229" s="72"/>
    </row>
    <row r="230" spans="1:22">
      <c r="A230" s="4" t="str">
        <f>IF('Odhad rozsahu výběru'!D232="","",'Odhad rozsahu výběru'!D232)</f>
        <v/>
      </c>
      <c r="B230" s="69" t="str">
        <f ca="1">IF(INDIRECT("A"&amp;ROW())="","",RANK(A230,[Data],1))</f>
        <v/>
      </c>
      <c r="C230" s="5" t="str">
        <f ca="1">IF(INDIRECT("A"&amp;ROW())="","",(B230-1)/COUNT([Data]))</f>
        <v/>
      </c>
      <c r="D230" s="5" t="str">
        <f ca="1">IF(INDIRECT("A"&amp;ROW())="","",B230/COUNT([Data]))</f>
        <v/>
      </c>
      <c r="E230" t="str">
        <f t="shared" ca="1" si="11"/>
        <v/>
      </c>
      <c r="F230" s="5" t="str">
        <f t="shared" ca="1" si="9"/>
        <v/>
      </c>
      <c r="G230" s="5" t="str">
        <f>IF(ROW()=7,MAX([D_i]),"")</f>
        <v/>
      </c>
      <c r="H230" s="69" t="str">
        <f ca="1">IF(INDIRECT("A"&amp;ROW())="","",RANK([Data],[Data],1)+COUNTIF([Data],Tabulka2493[[#This Row],[Data]])-1)</f>
        <v/>
      </c>
      <c r="I230" s="5" t="str">
        <f ca="1">IF(INDIRECT("A"&amp;ROW())="","",(Tabulka2493[[#This Row],[Pořadí2 - i2]]-1)/COUNT([Data]))</f>
        <v/>
      </c>
      <c r="J230" s="5" t="str">
        <f ca="1">IF(INDIRECT("A"&amp;ROW())="","",H230/COUNT([Data]))</f>
        <v/>
      </c>
      <c r="K230" s="72" t="str">
        <f ca="1">IF(INDIRECT("A"&amp;ROW())="","",NORMDIST(Tabulka2493[[#This Row],[Data]],$X$6,$X$7,1))</f>
        <v/>
      </c>
      <c r="L230" s="5" t="str">
        <f t="shared" ca="1" si="10"/>
        <v/>
      </c>
      <c r="M230" s="5" t="str">
        <f>IF(ROW()=7,MAX(Tabulka2493[D_i]),"")</f>
        <v/>
      </c>
      <c r="N230" s="5"/>
      <c r="O230" s="80"/>
      <c r="P230" s="80"/>
      <c r="Q230" s="80"/>
      <c r="R230" s="76" t="str">
        <f>IF(ROW()=7,IF(SUM([pomocná])&gt;0,SUM([pomocná]),1.36/SQRT(COUNT(Tabulka2493[Data]))),"")</f>
        <v/>
      </c>
      <c r="S230" s="79"/>
      <c r="T230" s="72"/>
      <c r="U230" s="72"/>
      <c r="V230" s="72"/>
    </row>
    <row r="231" spans="1:22">
      <c r="A231" s="4" t="str">
        <f>IF('Odhad rozsahu výběru'!D233="","",'Odhad rozsahu výběru'!D233)</f>
        <v/>
      </c>
      <c r="B231" s="69" t="str">
        <f ca="1">IF(INDIRECT("A"&amp;ROW())="","",RANK(A231,[Data],1))</f>
        <v/>
      </c>
      <c r="C231" s="5" t="str">
        <f ca="1">IF(INDIRECT("A"&amp;ROW())="","",(B231-1)/COUNT([Data]))</f>
        <v/>
      </c>
      <c r="D231" s="5" t="str">
        <f ca="1">IF(INDIRECT("A"&amp;ROW())="","",B231/COUNT([Data]))</f>
        <v/>
      </c>
      <c r="E231" t="str">
        <f t="shared" ca="1" si="11"/>
        <v/>
      </c>
      <c r="F231" s="5" t="str">
        <f t="shared" ca="1" si="9"/>
        <v/>
      </c>
      <c r="G231" s="5" t="str">
        <f>IF(ROW()=7,MAX([D_i]),"")</f>
        <v/>
      </c>
      <c r="H231" s="69" t="str">
        <f ca="1">IF(INDIRECT("A"&amp;ROW())="","",RANK([Data],[Data],1)+COUNTIF([Data],Tabulka2493[[#This Row],[Data]])-1)</f>
        <v/>
      </c>
      <c r="I231" s="5" t="str">
        <f ca="1">IF(INDIRECT("A"&amp;ROW())="","",(Tabulka2493[[#This Row],[Pořadí2 - i2]]-1)/COUNT([Data]))</f>
        <v/>
      </c>
      <c r="J231" s="5" t="str">
        <f ca="1">IF(INDIRECT("A"&amp;ROW())="","",H231/COUNT([Data]))</f>
        <v/>
      </c>
      <c r="K231" s="72" t="str">
        <f ca="1">IF(INDIRECT("A"&amp;ROW())="","",NORMDIST(Tabulka2493[[#This Row],[Data]],$X$6,$X$7,1))</f>
        <v/>
      </c>
      <c r="L231" s="5" t="str">
        <f t="shared" ca="1" si="10"/>
        <v/>
      </c>
      <c r="M231" s="5" t="str">
        <f>IF(ROW()=7,MAX(Tabulka2493[D_i]),"")</f>
        <v/>
      </c>
      <c r="N231" s="5"/>
      <c r="O231" s="80"/>
      <c r="P231" s="80"/>
      <c r="Q231" s="80"/>
      <c r="R231" s="76" t="str">
        <f>IF(ROW()=7,IF(SUM([pomocná])&gt;0,SUM([pomocná]),1.36/SQRT(COUNT(Tabulka2493[Data]))),"")</f>
        <v/>
      </c>
      <c r="S231" s="79"/>
      <c r="T231" s="72"/>
      <c r="U231" s="72"/>
      <c r="V231" s="72"/>
    </row>
    <row r="232" spans="1:22">
      <c r="A232" s="4" t="str">
        <f>IF('Odhad rozsahu výběru'!D234="","",'Odhad rozsahu výběru'!D234)</f>
        <v/>
      </c>
      <c r="B232" s="69" t="str">
        <f ca="1">IF(INDIRECT("A"&amp;ROW())="","",RANK(A232,[Data],1))</f>
        <v/>
      </c>
      <c r="C232" s="5" t="str">
        <f ca="1">IF(INDIRECT("A"&amp;ROW())="","",(B232-1)/COUNT([Data]))</f>
        <v/>
      </c>
      <c r="D232" s="5" t="str">
        <f ca="1">IF(INDIRECT("A"&amp;ROW())="","",B232/COUNT([Data]))</f>
        <v/>
      </c>
      <c r="E232" t="str">
        <f t="shared" ca="1" si="11"/>
        <v/>
      </c>
      <c r="F232" s="5" t="str">
        <f t="shared" ca="1" si="9"/>
        <v/>
      </c>
      <c r="G232" s="5" t="str">
        <f>IF(ROW()=7,MAX([D_i]),"")</f>
        <v/>
      </c>
      <c r="H232" s="69" t="str">
        <f ca="1">IF(INDIRECT("A"&amp;ROW())="","",RANK([Data],[Data],1)+COUNTIF([Data],Tabulka2493[[#This Row],[Data]])-1)</f>
        <v/>
      </c>
      <c r="I232" s="5" t="str">
        <f ca="1">IF(INDIRECT("A"&amp;ROW())="","",(Tabulka2493[[#This Row],[Pořadí2 - i2]]-1)/COUNT([Data]))</f>
        <v/>
      </c>
      <c r="J232" s="5" t="str">
        <f ca="1">IF(INDIRECT("A"&amp;ROW())="","",H232/COUNT([Data]))</f>
        <v/>
      </c>
      <c r="K232" s="72" t="str">
        <f ca="1">IF(INDIRECT("A"&amp;ROW())="","",NORMDIST(Tabulka2493[[#This Row],[Data]],$X$6,$X$7,1))</f>
        <v/>
      </c>
      <c r="L232" s="5" t="str">
        <f t="shared" ca="1" si="10"/>
        <v/>
      </c>
      <c r="M232" s="5" t="str">
        <f>IF(ROW()=7,MAX(Tabulka2493[D_i]),"")</f>
        <v/>
      </c>
      <c r="N232" s="5"/>
      <c r="O232" s="80"/>
      <c r="P232" s="80"/>
      <c r="Q232" s="80"/>
      <c r="R232" s="76" t="str">
        <f>IF(ROW()=7,IF(SUM([pomocná])&gt;0,SUM([pomocná]),1.36/SQRT(COUNT(Tabulka2493[Data]))),"")</f>
        <v/>
      </c>
      <c r="S232" s="79"/>
      <c r="T232" s="72"/>
      <c r="U232" s="72"/>
      <c r="V232" s="72"/>
    </row>
    <row r="233" spans="1:22">
      <c r="A233" s="4" t="str">
        <f>IF('Odhad rozsahu výběru'!D235="","",'Odhad rozsahu výběru'!D235)</f>
        <v/>
      </c>
      <c r="B233" s="69" t="str">
        <f ca="1">IF(INDIRECT("A"&amp;ROW())="","",RANK(A233,[Data],1))</f>
        <v/>
      </c>
      <c r="C233" s="5" t="str">
        <f ca="1">IF(INDIRECT("A"&amp;ROW())="","",(B233-1)/COUNT([Data]))</f>
        <v/>
      </c>
      <c r="D233" s="5" t="str">
        <f ca="1">IF(INDIRECT("A"&amp;ROW())="","",B233/COUNT([Data]))</f>
        <v/>
      </c>
      <c r="E233" t="str">
        <f t="shared" ca="1" si="11"/>
        <v/>
      </c>
      <c r="F233" s="5" t="str">
        <f t="shared" ca="1" si="9"/>
        <v/>
      </c>
      <c r="G233" s="5" t="str">
        <f>IF(ROW()=7,MAX([D_i]),"")</f>
        <v/>
      </c>
      <c r="H233" s="69" t="str">
        <f ca="1">IF(INDIRECT("A"&amp;ROW())="","",RANK([Data],[Data],1)+COUNTIF([Data],Tabulka2493[[#This Row],[Data]])-1)</f>
        <v/>
      </c>
      <c r="I233" s="5" t="str">
        <f ca="1">IF(INDIRECT("A"&amp;ROW())="","",(Tabulka2493[[#This Row],[Pořadí2 - i2]]-1)/COUNT([Data]))</f>
        <v/>
      </c>
      <c r="J233" s="5" t="str">
        <f ca="1">IF(INDIRECT("A"&amp;ROW())="","",H233/COUNT([Data]))</f>
        <v/>
      </c>
      <c r="K233" s="72" t="str">
        <f ca="1">IF(INDIRECT("A"&amp;ROW())="","",NORMDIST(Tabulka2493[[#This Row],[Data]],$X$6,$X$7,1))</f>
        <v/>
      </c>
      <c r="L233" s="5" t="str">
        <f t="shared" ca="1" si="10"/>
        <v/>
      </c>
      <c r="M233" s="5" t="str">
        <f>IF(ROW()=7,MAX(Tabulka2493[D_i]),"")</f>
        <v/>
      </c>
      <c r="N233" s="5"/>
      <c r="O233" s="80"/>
      <c r="P233" s="80"/>
      <c r="Q233" s="80"/>
      <c r="R233" s="76" t="str">
        <f>IF(ROW()=7,IF(SUM([pomocná])&gt;0,SUM([pomocná]),1.36/SQRT(COUNT(Tabulka2493[Data]))),"")</f>
        <v/>
      </c>
      <c r="S233" s="79"/>
      <c r="T233" s="72"/>
      <c r="U233" s="72"/>
      <c r="V233" s="72"/>
    </row>
    <row r="234" spans="1:22">
      <c r="A234" s="4" t="str">
        <f>IF('Odhad rozsahu výběru'!D236="","",'Odhad rozsahu výběru'!D236)</f>
        <v/>
      </c>
      <c r="B234" s="69" t="str">
        <f ca="1">IF(INDIRECT("A"&amp;ROW())="","",RANK(A234,[Data],1))</f>
        <v/>
      </c>
      <c r="C234" s="5" t="str">
        <f ca="1">IF(INDIRECT("A"&amp;ROW())="","",(B234-1)/COUNT([Data]))</f>
        <v/>
      </c>
      <c r="D234" s="5" t="str">
        <f ca="1">IF(INDIRECT("A"&amp;ROW())="","",B234/COUNT([Data]))</f>
        <v/>
      </c>
      <c r="E234" t="str">
        <f t="shared" ca="1" si="11"/>
        <v/>
      </c>
      <c r="F234" s="5" t="str">
        <f t="shared" ca="1" si="9"/>
        <v/>
      </c>
      <c r="G234" s="5" t="str">
        <f>IF(ROW()=7,MAX([D_i]),"")</f>
        <v/>
      </c>
      <c r="H234" s="69" t="str">
        <f ca="1">IF(INDIRECT("A"&amp;ROW())="","",RANK([Data],[Data],1)+COUNTIF([Data],Tabulka2493[[#This Row],[Data]])-1)</f>
        <v/>
      </c>
      <c r="I234" s="5" t="str">
        <f ca="1">IF(INDIRECT("A"&amp;ROW())="","",(Tabulka2493[[#This Row],[Pořadí2 - i2]]-1)/COUNT([Data]))</f>
        <v/>
      </c>
      <c r="J234" s="5" t="str">
        <f ca="1">IF(INDIRECT("A"&amp;ROW())="","",H234/COUNT([Data]))</f>
        <v/>
      </c>
      <c r="K234" s="72" t="str">
        <f ca="1">IF(INDIRECT("A"&amp;ROW())="","",NORMDIST(Tabulka2493[[#This Row],[Data]],$X$6,$X$7,1))</f>
        <v/>
      </c>
      <c r="L234" s="5" t="str">
        <f t="shared" ca="1" si="10"/>
        <v/>
      </c>
      <c r="M234" s="5" t="str">
        <f>IF(ROW()=7,MAX(Tabulka2493[D_i]),"")</f>
        <v/>
      </c>
      <c r="N234" s="5"/>
      <c r="O234" s="80"/>
      <c r="P234" s="80"/>
      <c r="Q234" s="80"/>
      <c r="R234" s="76" t="str">
        <f>IF(ROW()=7,IF(SUM([pomocná])&gt;0,SUM([pomocná]),1.36/SQRT(COUNT(Tabulka2493[Data]))),"")</f>
        <v/>
      </c>
      <c r="S234" s="79"/>
      <c r="T234" s="72"/>
      <c r="U234" s="72"/>
      <c r="V234" s="72"/>
    </row>
    <row r="235" spans="1:22">
      <c r="A235" s="4" t="str">
        <f>IF('Odhad rozsahu výběru'!D237="","",'Odhad rozsahu výběru'!D237)</f>
        <v/>
      </c>
      <c r="B235" s="69" t="str">
        <f ca="1">IF(INDIRECT("A"&amp;ROW())="","",RANK(A235,[Data],1))</f>
        <v/>
      </c>
      <c r="C235" s="5" t="str">
        <f ca="1">IF(INDIRECT("A"&amp;ROW())="","",(B235-1)/COUNT([Data]))</f>
        <v/>
      </c>
      <c r="D235" s="5" t="str">
        <f ca="1">IF(INDIRECT("A"&amp;ROW())="","",B235/COUNT([Data]))</f>
        <v/>
      </c>
      <c r="E235" t="str">
        <f t="shared" ca="1" si="11"/>
        <v/>
      </c>
      <c r="F235" s="5" t="str">
        <f t="shared" ca="1" si="9"/>
        <v/>
      </c>
      <c r="G235" s="5" t="str">
        <f>IF(ROW()=7,MAX([D_i]),"")</f>
        <v/>
      </c>
      <c r="H235" s="69" t="str">
        <f ca="1">IF(INDIRECT("A"&amp;ROW())="","",RANK([Data],[Data],1)+COUNTIF([Data],Tabulka2493[[#This Row],[Data]])-1)</f>
        <v/>
      </c>
      <c r="I235" s="5" t="str">
        <f ca="1">IF(INDIRECT("A"&amp;ROW())="","",(Tabulka2493[[#This Row],[Pořadí2 - i2]]-1)/COUNT([Data]))</f>
        <v/>
      </c>
      <c r="J235" s="5" t="str">
        <f ca="1">IF(INDIRECT("A"&amp;ROW())="","",H235/COUNT([Data]))</f>
        <v/>
      </c>
      <c r="K235" s="72" t="str">
        <f ca="1">IF(INDIRECT("A"&amp;ROW())="","",NORMDIST(Tabulka2493[[#This Row],[Data]],$X$6,$X$7,1))</f>
        <v/>
      </c>
      <c r="L235" s="5" t="str">
        <f t="shared" ca="1" si="10"/>
        <v/>
      </c>
      <c r="M235" s="5" t="str">
        <f>IF(ROW()=7,MAX(Tabulka2493[D_i]),"")</f>
        <v/>
      </c>
      <c r="N235" s="5"/>
      <c r="O235" s="80"/>
      <c r="P235" s="80"/>
      <c r="Q235" s="80"/>
      <c r="R235" s="76" t="str">
        <f>IF(ROW()=7,IF(SUM([pomocná])&gt;0,SUM([pomocná]),1.36/SQRT(COUNT(Tabulka2493[Data]))),"")</f>
        <v/>
      </c>
      <c r="S235" s="79"/>
      <c r="T235" s="72"/>
      <c r="U235" s="72"/>
      <c r="V235" s="72"/>
    </row>
    <row r="236" spans="1:22">
      <c r="A236" s="4" t="str">
        <f>IF('Odhad rozsahu výběru'!D238="","",'Odhad rozsahu výběru'!D238)</f>
        <v/>
      </c>
      <c r="B236" s="69" t="str">
        <f ca="1">IF(INDIRECT("A"&amp;ROW())="","",RANK(A236,[Data],1))</f>
        <v/>
      </c>
      <c r="C236" s="5" t="str">
        <f ca="1">IF(INDIRECT("A"&amp;ROW())="","",(B236-1)/COUNT([Data]))</f>
        <v/>
      </c>
      <c r="D236" s="5" t="str">
        <f ca="1">IF(INDIRECT("A"&amp;ROW())="","",B236/COUNT([Data]))</f>
        <v/>
      </c>
      <c r="E236" t="str">
        <f t="shared" ca="1" si="11"/>
        <v/>
      </c>
      <c r="F236" s="5" t="str">
        <f t="shared" ca="1" si="9"/>
        <v/>
      </c>
      <c r="G236" s="5" t="str">
        <f>IF(ROW()=7,MAX([D_i]),"")</f>
        <v/>
      </c>
      <c r="H236" s="69" t="str">
        <f ca="1">IF(INDIRECT("A"&amp;ROW())="","",RANK([Data],[Data],1)+COUNTIF([Data],Tabulka2493[[#This Row],[Data]])-1)</f>
        <v/>
      </c>
      <c r="I236" s="5" t="str">
        <f ca="1">IF(INDIRECT("A"&amp;ROW())="","",(Tabulka2493[[#This Row],[Pořadí2 - i2]]-1)/COUNT([Data]))</f>
        <v/>
      </c>
      <c r="J236" s="5" t="str">
        <f ca="1">IF(INDIRECT("A"&amp;ROW())="","",H236/COUNT([Data]))</f>
        <v/>
      </c>
      <c r="K236" s="72" t="str">
        <f ca="1">IF(INDIRECT("A"&amp;ROW())="","",NORMDIST(Tabulka2493[[#This Row],[Data]],$X$6,$X$7,1))</f>
        <v/>
      </c>
      <c r="L236" s="5" t="str">
        <f t="shared" ca="1" si="10"/>
        <v/>
      </c>
      <c r="M236" s="5" t="str">
        <f>IF(ROW()=7,MAX(Tabulka2493[D_i]),"")</f>
        <v/>
      </c>
      <c r="N236" s="5"/>
      <c r="O236" s="80"/>
      <c r="P236" s="80"/>
      <c r="Q236" s="80"/>
      <c r="R236" s="76" t="str">
        <f>IF(ROW()=7,IF(SUM([pomocná])&gt;0,SUM([pomocná]),1.36/SQRT(COUNT(Tabulka2493[Data]))),"")</f>
        <v/>
      </c>
      <c r="S236" s="79"/>
      <c r="T236" s="72"/>
      <c r="U236" s="72"/>
      <c r="V236" s="72"/>
    </row>
    <row r="237" spans="1:22">
      <c r="A237" s="4" t="str">
        <f>IF('Odhad rozsahu výběru'!D239="","",'Odhad rozsahu výběru'!D239)</f>
        <v/>
      </c>
      <c r="B237" s="69" t="str">
        <f ca="1">IF(INDIRECT("A"&amp;ROW())="","",RANK(A237,[Data],1))</f>
        <v/>
      </c>
      <c r="C237" s="5" t="str">
        <f ca="1">IF(INDIRECT("A"&amp;ROW())="","",(B237-1)/COUNT([Data]))</f>
        <v/>
      </c>
      <c r="D237" s="5" t="str">
        <f ca="1">IF(INDIRECT("A"&amp;ROW())="","",B237/COUNT([Data]))</f>
        <v/>
      </c>
      <c r="E237" t="str">
        <f t="shared" ca="1" si="11"/>
        <v/>
      </c>
      <c r="F237" s="5" t="str">
        <f t="shared" ca="1" si="9"/>
        <v/>
      </c>
      <c r="G237" s="5" t="str">
        <f>IF(ROW()=7,MAX([D_i]),"")</f>
        <v/>
      </c>
      <c r="H237" s="69" t="str">
        <f ca="1">IF(INDIRECT("A"&amp;ROW())="","",RANK([Data],[Data],1)+COUNTIF([Data],Tabulka2493[[#This Row],[Data]])-1)</f>
        <v/>
      </c>
      <c r="I237" s="5" t="str">
        <f ca="1">IF(INDIRECT("A"&amp;ROW())="","",(Tabulka2493[[#This Row],[Pořadí2 - i2]]-1)/COUNT([Data]))</f>
        <v/>
      </c>
      <c r="J237" s="5" t="str">
        <f ca="1">IF(INDIRECT("A"&amp;ROW())="","",H237/COUNT([Data]))</f>
        <v/>
      </c>
      <c r="K237" s="72" t="str">
        <f ca="1">IF(INDIRECT("A"&amp;ROW())="","",NORMDIST(Tabulka2493[[#This Row],[Data]],$X$6,$X$7,1))</f>
        <v/>
      </c>
      <c r="L237" s="5" t="str">
        <f t="shared" ca="1" si="10"/>
        <v/>
      </c>
      <c r="M237" s="5" t="str">
        <f>IF(ROW()=7,MAX(Tabulka2493[D_i]),"")</f>
        <v/>
      </c>
      <c r="N237" s="5"/>
      <c r="O237" s="80"/>
      <c r="P237" s="80"/>
      <c r="Q237" s="80"/>
      <c r="R237" s="76" t="str">
        <f>IF(ROW()=7,IF(SUM([pomocná])&gt;0,SUM([pomocná]),1.36/SQRT(COUNT(Tabulka2493[Data]))),"")</f>
        <v/>
      </c>
      <c r="S237" s="79"/>
      <c r="T237" s="72"/>
      <c r="U237" s="72"/>
      <c r="V237" s="72"/>
    </row>
    <row r="238" spans="1:22">
      <c r="A238" s="4" t="str">
        <f>IF('Odhad rozsahu výběru'!D240="","",'Odhad rozsahu výběru'!D240)</f>
        <v/>
      </c>
      <c r="B238" s="69" t="str">
        <f ca="1">IF(INDIRECT("A"&amp;ROW())="","",RANK(A238,[Data],1))</f>
        <v/>
      </c>
      <c r="C238" s="5" t="str">
        <f ca="1">IF(INDIRECT("A"&amp;ROW())="","",(B238-1)/COUNT([Data]))</f>
        <v/>
      </c>
      <c r="D238" s="5" t="str">
        <f ca="1">IF(INDIRECT("A"&amp;ROW())="","",B238/COUNT([Data]))</f>
        <v/>
      </c>
      <c r="E238" t="str">
        <f t="shared" ca="1" si="11"/>
        <v/>
      </c>
      <c r="F238" s="5" t="str">
        <f t="shared" ca="1" si="9"/>
        <v/>
      </c>
      <c r="G238" s="5" t="str">
        <f>IF(ROW()=7,MAX([D_i]),"")</f>
        <v/>
      </c>
      <c r="H238" s="69" t="str">
        <f ca="1">IF(INDIRECT("A"&amp;ROW())="","",RANK([Data],[Data],1)+COUNTIF([Data],Tabulka2493[[#This Row],[Data]])-1)</f>
        <v/>
      </c>
      <c r="I238" s="5" t="str">
        <f ca="1">IF(INDIRECT("A"&amp;ROW())="","",(Tabulka2493[[#This Row],[Pořadí2 - i2]]-1)/COUNT([Data]))</f>
        <v/>
      </c>
      <c r="J238" s="5" t="str">
        <f ca="1">IF(INDIRECT("A"&amp;ROW())="","",H238/COUNT([Data]))</f>
        <v/>
      </c>
      <c r="K238" s="72" t="str">
        <f ca="1">IF(INDIRECT("A"&amp;ROW())="","",NORMDIST(Tabulka2493[[#This Row],[Data]],$X$6,$X$7,1))</f>
        <v/>
      </c>
      <c r="L238" s="5" t="str">
        <f t="shared" ca="1" si="10"/>
        <v/>
      </c>
      <c r="M238" s="5" t="str">
        <f>IF(ROW()=7,MAX(Tabulka2493[D_i]),"")</f>
        <v/>
      </c>
      <c r="N238" s="5"/>
      <c r="O238" s="80"/>
      <c r="P238" s="80"/>
      <c r="Q238" s="80"/>
      <c r="R238" s="76" t="str">
        <f>IF(ROW()=7,IF(SUM([pomocná])&gt;0,SUM([pomocná]),1.36/SQRT(COUNT(Tabulka2493[Data]))),"")</f>
        <v/>
      </c>
      <c r="S238" s="79"/>
      <c r="T238" s="72"/>
      <c r="U238" s="72"/>
      <c r="V238" s="72"/>
    </row>
    <row r="239" spans="1:22">
      <c r="A239" s="4" t="str">
        <f>IF('Odhad rozsahu výběru'!D241="","",'Odhad rozsahu výběru'!D241)</f>
        <v/>
      </c>
      <c r="B239" s="69" t="str">
        <f ca="1">IF(INDIRECT("A"&amp;ROW())="","",RANK(A239,[Data],1))</f>
        <v/>
      </c>
      <c r="C239" s="5" t="str">
        <f ca="1">IF(INDIRECT("A"&amp;ROW())="","",(B239-1)/COUNT([Data]))</f>
        <v/>
      </c>
      <c r="D239" s="5" t="str">
        <f ca="1">IF(INDIRECT("A"&amp;ROW())="","",B239/COUNT([Data]))</f>
        <v/>
      </c>
      <c r="E239" t="str">
        <f t="shared" ca="1" si="11"/>
        <v/>
      </c>
      <c r="F239" s="5" t="str">
        <f t="shared" ca="1" si="9"/>
        <v/>
      </c>
      <c r="G239" s="5" t="str">
        <f>IF(ROW()=7,MAX([D_i]),"")</f>
        <v/>
      </c>
      <c r="H239" s="69" t="str">
        <f ca="1">IF(INDIRECT("A"&amp;ROW())="","",RANK([Data],[Data],1)+COUNTIF([Data],Tabulka2493[[#This Row],[Data]])-1)</f>
        <v/>
      </c>
      <c r="I239" s="5" t="str">
        <f ca="1">IF(INDIRECT("A"&amp;ROW())="","",(Tabulka2493[[#This Row],[Pořadí2 - i2]]-1)/COUNT([Data]))</f>
        <v/>
      </c>
      <c r="J239" s="5" t="str">
        <f ca="1">IF(INDIRECT("A"&amp;ROW())="","",H239/COUNT([Data]))</f>
        <v/>
      </c>
      <c r="K239" s="72" t="str">
        <f ca="1">IF(INDIRECT("A"&amp;ROW())="","",NORMDIST(Tabulka2493[[#This Row],[Data]],$X$6,$X$7,1))</f>
        <v/>
      </c>
      <c r="L239" s="5" t="str">
        <f t="shared" ca="1" si="10"/>
        <v/>
      </c>
      <c r="M239" s="5" t="str">
        <f>IF(ROW()=7,MAX(Tabulka2493[D_i]),"")</f>
        <v/>
      </c>
      <c r="N239" s="5"/>
      <c r="O239" s="80"/>
      <c r="P239" s="80"/>
      <c r="Q239" s="80"/>
      <c r="R239" s="76" t="str">
        <f>IF(ROW()=7,IF(SUM([pomocná])&gt;0,SUM([pomocná]),1.36/SQRT(COUNT(Tabulka2493[Data]))),"")</f>
        <v/>
      </c>
      <c r="S239" s="79"/>
      <c r="T239" s="72"/>
      <c r="U239" s="72"/>
      <c r="V239" s="72"/>
    </row>
    <row r="240" spans="1:22">
      <c r="A240" s="4" t="str">
        <f>IF('Odhad rozsahu výběru'!D242="","",'Odhad rozsahu výběru'!D242)</f>
        <v/>
      </c>
      <c r="B240" s="69" t="str">
        <f ca="1">IF(INDIRECT("A"&amp;ROW())="","",RANK(A240,[Data],1))</f>
        <v/>
      </c>
      <c r="C240" s="5" t="str">
        <f ca="1">IF(INDIRECT("A"&amp;ROW())="","",(B240-1)/COUNT([Data]))</f>
        <v/>
      </c>
      <c r="D240" s="5" t="str">
        <f ca="1">IF(INDIRECT("A"&amp;ROW())="","",B240/COUNT([Data]))</f>
        <v/>
      </c>
      <c r="E240" t="str">
        <f t="shared" ca="1" si="11"/>
        <v/>
      </c>
      <c r="F240" s="5" t="str">
        <f t="shared" ca="1" si="9"/>
        <v/>
      </c>
      <c r="G240" s="5" t="str">
        <f>IF(ROW()=7,MAX([D_i]),"")</f>
        <v/>
      </c>
      <c r="H240" s="69" t="str">
        <f ca="1">IF(INDIRECT("A"&amp;ROW())="","",RANK([Data],[Data],1)+COUNTIF([Data],Tabulka2493[[#This Row],[Data]])-1)</f>
        <v/>
      </c>
      <c r="I240" s="5" t="str">
        <f ca="1">IF(INDIRECT("A"&amp;ROW())="","",(Tabulka2493[[#This Row],[Pořadí2 - i2]]-1)/COUNT([Data]))</f>
        <v/>
      </c>
      <c r="J240" s="5" t="str">
        <f ca="1">IF(INDIRECT("A"&amp;ROW())="","",H240/COUNT([Data]))</f>
        <v/>
      </c>
      <c r="K240" s="72" t="str">
        <f ca="1">IF(INDIRECT("A"&amp;ROW())="","",NORMDIST(Tabulka2493[[#This Row],[Data]],$X$6,$X$7,1))</f>
        <v/>
      </c>
      <c r="L240" s="5" t="str">
        <f t="shared" ca="1" si="10"/>
        <v/>
      </c>
      <c r="M240" s="5" t="str">
        <f>IF(ROW()=7,MAX(Tabulka2493[D_i]),"")</f>
        <v/>
      </c>
      <c r="N240" s="5"/>
      <c r="O240" s="80"/>
      <c r="P240" s="80"/>
      <c r="Q240" s="80"/>
      <c r="R240" s="76" t="str">
        <f>IF(ROW()=7,IF(SUM([pomocná])&gt;0,SUM([pomocná]),1.36/SQRT(COUNT(Tabulka2493[Data]))),"")</f>
        <v/>
      </c>
      <c r="S240" s="79"/>
      <c r="T240" s="72"/>
      <c r="U240" s="72"/>
      <c r="V240" s="72"/>
    </row>
    <row r="241" spans="1:22">
      <c r="A241" s="4" t="str">
        <f>IF('Odhad rozsahu výběru'!D243="","",'Odhad rozsahu výběru'!D243)</f>
        <v/>
      </c>
      <c r="B241" s="69" t="str">
        <f ca="1">IF(INDIRECT("A"&amp;ROW())="","",RANK(A241,[Data],1))</f>
        <v/>
      </c>
      <c r="C241" s="5" t="str">
        <f ca="1">IF(INDIRECT("A"&amp;ROW())="","",(B241-1)/COUNT([Data]))</f>
        <v/>
      </c>
      <c r="D241" s="5" t="str">
        <f ca="1">IF(INDIRECT("A"&amp;ROW())="","",B241/COUNT([Data]))</f>
        <v/>
      </c>
      <c r="E241" t="str">
        <f t="shared" ca="1" si="11"/>
        <v/>
      </c>
      <c r="F241" s="5" t="str">
        <f t="shared" ca="1" si="9"/>
        <v/>
      </c>
      <c r="G241" s="5" t="str">
        <f>IF(ROW()=7,MAX([D_i]),"")</f>
        <v/>
      </c>
      <c r="H241" s="69" t="str">
        <f ca="1">IF(INDIRECT("A"&amp;ROW())="","",RANK([Data],[Data],1)+COUNTIF([Data],Tabulka2493[[#This Row],[Data]])-1)</f>
        <v/>
      </c>
      <c r="I241" s="5" t="str">
        <f ca="1">IF(INDIRECT("A"&amp;ROW())="","",(Tabulka2493[[#This Row],[Pořadí2 - i2]]-1)/COUNT([Data]))</f>
        <v/>
      </c>
      <c r="J241" s="5" t="str">
        <f ca="1">IF(INDIRECT("A"&amp;ROW())="","",H241/COUNT([Data]))</f>
        <v/>
      </c>
      <c r="K241" s="72" t="str">
        <f ca="1">IF(INDIRECT("A"&amp;ROW())="","",NORMDIST(Tabulka2493[[#This Row],[Data]],$X$6,$X$7,1))</f>
        <v/>
      </c>
      <c r="L241" s="5" t="str">
        <f t="shared" ca="1" si="10"/>
        <v/>
      </c>
      <c r="M241" s="5" t="str">
        <f>IF(ROW()=7,MAX(Tabulka2493[D_i]),"")</f>
        <v/>
      </c>
      <c r="N241" s="5"/>
      <c r="O241" s="80"/>
      <c r="P241" s="80"/>
      <c r="Q241" s="80"/>
      <c r="R241" s="76" t="str">
        <f>IF(ROW()=7,IF(SUM([pomocná])&gt;0,SUM([pomocná]),1.36/SQRT(COUNT(Tabulka2493[Data]))),"")</f>
        <v/>
      </c>
      <c r="S241" s="79"/>
      <c r="T241" s="72"/>
      <c r="U241" s="72"/>
      <c r="V241" s="72"/>
    </row>
    <row r="242" spans="1:22">
      <c r="A242" s="4" t="str">
        <f>IF('Odhad rozsahu výběru'!D244="","",'Odhad rozsahu výběru'!D244)</f>
        <v/>
      </c>
      <c r="B242" s="69" t="str">
        <f ca="1">IF(INDIRECT("A"&amp;ROW())="","",RANK(A242,[Data],1))</f>
        <v/>
      </c>
      <c r="C242" s="5" t="str">
        <f ca="1">IF(INDIRECT("A"&amp;ROW())="","",(B242-1)/COUNT([Data]))</f>
        <v/>
      </c>
      <c r="D242" s="5" t="str">
        <f ca="1">IF(INDIRECT("A"&amp;ROW())="","",B242/COUNT([Data]))</f>
        <v/>
      </c>
      <c r="E242" t="str">
        <f t="shared" ca="1" si="11"/>
        <v/>
      </c>
      <c r="F242" s="5" t="str">
        <f t="shared" ca="1" si="9"/>
        <v/>
      </c>
      <c r="G242" s="5" t="str">
        <f>IF(ROW()=7,MAX([D_i]),"")</f>
        <v/>
      </c>
      <c r="H242" s="69" t="str">
        <f ca="1">IF(INDIRECT("A"&amp;ROW())="","",RANK([Data],[Data],1)+COUNTIF([Data],Tabulka2493[[#This Row],[Data]])-1)</f>
        <v/>
      </c>
      <c r="I242" s="5" t="str">
        <f ca="1">IF(INDIRECT("A"&amp;ROW())="","",(Tabulka2493[[#This Row],[Pořadí2 - i2]]-1)/COUNT([Data]))</f>
        <v/>
      </c>
      <c r="J242" s="5" t="str">
        <f ca="1">IF(INDIRECT("A"&amp;ROW())="","",H242/COUNT([Data]))</f>
        <v/>
      </c>
      <c r="K242" s="72" t="str">
        <f ca="1">IF(INDIRECT("A"&amp;ROW())="","",NORMDIST(Tabulka2493[[#This Row],[Data]],$X$6,$X$7,1))</f>
        <v/>
      </c>
      <c r="L242" s="5" t="str">
        <f t="shared" ca="1" si="10"/>
        <v/>
      </c>
      <c r="M242" s="5" t="str">
        <f>IF(ROW()=7,MAX(Tabulka2493[D_i]),"")</f>
        <v/>
      </c>
      <c r="N242" s="5"/>
      <c r="O242" s="80"/>
      <c r="P242" s="80"/>
      <c r="Q242" s="80"/>
      <c r="R242" s="76" t="str">
        <f>IF(ROW()=7,IF(SUM([pomocná])&gt;0,SUM([pomocná]),1.36/SQRT(COUNT(Tabulka2493[Data]))),"")</f>
        <v/>
      </c>
      <c r="S242" s="79"/>
      <c r="T242" s="72"/>
      <c r="U242" s="72"/>
      <c r="V242" s="72"/>
    </row>
    <row r="243" spans="1:22">
      <c r="A243" s="4" t="str">
        <f>IF('Odhad rozsahu výběru'!D245="","",'Odhad rozsahu výběru'!D245)</f>
        <v/>
      </c>
      <c r="B243" s="69" t="str">
        <f ca="1">IF(INDIRECT("A"&amp;ROW())="","",RANK(A243,[Data],1))</f>
        <v/>
      </c>
      <c r="C243" s="5" t="str">
        <f ca="1">IF(INDIRECT("A"&amp;ROW())="","",(B243-1)/COUNT([Data]))</f>
        <v/>
      </c>
      <c r="D243" s="5" t="str">
        <f ca="1">IF(INDIRECT("A"&amp;ROW())="","",B243/COUNT([Data]))</f>
        <v/>
      </c>
      <c r="E243" t="str">
        <f t="shared" ca="1" si="11"/>
        <v/>
      </c>
      <c r="F243" s="5" t="str">
        <f t="shared" ca="1" si="9"/>
        <v/>
      </c>
      <c r="G243" s="5" t="str">
        <f>IF(ROW()=7,MAX([D_i]),"")</f>
        <v/>
      </c>
      <c r="H243" s="69" t="str">
        <f ca="1">IF(INDIRECT("A"&amp;ROW())="","",RANK([Data],[Data],1)+COUNTIF([Data],Tabulka2493[[#This Row],[Data]])-1)</f>
        <v/>
      </c>
      <c r="I243" s="5" t="str">
        <f ca="1">IF(INDIRECT("A"&amp;ROW())="","",(Tabulka2493[[#This Row],[Pořadí2 - i2]]-1)/COUNT([Data]))</f>
        <v/>
      </c>
      <c r="J243" s="5" t="str">
        <f ca="1">IF(INDIRECT("A"&amp;ROW())="","",H243/COUNT([Data]))</f>
        <v/>
      </c>
      <c r="K243" s="72" t="str">
        <f ca="1">IF(INDIRECT("A"&amp;ROW())="","",NORMDIST(Tabulka2493[[#This Row],[Data]],$X$6,$X$7,1))</f>
        <v/>
      </c>
      <c r="L243" s="5" t="str">
        <f t="shared" ca="1" si="10"/>
        <v/>
      </c>
      <c r="M243" s="5" t="str">
        <f>IF(ROW()=7,MAX(Tabulka2493[D_i]),"")</f>
        <v/>
      </c>
      <c r="N243" s="5"/>
      <c r="O243" s="80"/>
      <c r="P243" s="80"/>
      <c r="Q243" s="80"/>
      <c r="R243" s="76" t="str">
        <f>IF(ROW()=7,IF(SUM([pomocná])&gt;0,SUM([pomocná]),1.36/SQRT(COUNT(Tabulka2493[Data]))),"")</f>
        <v/>
      </c>
      <c r="S243" s="79"/>
      <c r="T243" s="72"/>
      <c r="U243" s="72"/>
      <c r="V243" s="72"/>
    </row>
    <row r="244" spans="1:22">
      <c r="A244" s="4" t="str">
        <f>IF('Odhad rozsahu výběru'!D246="","",'Odhad rozsahu výběru'!D246)</f>
        <v/>
      </c>
      <c r="B244" s="69" t="str">
        <f ca="1">IF(INDIRECT("A"&amp;ROW())="","",RANK(A244,[Data],1))</f>
        <v/>
      </c>
      <c r="C244" s="5" t="str">
        <f ca="1">IF(INDIRECT("A"&amp;ROW())="","",(B244-1)/COUNT([Data]))</f>
        <v/>
      </c>
      <c r="D244" s="5" t="str">
        <f ca="1">IF(INDIRECT("A"&amp;ROW())="","",B244/COUNT([Data]))</f>
        <v/>
      </c>
      <c r="E244" t="str">
        <f t="shared" ca="1" si="11"/>
        <v/>
      </c>
      <c r="F244" s="5" t="str">
        <f t="shared" ca="1" si="9"/>
        <v/>
      </c>
      <c r="G244" s="5" t="str">
        <f>IF(ROW()=7,MAX([D_i]),"")</f>
        <v/>
      </c>
      <c r="H244" s="69" t="str">
        <f ca="1">IF(INDIRECT("A"&amp;ROW())="","",RANK([Data],[Data],1)+COUNTIF([Data],Tabulka2493[[#This Row],[Data]])-1)</f>
        <v/>
      </c>
      <c r="I244" s="5" t="str">
        <f ca="1">IF(INDIRECT("A"&amp;ROW())="","",(Tabulka2493[[#This Row],[Pořadí2 - i2]]-1)/COUNT([Data]))</f>
        <v/>
      </c>
      <c r="J244" s="5" t="str">
        <f ca="1">IF(INDIRECT("A"&amp;ROW())="","",H244/COUNT([Data]))</f>
        <v/>
      </c>
      <c r="K244" s="72" t="str">
        <f ca="1">IF(INDIRECT("A"&amp;ROW())="","",NORMDIST(Tabulka2493[[#This Row],[Data]],$X$6,$X$7,1))</f>
        <v/>
      </c>
      <c r="L244" s="5" t="str">
        <f t="shared" ca="1" si="10"/>
        <v/>
      </c>
      <c r="M244" s="5" t="str">
        <f>IF(ROW()=7,MAX(Tabulka2493[D_i]),"")</f>
        <v/>
      </c>
      <c r="N244" s="5"/>
      <c r="O244" s="80"/>
      <c r="P244" s="80"/>
      <c r="Q244" s="80"/>
      <c r="R244" s="76" t="str">
        <f>IF(ROW()=7,IF(SUM([pomocná])&gt;0,SUM([pomocná]),1.36/SQRT(COUNT(Tabulka2493[Data]))),"")</f>
        <v/>
      </c>
      <c r="S244" s="79"/>
      <c r="T244" s="72"/>
      <c r="U244" s="72"/>
      <c r="V244" s="72"/>
    </row>
    <row r="245" spans="1:22">
      <c r="A245" s="4" t="str">
        <f>IF('Odhad rozsahu výběru'!D247="","",'Odhad rozsahu výběru'!D247)</f>
        <v/>
      </c>
      <c r="B245" s="69" t="str">
        <f ca="1">IF(INDIRECT("A"&amp;ROW())="","",RANK(A245,[Data],1))</f>
        <v/>
      </c>
      <c r="C245" s="5" t="str">
        <f ca="1">IF(INDIRECT("A"&amp;ROW())="","",(B245-1)/COUNT([Data]))</f>
        <v/>
      </c>
      <c r="D245" s="5" t="str">
        <f ca="1">IF(INDIRECT("A"&amp;ROW())="","",B245/COUNT([Data]))</f>
        <v/>
      </c>
      <c r="E245" t="str">
        <f t="shared" ca="1" si="11"/>
        <v/>
      </c>
      <c r="F245" s="5" t="str">
        <f t="shared" ca="1" si="9"/>
        <v/>
      </c>
      <c r="G245" s="5" t="str">
        <f>IF(ROW()=7,MAX([D_i]),"")</f>
        <v/>
      </c>
      <c r="H245" s="69" t="str">
        <f ca="1">IF(INDIRECT("A"&amp;ROW())="","",RANK([Data],[Data],1)+COUNTIF([Data],Tabulka2493[[#This Row],[Data]])-1)</f>
        <v/>
      </c>
      <c r="I245" s="5" t="str">
        <f ca="1">IF(INDIRECT("A"&amp;ROW())="","",(Tabulka2493[[#This Row],[Pořadí2 - i2]]-1)/COUNT([Data]))</f>
        <v/>
      </c>
      <c r="J245" s="5" t="str">
        <f ca="1">IF(INDIRECT("A"&amp;ROW())="","",H245/COUNT([Data]))</f>
        <v/>
      </c>
      <c r="K245" s="72" t="str">
        <f ca="1">IF(INDIRECT("A"&amp;ROW())="","",NORMDIST(Tabulka2493[[#This Row],[Data]],$X$6,$X$7,1))</f>
        <v/>
      </c>
      <c r="L245" s="5" t="str">
        <f t="shared" ca="1" si="10"/>
        <v/>
      </c>
      <c r="M245" s="5" t="str">
        <f>IF(ROW()=7,MAX(Tabulka2493[D_i]),"")</f>
        <v/>
      </c>
      <c r="N245" s="5"/>
      <c r="O245" s="80"/>
      <c r="P245" s="80"/>
      <c r="Q245" s="80"/>
      <c r="R245" s="76" t="str">
        <f>IF(ROW()=7,IF(SUM([pomocná])&gt;0,SUM([pomocná]),1.36/SQRT(COUNT(Tabulka2493[Data]))),"")</f>
        <v/>
      </c>
      <c r="S245" s="79"/>
      <c r="T245" s="72"/>
      <c r="U245" s="72"/>
      <c r="V245" s="72"/>
    </row>
    <row r="246" spans="1:22">
      <c r="A246" s="4" t="str">
        <f>IF('Odhad rozsahu výběru'!D248="","",'Odhad rozsahu výběru'!D248)</f>
        <v/>
      </c>
      <c r="B246" s="69" t="str">
        <f ca="1">IF(INDIRECT("A"&amp;ROW())="","",RANK(A246,[Data],1))</f>
        <v/>
      </c>
      <c r="C246" s="5" t="str">
        <f ca="1">IF(INDIRECT("A"&amp;ROW())="","",(B246-1)/COUNT([Data]))</f>
        <v/>
      </c>
      <c r="D246" s="5" t="str">
        <f ca="1">IF(INDIRECT("A"&amp;ROW())="","",B246/COUNT([Data]))</f>
        <v/>
      </c>
      <c r="E246" t="str">
        <f t="shared" ca="1" si="11"/>
        <v/>
      </c>
      <c r="F246" s="5" t="str">
        <f t="shared" ca="1" si="9"/>
        <v/>
      </c>
      <c r="G246" s="5" t="str">
        <f>IF(ROW()=7,MAX([D_i]),"")</f>
        <v/>
      </c>
      <c r="H246" s="69" t="str">
        <f ca="1">IF(INDIRECT("A"&amp;ROW())="","",RANK([Data],[Data],1)+COUNTIF([Data],Tabulka2493[[#This Row],[Data]])-1)</f>
        <v/>
      </c>
      <c r="I246" s="5" t="str">
        <f ca="1">IF(INDIRECT("A"&amp;ROW())="","",(Tabulka2493[[#This Row],[Pořadí2 - i2]]-1)/COUNT([Data]))</f>
        <v/>
      </c>
      <c r="J246" s="5" t="str">
        <f ca="1">IF(INDIRECT("A"&amp;ROW())="","",H246/COUNT([Data]))</f>
        <v/>
      </c>
      <c r="K246" s="72" t="str">
        <f ca="1">IF(INDIRECT("A"&amp;ROW())="","",NORMDIST(Tabulka2493[[#This Row],[Data]],$X$6,$X$7,1))</f>
        <v/>
      </c>
      <c r="L246" s="5" t="str">
        <f t="shared" ca="1" si="10"/>
        <v/>
      </c>
      <c r="M246" s="5" t="str">
        <f>IF(ROW()=7,MAX(Tabulka2493[D_i]),"")</f>
        <v/>
      </c>
      <c r="N246" s="5"/>
      <c r="O246" s="80"/>
      <c r="P246" s="80"/>
      <c r="Q246" s="80"/>
      <c r="R246" s="76" t="str">
        <f>IF(ROW()=7,IF(SUM([pomocná])&gt;0,SUM([pomocná]),1.36/SQRT(COUNT(Tabulka2493[Data]))),"")</f>
        <v/>
      </c>
      <c r="S246" s="79"/>
      <c r="T246" s="72"/>
      <c r="U246" s="72"/>
      <c r="V246" s="72"/>
    </row>
    <row r="247" spans="1:22">
      <c r="A247" s="4" t="str">
        <f>IF('Odhad rozsahu výběru'!D249="","",'Odhad rozsahu výběru'!D249)</f>
        <v/>
      </c>
      <c r="B247" s="69" t="str">
        <f ca="1">IF(INDIRECT("A"&amp;ROW())="","",RANK(A247,[Data],1))</f>
        <v/>
      </c>
      <c r="C247" s="5" t="str">
        <f ca="1">IF(INDIRECT("A"&amp;ROW())="","",(B247-1)/COUNT([Data]))</f>
        <v/>
      </c>
      <c r="D247" s="5" t="str">
        <f ca="1">IF(INDIRECT("A"&amp;ROW())="","",B247/COUNT([Data]))</f>
        <v/>
      </c>
      <c r="E247" t="str">
        <f t="shared" ca="1" si="11"/>
        <v/>
      </c>
      <c r="F247" s="5" t="str">
        <f t="shared" ca="1" si="9"/>
        <v/>
      </c>
      <c r="G247" s="5" t="str">
        <f>IF(ROW()=7,MAX([D_i]),"")</f>
        <v/>
      </c>
      <c r="H247" s="69" t="str">
        <f ca="1">IF(INDIRECT("A"&amp;ROW())="","",RANK([Data],[Data],1)+COUNTIF([Data],Tabulka2493[[#This Row],[Data]])-1)</f>
        <v/>
      </c>
      <c r="I247" s="5" t="str">
        <f ca="1">IF(INDIRECT("A"&amp;ROW())="","",(Tabulka2493[[#This Row],[Pořadí2 - i2]]-1)/COUNT([Data]))</f>
        <v/>
      </c>
      <c r="J247" s="5" t="str">
        <f ca="1">IF(INDIRECT("A"&amp;ROW())="","",H247/COUNT([Data]))</f>
        <v/>
      </c>
      <c r="K247" s="72" t="str">
        <f ca="1">IF(INDIRECT("A"&amp;ROW())="","",NORMDIST(Tabulka2493[[#This Row],[Data]],$X$6,$X$7,1))</f>
        <v/>
      </c>
      <c r="L247" s="5" t="str">
        <f t="shared" ca="1" si="10"/>
        <v/>
      </c>
      <c r="M247" s="5" t="str">
        <f>IF(ROW()=7,MAX(Tabulka2493[D_i]),"")</f>
        <v/>
      </c>
      <c r="N247" s="5"/>
      <c r="O247" s="80"/>
      <c r="P247" s="80"/>
      <c r="Q247" s="80"/>
      <c r="R247" s="76" t="str">
        <f>IF(ROW()=7,IF(SUM([pomocná])&gt;0,SUM([pomocná]),1.36/SQRT(COUNT(Tabulka2493[Data]))),"")</f>
        <v/>
      </c>
      <c r="S247" s="79"/>
      <c r="T247" s="72"/>
      <c r="U247" s="72"/>
      <c r="V247" s="72"/>
    </row>
    <row r="248" spans="1:22">
      <c r="A248" s="4" t="str">
        <f>IF('Odhad rozsahu výběru'!D250="","",'Odhad rozsahu výběru'!D250)</f>
        <v/>
      </c>
      <c r="B248" s="69" t="str">
        <f ca="1">IF(INDIRECT("A"&amp;ROW())="","",RANK(A248,[Data],1))</f>
        <v/>
      </c>
      <c r="C248" s="5" t="str">
        <f ca="1">IF(INDIRECT("A"&amp;ROW())="","",(B248-1)/COUNT([Data]))</f>
        <v/>
      </c>
      <c r="D248" s="5" t="str">
        <f ca="1">IF(INDIRECT("A"&amp;ROW())="","",B248/COUNT([Data]))</f>
        <v/>
      </c>
      <c r="E248" t="str">
        <f t="shared" ca="1" si="11"/>
        <v/>
      </c>
      <c r="F248" s="5" t="str">
        <f t="shared" ca="1" si="9"/>
        <v/>
      </c>
      <c r="G248" s="5" t="str">
        <f>IF(ROW()=7,MAX([D_i]),"")</f>
        <v/>
      </c>
      <c r="H248" s="69" t="str">
        <f ca="1">IF(INDIRECT("A"&amp;ROW())="","",RANK([Data],[Data],1)+COUNTIF([Data],Tabulka2493[[#This Row],[Data]])-1)</f>
        <v/>
      </c>
      <c r="I248" s="5" t="str">
        <f ca="1">IF(INDIRECT("A"&amp;ROW())="","",(Tabulka2493[[#This Row],[Pořadí2 - i2]]-1)/COUNT([Data]))</f>
        <v/>
      </c>
      <c r="J248" s="5" t="str">
        <f ca="1">IF(INDIRECT("A"&amp;ROW())="","",H248/COUNT([Data]))</f>
        <v/>
      </c>
      <c r="K248" s="72" t="str">
        <f ca="1">IF(INDIRECT("A"&amp;ROW())="","",NORMDIST(Tabulka2493[[#This Row],[Data]],$X$6,$X$7,1))</f>
        <v/>
      </c>
      <c r="L248" s="5" t="str">
        <f t="shared" ca="1" si="10"/>
        <v/>
      </c>
      <c r="M248" s="5" t="str">
        <f>IF(ROW()=7,MAX(Tabulka2493[D_i]),"")</f>
        <v/>
      </c>
      <c r="N248" s="5"/>
      <c r="O248" s="80"/>
      <c r="P248" s="80"/>
      <c r="Q248" s="80"/>
      <c r="R248" s="76" t="str">
        <f>IF(ROW()=7,IF(SUM([pomocná])&gt;0,SUM([pomocná]),1.36/SQRT(COUNT(Tabulka2493[Data]))),"")</f>
        <v/>
      </c>
      <c r="S248" s="79"/>
      <c r="T248" s="72"/>
      <c r="U248" s="72"/>
      <c r="V248" s="72"/>
    </row>
    <row r="249" spans="1:22">
      <c r="A249" s="4" t="str">
        <f>IF('Odhad rozsahu výběru'!D251="","",'Odhad rozsahu výběru'!D251)</f>
        <v/>
      </c>
      <c r="B249" s="69" t="str">
        <f ca="1">IF(INDIRECT("A"&amp;ROW())="","",RANK(A249,[Data],1))</f>
        <v/>
      </c>
      <c r="C249" s="5" t="str">
        <f ca="1">IF(INDIRECT("A"&amp;ROW())="","",(B249-1)/COUNT([Data]))</f>
        <v/>
      </c>
      <c r="D249" s="5" t="str">
        <f ca="1">IF(INDIRECT("A"&amp;ROW())="","",B249/COUNT([Data]))</f>
        <v/>
      </c>
      <c r="E249" t="str">
        <f t="shared" ca="1" si="11"/>
        <v/>
      </c>
      <c r="F249" s="5" t="str">
        <f t="shared" ca="1" si="9"/>
        <v/>
      </c>
      <c r="G249" s="5" t="str">
        <f>IF(ROW()=7,MAX([D_i]),"")</f>
        <v/>
      </c>
      <c r="H249" s="69" t="str">
        <f ca="1">IF(INDIRECT("A"&amp;ROW())="","",RANK([Data],[Data],1)+COUNTIF([Data],Tabulka2493[[#This Row],[Data]])-1)</f>
        <v/>
      </c>
      <c r="I249" s="5" t="str">
        <f ca="1">IF(INDIRECT("A"&amp;ROW())="","",(Tabulka2493[[#This Row],[Pořadí2 - i2]]-1)/COUNT([Data]))</f>
        <v/>
      </c>
      <c r="J249" s="5" t="str">
        <f ca="1">IF(INDIRECT("A"&amp;ROW())="","",H249/COUNT([Data]))</f>
        <v/>
      </c>
      <c r="K249" s="72" t="str">
        <f ca="1">IF(INDIRECT("A"&amp;ROW())="","",NORMDIST(Tabulka2493[[#This Row],[Data]],$X$6,$X$7,1))</f>
        <v/>
      </c>
      <c r="L249" s="5" t="str">
        <f t="shared" ca="1" si="10"/>
        <v/>
      </c>
      <c r="M249" s="5" t="str">
        <f>IF(ROW()=7,MAX(Tabulka2493[D_i]),"")</f>
        <v/>
      </c>
      <c r="N249" s="5"/>
      <c r="O249" s="80"/>
      <c r="P249" s="80"/>
      <c r="Q249" s="80"/>
      <c r="R249" s="76" t="str">
        <f>IF(ROW()=7,IF(SUM([pomocná])&gt;0,SUM([pomocná]),1.36/SQRT(COUNT(Tabulka2493[Data]))),"")</f>
        <v/>
      </c>
      <c r="S249" s="79"/>
      <c r="T249" s="72"/>
      <c r="U249" s="72"/>
      <c r="V249" s="72"/>
    </row>
    <row r="250" spans="1:22">
      <c r="A250" s="4" t="str">
        <f>IF('Odhad rozsahu výběru'!D252="","",'Odhad rozsahu výběru'!D252)</f>
        <v/>
      </c>
      <c r="B250" s="69" t="str">
        <f ca="1">IF(INDIRECT("A"&amp;ROW())="","",RANK(A250,[Data],1))</f>
        <v/>
      </c>
      <c r="C250" s="5" t="str">
        <f ca="1">IF(INDIRECT("A"&amp;ROW())="","",(B250-1)/COUNT([Data]))</f>
        <v/>
      </c>
      <c r="D250" s="5" t="str">
        <f ca="1">IF(INDIRECT("A"&amp;ROW())="","",B250/COUNT([Data]))</f>
        <v/>
      </c>
      <c r="E250" t="str">
        <f t="shared" ca="1" si="11"/>
        <v/>
      </c>
      <c r="F250" s="5" t="str">
        <f t="shared" ca="1" si="9"/>
        <v/>
      </c>
      <c r="G250" s="5" t="str">
        <f>IF(ROW()=7,MAX([D_i]),"")</f>
        <v/>
      </c>
      <c r="H250" s="69" t="str">
        <f ca="1">IF(INDIRECT("A"&amp;ROW())="","",RANK([Data],[Data],1)+COUNTIF([Data],Tabulka2493[[#This Row],[Data]])-1)</f>
        <v/>
      </c>
      <c r="I250" s="5" t="str">
        <f ca="1">IF(INDIRECT("A"&amp;ROW())="","",(Tabulka2493[[#This Row],[Pořadí2 - i2]]-1)/COUNT([Data]))</f>
        <v/>
      </c>
      <c r="J250" s="5" t="str">
        <f ca="1">IF(INDIRECT("A"&amp;ROW())="","",H250/COUNT([Data]))</f>
        <v/>
      </c>
      <c r="K250" s="72" t="str">
        <f ca="1">IF(INDIRECT("A"&amp;ROW())="","",NORMDIST(Tabulka2493[[#This Row],[Data]],$X$6,$X$7,1))</f>
        <v/>
      </c>
      <c r="L250" s="5" t="str">
        <f t="shared" ca="1" si="10"/>
        <v/>
      </c>
      <c r="M250" s="5" t="str">
        <f>IF(ROW()=7,MAX(Tabulka2493[D_i]),"")</f>
        <v/>
      </c>
      <c r="N250" s="5"/>
      <c r="O250" s="80"/>
      <c r="P250" s="80"/>
      <c r="Q250" s="80"/>
      <c r="R250" s="76" t="str">
        <f>IF(ROW()=7,IF(SUM([pomocná])&gt;0,SUM([pomocná]),1.36/SQRT(COUNT(Tabulka2493[Data]))),"")</f>
        <v/>
      </c>
      <c r="S250" s="79"/>
      <c r="T250" s="72"/>
      <c r="U250" s="72"/>
      <c r="V250" s="72"/>
    </row>
    <row r="251" spans="1:22">
      <c r="A251" s="4" t="str">
        <f>IF('Odhad rozsahu výběru'!D253="","",'Odhad rozsahu výběru'!D253)</f>
        <v/>
      </c>
      <c r="B251" s="69" t="str">
        <f ca="1">IF(INDIRECT("A"&amp;ROW())="","",RANK(A251,[Data],1))</f>
        <v/>
      </c>
      <c r="C251" s="5" t="str">
        <f ca="1">IF(INDIRECT("A"&amp;ROW())="","",(B251-1)/COUNT([Data]))</f>
        <v/>
      </c>
      <c r="D251" s="5" t="str">
        <f ca="1">IF(INDIRECT("A"&amp;ROW())="","",B251/COUNT([Data]))</f>
        <v/>
      </c>
      <c r="E251" t="str">
        <f t="shared" ca="1" si="11"/>
        <v/>
      </c>
      <c r="F251" s="5" t="str">
        <f t="shared" ca="1" si="9"/>
        <v/>
      </c>
      <c r="G251" s="5" t="str">
        <f>IF(ROW()=7,MAX([D_i]),"")</f>
        <v/>
      </c>
      <c r="H251" s="69" t="str">
        <f ca="1">IF(INDIRECT("A"&amp;ROW())="","",RANK([Data],[Data],1)+COUNTIF([Data],Tabulka2493[[#This Row],[Data]])-1)</f>
        <v/>
      </c>
      <c r="I251" s="5" t="str">
        <f ca="1">IF(INDIRECT("A"&amp;ROW())="","",(Tabulka2493[[#This Row],[Pořadí2 - i2]]-1)/COUNT([Data]))</f>
        <v/>
      </c>
      <c r="J251" s="5" t="str">
        <f ca="1">IF(INDIRECT("A"&amp;ROW())="","",H251/COUNT([Data]))</f>
        <v/>
      </c>
      <c r="K251" s="72" t="str">
        <f ca="1">IF(INDIRECT("A"&amp;ROW())="","",NORMDIST(Tabulka2493[[#This Row],[Data]],$X$6,$X$7,1))</f>
        <v/>
      </c>
      <c r="L251" s="5" t="str">
        <f t="shared" ca="1" si="10"/>
        <v/>
      </c>
      <c r="M251" s="5" t="str">
        <f>IF(ROW()=7,MAX(Tabulka2493[D_i]),"")</f>
        <v/>
      </c>
      <c r="N251" s="5"/>
      <c r="O251" s="80"/>
      <c r="P251" s="80"/>
      <c r="Q251" s="80"/>
      <c r="R251" s="76" t="str">
        <f>IF(ROW()=7,IF(SUM([pomocná])&gt;0,SUM([pomocná]),1.36/SQRT(COUNT(Tabulka2493[Data]))),"")</f>
        <v/>
      </c>
      <c r="S251" s="79"/>
      <c r="T251" s="72"/>
      <c r="U251" s="72"/>
      <c r="V251" s="72"/>
    </row>
    <row r="252" spans="1:22">
      <c r="A252" s="4" t="str">
        <f>IF('Odhad rozsahu výběru'!D254="","",'Odhad rozsahu výběru'!D254)</f>
        <v/>
      </c>
      <c r="B252" s="69" t="str">
        <f ca="1">IF(INDIRECT("A"&amp;ROW())="","",RANK(A252,[Data],1))</f>
        <v/>
      </c>
      <c r="C252" s="5" t="str">
        <f ca="1">IF(INDIRECT("A"&amp;ROW())="","",(B252-1)/COUNT([Data]))</f>
        <v/>
      </c>
      <c r="D252" s="5" t="str">
        <f ca="1">IF(INDIRECT("A"&amp;ROW())="","",B252/COUNT([Data]))</f>
        <v/>
      </c>
      <c r="E252" t="str">
        <f t="shared" ca="1" si="11"/>
        <v/>
      </c>
      <c r="F252" s="5" t="str">
        <f t="shared" ca="1" si="9"/>
        <v/>
      </c>
      <c r="G252" s="5" t="str">
        <f>IF(ROW()=7,MAX([D_i]),"")</f>
        <v/>
      </c>
      <c r="H252" s="69" t="str">
        <f ca="1">IF(INDIRECT("A"&amp;ROW())="","",RANK([Data],[Data],1)+COUNTIF([Data],Tabulka2493[[#This Row],[Data]])-1)</f>
        <v/>
      </c>
      <c r="I252" s="5" t="str">
        <f ca="1">IF(INDIRECT("A"&amp;ROW())="","",(Tabulka2493[[#This Row],[Pořadí2 - i2]]-1)/COUNT([Data]))</f>
        <v/>
      </c>
      <c r="J252" s="5" t="str">
        <f ca="1">IF(INDIRECT("A"&amp;ROW())="","",H252/COUNT([Data]))</f>
        <v/>
      </c>
      <c r="K252" s="72" t="str">
        <f ca="1">IF(INDIRECT("A"&amp;ROW())="","",NORMDIST(Tabulka2493[[#This Row],[Data]],$X$6,$X$7,1))</f>
        <v/>
      </c>
      <c r="L252" s="5" t="str">
        <f t="shared" ca="1" si="10"/>
        <v/>
      </c>
      <c r="M252" s="5" t="str">
        <f>IF(ROW()=7,MAX(Tabulka2493[D_i]),"")</f>
        <v/>
      </c>
      <c r="N252" s="5"/>
      <c r="O252" s="80"/>
      <c r="P252" s="80"/>
      <c r="Q252" s="80"/>
      <c r="R252" s="76" t="str">
        <f>IF(ROW()=7,IF(SUM([pomocná])&gt;0,SUM([pomocná]),1.36/SQRT(COUNT(Tabulka2493[Data]))),"")</f>
        <v/>
      </c>
      <c r="S252" s="79"/>
      <c r="T252" s="72"/>
      <c r="U252" s="72"/>
      <c r="V252" s="72"/>
    </row>
    <row r="253" spans="1:22">
      <c r="A253" s="4" t="str">
        <f>IF('Odhad rozsahu výběru'!D255="","",'Odhad rozsahu výběru'!D255)</f>
        <v/>
      </c>
      <c r="B253" s="69" t="str">
        <f ca="1">IF(INDIRECT("A"&amp;ROW())="","",RANK(A253,[Data],1))</f>
        <v/>
      </c>
      <c r="C253" s="5" t="str">
        <f ca="1">IF(INDIRECT("A"&amp;ROW())="","",(B253-1)/COUNT([Data]))</f>
        <v/>
      </c>
      <c r="D253" s="5" t="str">
        <f ca="1">IF(INDIRECT("A"&amp;ROW())="","",B253/COUNT([Data]))</f>
        <v/>
      </c>
      <c r="E253" t="str">
        <f t="shared" ca="1" si="11"/>
        <v/>
      </c>
      <c r="F253" s="5" t="str">
        <f t="shared" ca="1" si="9"/>
        <v/>
      </c>
      <c r="G253" s="5" t="str">
        <f>IF(ROW()=7,MAX([D_i]),"")</f>
        <v/>
      </c>
      <c r="H253" s="69" t="str">
        <f ca="1">IF(INDIRECT("A"&amp;ROW())="","",RANK([Data],[Data],1)+COUNTIF([Data],Tabulka2493[[#This Row],[Data]])-1)</f>
        <v/>
      </c>
      <c r="I253" s="5" t="str">
        <f ca="1">IF(INDIRECT("A"&amp;ROW())="","",(Tabulka2493[[#This Row],[Pořadí2 - i2]]-1)/COUNT([Data]))</f>
        <v/>
      </c>
      <c r="J253" s="5" t="str">
        <f ca="1">IF(INDIRECT("A"&amp;ROW())="","",H253/COUNT([Data]))</f>
        <v/>
      </c>
      <c r="K253" s="72" t="str">
        <f ca="1">IF(INDIRECT("A"&amp;ROW())="","",NORMDIST(Tabulka2493[[#This Row],[Data]],$X$6,$X$7,1))</f>
        <v/>
      </c>
      <c r="L253" s="5" t="str">
        <f t="shared" ca="1" si="10"/>
        <v/>
      </c>
      <c r="M253" s="5" t="str">
        <f>IF(ROW()=7,MAX(Tabulka2493[D_i]),"")</f>
        <v/>
      </c>
      <c r="N253" s="5"/>
      <c r="O253" s="80"/>
      <c r="P253" s="80"/>
      <c r="Q253" s="80"/>
      <c r="R253" s="76" t="str">
        <f>IF(ROW()=7,IF(SUM([pomocná])&gt;0,SUM([pomocná]),1.36/SQRT(COUNT(Tabulka2493[Data]))),"")</f>
        <v/>
      </c>
      <c r="S253" s="79"/>
      <c r="T253" s="72"/>
      <c r="U253" s="72"/>
      <c r="V253" s="72"/>
    </row>
    <row r="254" spans="1:22">
      <c r="A254" s="4" t="str">
        <f>IF('Odhad rozsahu výběru'!D256="","",'Odhad rozsahu výběru'!D256)</f>
        <v/>
      </c>
      <c r="B254" s="69" t="str">
        <f ca="1">IF(INDIRECT("A"&amp;ROW())="","",RANK(A254,[Data],1))</f>
        <v/>
      </c>
      <c r="C254" s="5" t="str">
        <f ca="1">IF(INDIRECT("A"&amp;ROW())="","",(B254-1)/COUNT([Data]))</f>
        <v/>
      </c>
      <c r="D254" s="5" t="str">
        <f ca="1">IF(INDIRECT("A"&amp;ROW())="","",B254/COUNT([Data]))</f>
        <v/>
      </c>
      <c r="E254" t="str">
        <f t="shared" ca="1" si="11"/>
        <v/>
      </c>
      <c r="F254" s="5" t="str">
        <f t="shared" ca="1" si="9"/>
        <v/>
      </c>
      <c r="G254" s="5" t="str">
        <f>IF(ROW()=7,MAX([D_i]),"")</f>
        <v/>
      </c>
      <c r="H254" s="69" t="str">
        <f ca="1">IF(INDIRECT("A"&amp;ROW())="","",RANK([Data],[Data],1)+COUNTIF([Data],Tabulka2493[[#This Row],[Data]])-1)</f>
        <v/>
      </c>
      <c r="I254" s="5" t="str">
        <f ca="1">IF(INDIRECT("A"&amp;ROW())="","",(Tabulka2493[[#This Row],[Pořadí2 - i2]]-1)/COUNT([Data]))</f>
        <v/>
      </c>
      <c r="J254" s="5" t="str">
        <f ca="1">IF(INDIRECT("A"&amp;ROW())="","",H254/COUNT([Data]))</f>
        <v/>
      </c>
      <c r="K254" s="72" t="str">
        <f ca="1">IF(INDIRECT("A"&amp;ROW())="","",NORMDIST(Tabulka2493[[#This Row],[Data]],$X$6,$X$7,1))</f>
        <v/>
      </c>
      <c r="L254" s="5" t="str">
        <f t="shared" ca="1" si="10"/>
        <v/>
      </c>
      <c r="M254" s="5" t="str">
        <f>IF(ROW()=7,MAX(Tabulka2493[D_i]),"")</f>
        <v/>
      </c>
      <c r="N254" s="5"/>
      <c r="O254" s="80"/>
      <c r="P254" s="80"/>
      <c r="Q254" s="80"/>
      <c r="R254" s="76" t="str">
        <f>IF(ROW()=7,IF(SUM([pomocná])&gt;0,SUM([pomocná]),1.36/SQRT(COUNT(Tabulka2493[Data]))),"")</f>
        <v/>
      </c>
      <c r="S254" s="79"/>
      <c r="T254" s="72"/>
      <c r="U254" s="72"/>
      <c r="V254" s="72"/>
    </row>
    <row r="255" spans="1:22">
      <c r="A255" s="4" t="str">
        <f>IF('Odhad rozsahu výběru'!D257="","",'Odhad rozsahu výběru'!D257)</f>
        <v/>
      </c>
      <c r="B255" s="69" t="str">
        <f ca="1">IF(INDIRECT("A"&amp;ROW())="","",RANK(A255,[Data],1))</f>
        <v/>
      </c>
      <c r="C255" s="5" t="str">
        <f ca="1">IF(INDIRECT("A"&amp;ROW())="","",(B255-1)/COUNT([Data]))</f>
        <v/>
      </c>
      <c r="D255" s="5" t="str">
        <f ca="1">IF(INDIRECT("A"&amp;ROW())="","",B255/COUNT([Data]))</f>
        <v/>
      </c>
      <c r="E255" t="str">
        <f t="shared" ca="1" si="11"/>
        <v/>
      </c>
      <c r="F255" s="5" t="str">
        <f t="shared" ca="1" si="9"/>
        <v/>
      </c>
      <c r="G255" s="5" t="str">
        <f>IF(ROW()=7,MAX([D_i]),"")</f>
        <v/>
      </c>
      <c r="H255" s="69" t="str">
        <f ca="1">IF(INDIRECT("A"&amp;ROW())="","",RANK([Data],[Data],1)+COUNTIF([Data],Tabulka2493[[#This Row],[Data]])-1)</f>
        <v/>
      </c>
      <c r="I255" s="5" t="str">
        <f ca="1">IF(INDIRECT("A"&amp;ROW())="","",(Tabulka2493[[#This Row],[Pořadí2 - i2]]-1)/COUNT([Data]))</f>
        <v/>
      </c>
      <c r="J255" s="5" t="str">
        <f ca="1">IF(INDIRECT("A"&amp;ROW())="","",H255/COUNT([Data]))</f>
        <v/>
      </c>
      <c r="K255" s="72" t="str">
        <f ca="1">IF(INDIRECT("A"&amp;ROW())="","",NORMDIST(Tabulka2493[[#This Row],[Data]],$X$6,$X$7,1))</f>
        <v/>
      </c>
      <c r="L255" s="5" t="str">
        <f t="shared" ca="1" si="10"/>
        <v/>
      </c>
      <c r="M255" s="5" t="str">
        <f>IF(ROW()=7,MAX(Tabulka2493[D_i]),"")</f>
        <v/>
      </c>
      <c r="N255" s="5"/>
      <c r="O255" s="80"/>
      <c r="P255" s="80"/>
      <c r="Q255" s="80"/>
      <c r="R255" s="76" t="str">
        <f>IF(ROW()=7,IF(SUM([pomocná])&gt;0,SUM([pomocná]),1.36/SQRT(COUNT(Tabulka2493[Data]))),"")</f>
        <v/>
      </c>
      <c r="S255" s="79"/>
      <c r="T255" s="72"/>
      <c r="U255" s="72"/>
      <c r="V255" s="72"/>
    </row>
    <row r="256" spans="1:22">
      <c r="A256" s="4" t="str">
        <f>IF('Odhad rozsahu výběru'!D258="","",'Odhad rozsahu výběru'!D258)</f>
        <v/>
      </c>
      <c r="B256" s="69" t="str">
        <f ca="1">IF(INDIRECT("A"&amp;ROW())="","",RANK(A256,[Data],1))</f>
        <v/>
      </c>
      <c r="C256" s="5" t="str">
        <f ca="1">IF(INDIRECT("A"&amp;ROW())="","",(B256-1)/COUNT([Data]))</f>
        <v/>
      </c>
      <c r="D256" s="5" t="str">
        <f ca="1">IF(INDIRECT("A"&amp;ROW())="","",B256/COUNT([Data]))</f>
        <v/>
      </c>
      <c r="E256" t="str">
        <f t="shared" ca="1" si="11"/>
        <v/>
      </c>
      <c r="F256" s="5" t="str">
        <f t="shared" ca="1" si="9"/>
        <v/>
      </c>
      <c r="G256" s="5" t="str">
        <f>IF(ROW()=7,MAX([D_i]),"")</f>
        <v/>
      </c>
      <c r="H256" s="69" t="str">
        <f ca="1">IF(INDIRECT("A"&amp;ROW())="","",RANK([Data],[Data],1)+COUNTIF([Data],Tabulka2493[[#This Row],[Data]])-1)</f>
        <v/>
      </c>
      <c r="I256" s="5" t="str">
        <f ca="1">IF(INDIRECT("A"&amp;ROW())="","",(Tabulka2493[[#This Row],[Pořadí2 - i2]]-1)/COUNT([Data]))</f>
        <v/>
      </c>
      <c r="J256" s="5" t="str">
        <f ca="1">IF(INDIRECT("A"&amp;ROW())="","",H256/COUNT([Data]))</f>
        <v/>
      </c>
      <c r="K256" s="72" t="str">
        <f ca="1">IF(INDIRECT("A"&amp;ROW())="","",NORMDIST(Tabulka2493[[#This Row],[Data]],$X$6,$X$7,1))</f>
        <v/>
      </c>
      <c r="L256" s="5" t="str">
        <f t="shared" ca="1" si="10"/>
        <v/>
      </c>
      <c r="M256" s="5" t="str">
        <f>IF(ROW()=7,MAX(Tabulka2493[D_i]),"")</f>
        <v/>
      </c>
      <c r="N256" s="5"/>
      <c r="O256" s="80"/>
      <c r="P256" s="80"/>
      <c r="Q256" s="80"/>
      <c r="R256" s="76" t="str">
        <f>IF(ROW()=7,IF(SUM([pomocná])&gt;0,SUM([pomocná]),1.36/SQRT(COUNT(Tabulka2493[Data]))),"")</f>
        <v/>
      </c>
      <c r="S256" s="79"/>
      <c r="T256" s="72"/>
      <c r="U256" s="72"/>
      <c r="V256" s="72"/>
    </row>
    <row r="257" spans="1:22">
      <c r="A257" s="4" t="str">
        <f>IF('Odhad rozsahu výběru'!D259="","",'Odhad rozsahu výběru'!D259)</f>
        <v/>
      </c>
      <c r="B257" s="69" t="str">
        <f ca="1">IF(INDIRECT("A"&amp;ROW())="","",RANK(A257,[Data],1))</f>
        <v/>
      </c>
      <c r="C257" s="5" t="str">
        <f ca="1">IF(INDIRECT("A"&amp;ROW())="","",(B257-1)/COUNT([Data]))</f>
        <v/>
      </c>
      <c r="D257" s="5" t="str">
        <f ca="1">IF(INDIRECT("A"&amp;ROW())="","",B257/COUNT([Data]))</f>
        <v/>
      </c>
      <c r="E257" t="str">
        <f t="shared" ca="1" si="11"/>
        <v/>
      </c>
      <c r="F257" s="5" t="str">
        <f t="shared" ca="1" si="9"/>
        <v/>
      </c>
      <c r="G257" s="5" t="str">
        <f>IF(ROW()=7,MAX([D_i]),"")</f>
        <v/>
      </c>
      <c r="H257" s="69" t="str">
        <f ca="1">IF(INDIRECT("A"&amp;ROW())="","",RANK([Data],[Data],1)+COUNTIF([Data],Tabulka2493[[#This Row],[Data]])-1)</f>
        <v/>
      </c>
      <c r="I257" s="5" t="str">
        <f ca="1">IF(INDIRECT("A"&amp;ROW())="","",(Tabulka2493[[#This Row],[Pořadí2 - i2]]-1)/COUNT([Data]))</f>
        <v/>
      </c>
      <c r="J257" s="5" t="str">
        <f ca="1">IF(INDIRECT("A"&amp;ROW())="","",H257/COUNT([Data]))</f>
        <v/>
      </c>
      <c r="K257" s="72" t="str">
        <f ca="1">IF(INDIRECT("A"&amp;ROW())="","",NORMDIST(Tabulka2493[[#This Row],[Data]],$X$6,$X$7,1))</f>
        <v/>
      </c>
      <c r="L257" s="5" t="str">
        <f t="shared" ca="1" si="10"/>
        <v/>
      </c>
      <c r="M257" s="5" t="str">
        <f>IF(ROW()=7,MAX(Tabulka2493[D_i]),"")</f>
        <v/>
      </c>
      <c r="N257" s="5"/>
      <c r="O257" s="80"/>
      <c r="P257" s="80"/>
      <c r="Q257" s="80"/>
      <c r="R257" s="76" t="str">
        <f>IF(ROW()=7,IF(SUM([pomocná])&gt;0,SUM([pomocná]),1.36/SQRT(COUNT(Tabulka2493[Data]))),"")</f>
        <v/>
      </c>
      <c r="S257" s="79"/>
      <c r="T257" s="72"/>
      <c r="U257" s="72"/>
      <c r="V257" s="72"/>
    </row>
    <row r="258" spans="1:22">
      <c r="A258" s="4" t="str">
        <f>IF('Odhad rozsahu výběru'!D260="","",'Odhad rozsahu výběru'!D260)</f>
        <v/>
      </c>
      <c r="B258" s="69" t="str">
        <f ca="1">IF(INDIRECT("A"&amp;ROW())="","",RANK(A258,[Data],1))</f>
        <v/>
      </c>
      <c r="C258" s="5" t="str">
        <f ca="1">IF(INDIRECT("A"&amp;ROW())="","",(B258-1)/COUNT([Data]))</f>
        <v/>
      </c>
      <c r="D258" s="5" t="str">
        <f ca="1">IF(INDIRECT("A"&amp;ROW())="","",B258/COUNT([Data]))</f>
        <v/>
      </c>
      <c r="E258" t="str">
        <f t="shared" ca="1" si="11"/>
        <v/>
      </c>
      <c r="F258" s="5" t="str">
        <f t="shared" ca="1" si="9"/>
        <v/>
      </c>
      <c r="G258" s="5" t="str">
        <f>IF(ROW()=7,MAX([D_i]),"")</f>
        <v/>
      </c>
      <c r="H258" s="69" t="str">
        <f ca="1">IF(INDIRECT("A"&amp;ROW())="","",RANK([Data],[Data],1)+COUNTIF([Data],Tabulka2493[[#This Row],[Data]])-1)</f>
        <v/>
      </c>
      <c r="I258" s="5" t="str">
        <f ca="1">IF(INDIRECT("A"&amp;ROW())="","",(Tabulka2493[[#This Row],[Pořadí2 - i2]]-1)/COUNT([Data]))</f>
        <v/>
      </c>
      <c r="J258" s="5" t="str">
        <f ca="1">IF(INDIRECT("A"&amp;ROW())="","",H258/COUNT([Data]))</f>
        <v/>
      </c>
      <c r="K258" s="72" t="str">
        <f ca="1">IF(INDIRECT("A"&amp;ROW())="","",NORMDIST(Tabulka2493[[#This Row],[Data]],$X$6,$X$7,1))</f>
        <v/>
      </c>
      <c r="L258" s="5" t="str">
        <f t="shared" ca="1" si="10"/>
        <v/>
      </c>
      <c r="M258" s="5" t="str">
        <f>IF(ROW()=7,MAX(Tabulka2493[D_i]),"")</f>
        <v/>
      </c>
      <c r="N258" s="5"/>
      <c r="O258" s="80"/>
      <c r="P258" s="80"/>
      <c r="Q258" s="80"/>
      <c r="R258" s="76" t="str">
        <f>IF(ROW()=7,IF(SUM([pomocná])&gt;0,SUM([pomocná]),1.36/SQRT(COUNT(Tabulka2493[Data]))),"")</f>
        <v/>
      </c>
      <c r="S258" s="79"/>
      <c r="T258" s="72"/>
      <c r="U258" s="72"/>
      <c r="V258" s="72"/>
    </row>
    <row r="259" spans="1:22">
      <c r="A259" s="4" t="str">
        <f>IF('Odhad rozsahu výběru'!D261="","",'Odhad rozsahu výběru'!D261)</f>
        <v/>
      </c>
      <c r="B259" s="69" t="str">
        <f ca="1">IF(INDIRECT("A"&amp;ROW())="","",RANK(A259,[Data],1))</f>
        <v/>
      </c>
      <c r="C259" s="5" t="str">
        <f ca="1">IF(INDIRECT("A"&amp;ROW())="","",(B259-1)/COUNT([Data]))</f>
        <v/>
      </c>
      <c r="D259" s="5" t="str">
        <f ca="1">IF(INDIRECT("A"&amp;ROW())="","",B259/COUNT([Data]))</f>
        <v/>
      </c>
      <c r="E259" t="str">
        <f t="shared" ca="1" si="11"/>
        <v/>
      </c>
      <c r="F259" s="5" t="str">
        <f t="shared" ca="1" si="9"/>
        <v/>
      </c>
      <c r="G259" s="5" t="str">
        <f>IF(ROW()=7,MAX([D_i]),"")</f>
        <v/>
      </c>
      <c r="H259" s="69" t="str">
        <f ca="1">IF(INDIRECT("A"&amp;ROW())="","",RANK([Data],[Data],1)+COUNTIF([Data],Tabulka2493[[#This Row],[Data]])-1)</f>
        <v/>
      </c>
      <c r="I259" s="5" t="str">
        <f ca="1">IF(INDIRECT("A"&amp;ROW())="","",(Tabulka2493[[#This Row],[Pořadí2 - i2]]-1)/COUNT([Data]))</f>
        <v/>
      </c>
      <c r="J259" s="5" t="str">
        <f ca="1">IF(INDIRECT("A"&amp;ROW())="","",H259/COUNT([Data]))</f>
        <v/>
      </c>
      <c r="K259" s="72" t="str">
        <f ca="1">IF(INDIRECT("A"&amp;ROW())="","",NORMDIST(Tabulka2493[[#This Row],[Data]],$X$6,$X$7,1))</f>
        <v/>
      </c>
      <c r="L259" s="5" t="str">
        <f t="shared" ca="1" si="10"/>
        <v/>
      </c>
      <c r="M259" s="5" t="str">
        <f>IF(ROW()=7,MAX(Tabulka2493[D_i]),"")</f>
        <v/>
      </c>
      <c r="N259" s="5"/>
      <c r="O259" s="80"/>
      <c r="P259" s="80"/>
      <c r="Q259" s="80"/>
      <c r="R259" s="76" t="str">
        <f>IF(ROW()=7,IF(SUM([pomocná])&gt;0,SUM([pomocná]),1.36/SQRT(COUNT(Tabulka2493[Data]))),"")</f>
        <v/>
      </c>
      <c r="S259" s="79"/>
      <c r="T259" s="72"/>
      <c r="U259" s="72"/>
      <c r="V259" s="72"/>
    </row>
    <row r="260" spans="1:22">
      <c r="A260" s="4" t="str">
        <f>IF('Odhad rozsahu výběru'!D262="","",'Odhad rozsahu výběru'!D262)</f>
        <v/>
      </c>
      <c r="B260" s="69" t="str">
        <f ca="1">IF(INDIRECT("A"&amp;ROW())="","",RANK(A260,[Data],1))</f>
        <v/>
      </c>
      <c r="C260" s="5" t="str">
        <f ca="1">IF(INDIRECT("A"&amp;ROW())="","",(B260-1)/COUNT([Data]))</f>
        <v/>
      </c>
      <c r="D260" s="5" t="str">
        <f ca="1">IF(INDIRECT("A"&amp;ROW())="","",B260/COUNT([Data]))</f>
        <v/>
      </c>
      <c r="E260" t="str">
        <f t="shared" ca="1" si="11"/>
        <v/>
      </c>
      <c r="F260" s="5" t="str">
        <f t="shared" ca="1" si="9"/>
        <v/>
      </c>
      <c r="G260" s="5" t="str">
        <f>IF(ROW()=7,MAX([D_i]),"")</f>
        <v/>
      </c>
      <c r="H260" s="69" t="str">
        <f ca="1">IF(INDIRECT("A"&amp;ROW())="","",RANK([Data],[Data],1)+COUNTIF([Data],Tabulka2493[[#This Row],[Data]])-1)</f>
        <v/>
      </c>
      <c r="I260" s="5" t="str">
        <f ca="1">IF(INDIRECT("A"&amp;ROW())="","",(Tabulka2493[[#This Row],[Pořadí2 - i2]]-1)/COUNT([Data]))</f>
        <v/>
      </c>
      <c r="J260" s="5" t="str">
        <f ca="1">IF(INDIRECT("A"&amp;ROW())="","",H260/COUNT([Data]))</f>
        <v/>
      </c>
      <c r="K260" s="72" t="str">
        <f ca="1">IF(INDIRECT("A"&amp;ROW())="","",NORMDIST(Tabulka2493[[#This Row],[Data]],$X$6,$X$7,1))</f>
        <v/>
      </c>
      <c r="L260" s="5" t="str">
        <f t="shared" ca="1" si="10"/>
        <v/>
      </c>
      <c r="M260" s="5" t="str">
        <f>IF(ROW()=7,MAX(Tabulka2493[D_i]),"")</f>
        <v/>
      </c>
      <c r="N260" s="5"/>
      <c r="O260" s="80"/>
      <c r="P260" s="80"/>
      <c r="Q260" s="80"/>
      <c r="R260" s="76" t="str">
        <f>IF(ROW()=7,IF(SUM([pomocná])&gt;0,SUM([pomocná]),1.36/SQRT(COUNT(Tabulka2493[Data]))),"")</f>
        <v/>
      </c>
      <c r="S260" s="79"/>
      <c r="T260" s="72"/>
      <c r="U260" s="72"/>
      <c r="V260" s="72"/>
    </row>
    <row r="261" spans="1:22">
      <c r="A261" s="4" t="str">
        <f>IF('Odhad rozsahu výběru'!D263="","",'Odhad rozsahu výběru'!D263)</f>
        <v/>
      </c>
      <c r="B261" s="69" t="str">
        <f ca="1">IF(INDIRECT("A"&amp;ROW())="","",RANK(A261,[Data],1))</f>
        <v/>
      </c>
      <c r="C261" s="5" t="str">
        <f ca="1">IF(INDIRECT("A"&amp;ROW())="","",(B261-1)/COUNT([Data]))</f>
        <v/>
      </c>
      <c r="D261" s="5" t="str">
        <f ca="1">IF(INDIRECT("A"&amp;ROW())="","",B261/COUNT([Data]))</f>
        <v/>
      </c>
      <c r="E261" t="str">
        <f t="shared" ca="1" si="11"/>
        <v/>
      </c>
      <c r="F261" s="5" t="str">
        <f t="shared" ca="1" si="9"/>
        <v/>
      </c>
      <c r="G261" s="5" t="str">
        <f>IF(ROW()=7,MAX([D_i]),"")</f>
        <v/>
      </c>
      <c r="H261" s="69" t="str">
        <f ca="1">IF(INDIRECT("A"&amp;ROW())="","",RANK([Data],[Data],1)+COUNTIF([Data],Tabulka2493[[#This Row],[Data]])-1)</f>
        <v/>
      </c>
      <c r="I261" s="5" t="str">
        <f ca="1">IF(INDIRECT("A"&amp;ROW())="","",(Tabulka2493[[#This Row],[Pořadí2 - i2]]-1)/COUNT([Data]))</f>
        <v/>
      </c>
      <c r="J261" s="5" t="str">
        <f ca="1">IF(INDIRECT("A"&amp;ROW())="","",H261/COUNT([Data]))</f>
        <v/>
      </c>
      <c r="K261" s="72" t="str">
        <f ca="1">IF(INDIRECT("A"&amp;ROW())="","",NORMDIST(Tabulka2493[[#This Row],[Data]],$X$6,$X$7,1))</f>
        <v/>
      </c>
      <c r="L261" s="5" t="str">
        <f t="shared" ca="1" si="10"/>
        <v/>
      </c>
      <c r="M261" s="5" t="str">
        <f>IF(ROW()=7,MAX(Tabulka2493[D_i]),"")</f>
        <v/>
      </c>
      <c r="N261" s="5"/>
      <c r="O261" s="80"/>
      <c r="P261" s="80"/>
      <c r="Q261" s="80"/>
      <c r="R261" s="76" t="str">
        <f>IF(ROW()=7,IF(SUM([pomocná])&gt;0,SUM([pomocná]),1.36/SQRT(COUNT(Tabulka2493[Data]))),"")</f>
        <v/>
      </c>
      <c r="S261" s="79"/>
      <c r="T261" s="72"/>
      <c r="U261" s="72"/>
      <c r="V261" s="72"/>
    </row>
    <row r="262" spans="1:22">
      <c r="A262" s="4" t="str">
        <f>IF('Odhad rozsahu výběru'!D264="","",'Odhad rozsahu výběru'!D264)</f>
        <v/>
      </c>
      <c r="B262" s="69" t="str">
        <f ca="1">IF(INDIRECT("A"&amp;ROW())="","",RANK(A262,[Data],1))</f>
        <v/>
      </c>
      <c r="C262" s="5" t="str">
        <f ca="1">IF(INDIRECT("A"&amp;ROW())="","",(B262-1)/COUNT([Data]))</f>
        <v/>
      </c>
      <c r="D262" s="5" t="str">
        <f ca="1">IF(INDIRECT("A"&amp;ROW())="","",B262/COUNT([Data]))</f>
        <v/>
      </c>
      <c r="E262" t="str">
        <f t="shared" ca="1" si="11"/>
        <v/>
      </c>
      <c r="F262" s="5" t="str">
        <f t="shared" ca="1" si="9"/>
        <v/>
      </c>
      <c r="G262" s="5" t="str">
        <f>IF(ROW()=7,MAX([D_i]),"")</f>
        <v/>
      </c>
      <c r="H262" s="69" t="str">
        <f ca="1">IF(INDIRECT("A"&amp;ROW())="","",RANK([Data],[Data],1)+COUNTIF([Data],Tabulka2493[[#This Row],[Data]])-1)</f>
        <v/>
      </c>
      <c r="I262" s="5" t="str">
        <f ca="1">IF(INDIRECT("A"&amp;ROW())="","",(Tabulka2493[[#This Row],[Pořadí2 - i2]]-1)/COUNT([Data]))</f>
        <v/>
      </c>
      <c r="J262" s="5" t="str">
        <f ca="1">IF(INDIRECT("A"&amp;ROW())="","",H262/COUNT([Data]))</f>
        <v/>
      </c>
      <c r="K262" s="72" t="str">
        <f ca="1">IF(INDIRECT("A"&amp;ROW())="","",NORMDIST(Tabulka2493[[#This Row],[Data]],$X$6,$X$7,1))</f>
        <v/>
      </c>
      <c r="L262" s="5" t="str">
        <f t="shared" ca="1" si="10"/>
        <v/>
      </c>
      <c r="M262" s="5" t="str">
        <f>IF(ROW()=7,MAX(Tabulka2493[D_i]),"")</f>
        <v/>
      </c>
      <c r="N262" s="5"/>
      <c r="O262" s="80"/>
      <c r="P262" s="80"/>
      <c r="Q262" s="80"/>
      <c r="R262" s="76" t="str">
        <f>IF(ROW()=7,IF(SUM([pomocná])&gt;0,SUM([pomocná]),1.36/SQRT(COUNT(Tabulka2493[Data]))),"")</f>
        <v/>
      </c>
      <c r="S262" s="79"/>
      <c r="T262" s="72"/>
      <c r="U262" s="72"/>
      <c r="V262" s="72"/>
    </row>
    <row r="263" spans="1:22">
      <c r="A263" s="4" t="str">
        <f>IF('Odhad rozsahu výběru'!D265="","",'Odhad rozsahu výběru'!D265)</f>
        <v/>
      </c>
      <c r="B263" s="69" t="str">
        <f ca="1">IF(INDIRECT("A"&amp;ROW())="","",RANK(A263,[Data],1))</f>
        <v/>
      </c>
      <c r="C263" s="5" t="str">
        <f ca="1">IF(INDIRECT("A"&amp;ROW())="","",(B263-1)/COUNT([Data]))</f>
        <v/>
      </c>
      <c r="D263" s="5" t="str">
        <f ca="1">IF(INDIRECT("A"&amp;ROW())="","",B263/COUNT([Data]))</f>
        <v/>
      </c>
      <c r="E263" t="str">
        <f t="shared" ca="1" si="11"/>
        <v/>
      </c>
      <c r="F263" s="5" t="str">
        <f t="shared" ref="F263:F326" ca="1" si="12">IF(INDIRECT("A"&amp;ROW())="","",MAX(ABS(C263-E263),ABS(D263-E263)))</f>
        <v/>
      </c>
      <c r="G263" s="5" t="str">
        <f>IF(ROW()=7,MAX([D_i]),"")</f>
        <v/>
      </c>
      <c r="H263" s="69" t="str">
        <f ca="1">IF(INDIRECT("A"&amp;ROW())="","",RANK([Data],[Data],1)+COUNTIF([Data],Tabulka2493[[#This Row],[Data]])-1)</f>
        <v/>
      </c>
      <c r="I263" s="5" t="str">
        <f ca="1">IF(INDIRECT("A"&amp;ROW())="","",(Tabulka2493[[#This Row],[Pořadí2 - i2]]-1)/COUNT([Data]))</f>
        <v/>
      </c>
      <c r="J263" s="5" t="str">
        <f ca="1">IF(INDIRECT("A"&amp;ROW())="","",H263/COUNT([Data]))</f>
        <v/>
      </c>
      <c r="K263" s="72" t="str">
        <f ca="1">IF(INDIRECT("A"&amp;ROW())="","",NORMDIST(Tabulka2493[[#This Row],[Data]],$X$6,$X$7,1))</f>
        <v/>
      </c>
      <c r="L263" s="5" t="str">
        <f t="shared" ref="L263:L326" ca="1" si="13">IF(INDIRECT("A"&amp;ROW())="","",MAX(ABS(I263-K263),ABS(J263-K263)))</f>
        <v/>
      </c>
      <c r="M263" s="5" t="str">
        <f>IF(ROW()=7,MAX(Tabulka2493[D_i]),"")</f>
        <v/>
      </c>
      <c r="N263" s="5"/>
      <c r="O263" s="80"/>
      <c r="P263" s="80"/>
      <c r="Q263" s="80"/>
      <c r="R263" s="76" t="str">
        <f>IF(ROW()=7,IF(SUM([pomocná])&gt;0,SUM([pomocná]),1.36/SQRT(COUNT(Tabulka2493[Data]))),"")</f>
        <v/>
      </c>
      <c r="S263" s="79"/>
      <c r="T263" s="72"/>
      <c r="U263" s="72"/>
      <c r="V263" s="72"/>
    </row>
    <row r="264" spans="1:22">
      <c r="A264" s="4" t="str">
        <f>IF('Odhad rozsahu výběru'!D266="","",'Odhad rozsahu výběru'!D266)</f>
        <v/>
      </c>
      <c r="B264" s="69" t="str">
        <f ca="1">IF(INDIRECT("A"&amp;ROW())="","",RANK(A264,[Data],1))</f>
        <v/>
      </c>
      <c r="C264" s="5" t="str">
        <f ca="1">IF(INDIRECT("A"&amp;ROW())="","",(B264-1)/COUNT([Data]))</f>
        <v/>
      </c>
      <c r="D264" s="5" t="str">
        <f ca="1">IF(INDIRECT("A"&amp;ROW())="","",B264/COUNT([Data]))</f>
        <v/>
      </c>
      <c r="E264" t="str">
        <f t="shared" ref="E264:E327" ca="1" si="14">IF(INDIRECT("A"&amp;ROW())="","",NORMDIST(A264,$X$6,$X$7,1))</f>
        <v/>
      </c>
      <c r="F264" s="5" t="str">
        <f t="shared" ca="1" si="12"/>
        <v/>
      </c>
      <c r="G264" s="5" t="str">
        <f>IF(ROW()=7,MAX([D_i]),"")</f>
        <v/>
      </c>
      <c r="H264" s="69" t="str">
        <f ca="1">IF(INDIRECT("A"&amp;ROW())="","",RANK([Data],[Data],1)+COUNTIF([Data],Tabulka2493[[#This Row],[Data]])-1)</f>
        <v/>
      </c>
      <c r="I264" s="5" t="str">
        <f ca="1">IF(INDIRECT("A"&amp;ROW())="","",(Tabulka2493[[#This Row],[Pořadí2 - i2]]-1)/COUNT([Data]))</f>
        <v/>
      </c>
      <c r="J264" s="5" t="str">
        <f ca="1">IF(INDIRECT("A"&amp;ROW())="","",H264/COUNT([Data]))</f>
        <v/>
      </c>
      <c r="K264" s="72" t="str">
        <f ca="1">IF(INDIRECT("A"&amp;ROW())="","",NORMDIST(Tabulka2493[[#This Row],[Data]],$X$6,$X$7,1))</f>
        <v/>
      </c>
      <c r="L264" s="5" t="str">
        <f t="shared" ca="1" si="13"/>
        <v/>
      </c>
      <c r="M264" s="5" t="str">
        <f>IF(ROW()=7,MAX(Tabulka2493[D_i]),"")</f>
        <v/>
      </c>
      <c r="N264" s="5"/>
      <c r="O264" s="80"/>
      <c r="P264" s="80"/>
      <c r="Q264" s="80"/>
      <c r="R264" s="76" t="str">
        <f>IF(ROW()=7,IF(SUM([pomocná])&gt;0,SUM([pomocná]),1.36/SQRT(COUNT(Tabulka2493[Data]))),"")</f>
        <v/>
      </c>
      <c r="S264" s="79"/>
      <c r="T264" s="72"/>
      <c r="U264" s="72"/>
      <c r="V264" s="72"/>
    </row>
    <row r="265" spans="1:22">
      <c r="A265" s="4" t="str">
        <f>IF('Odhad rozsahu výběru'!D267="","",'Odhad rozsahu výběru'!D267)</f>
        <v/>
      </c>
      <c r="B265" s="69" t="str">
        <f ca="1">IF(INDIRECT("A"&amp;ROW())="","",RANK(A265,[Data],1))</f>
        <v/>
      </c>
      <c r="C265" s="5" t="str">
        <f ca="1">IF(INDIRECT("A"&amp;ROW())="","",(B265-1)/COUNT([Data]))</f>
        <v/>
      </c>
      <c r="D265" s="5" t="str">
        <f ca="1">IF(INDIRECT("A"&amp;ROW())="","",B265/COUNT([Data]))</f>
        <v/>
      </c>
      <c r="E265" t="str">
        <f t="shared" ca="1" si="14"/>
        <v/>
      </c>
      <c r="F265" s="5" t="str">
        <f t="shared" ca="1" si="12"/>
        <v/>
      </c>
      <c r="G265" s="5" t="str">
        <f>IF(ROW()=7,MAX([D_i]),"")</f>
        <v/>
      </c>
      <c r="H265" s="69" t="str">
        <f ca="1">IF(INDIRECT("A"&amp;ROW())="","",RANK([Data],[Data],1)+COUNTIF([Data],Tabulka2493[[#This Row],[Data]])-1)</f>
        <v/>
      </c>
      <c r="I265" s="5" t="str">
        <f ca="1">IF(INDIRECT("A"&amp;ROW())="","",(Tabulka2493[[#This Row],[Pořadí2 - i2]]-1)/COUNT([Data]))</f>
        <v/>
      </c>
      <c r="J265" s="5" t="str">
        <f ca="1">IF(INDIRECT("A"&amp;ROW())="","",H265/COUNT([Data]))</f>
        <v/>
      </c>
      <c r="K265" s="72" t="str">
        <f ca="1">IF(INDIRECT("A"&amp;ROW())="","",NORMDIST(Tabulka2493[[#This Row],[Data]],$X$6,$X$7,1))</f>
        <v/>
      </c>
      <c r="L265" s="5" t="str">
        <f t="shared" ca="1" si="13"/>
        <v/>
      </c>
      <c r="M265" s="5" t="str">
        <f>IF(ROW()=7,MAX(Tabulka2493[D_i]),"")</f>
        <v/>
      </c>
      <c r="N265" s="5"/>
      <c r="O265" s="80"/>
      <c r="P265" s="80"/>
      <c r="Q265" s="80"/>
      <c r="R265" s="76" t="str">
        <f>IF(ROW()=7,IF(SUM([pomocná])&gt;0,SUM([pomocná]),1.36/SQRT(COUNT(Tabulka2493[Data]))),"")</f>
        <v/>
      </c>
      <c r="S265" s="79"/>
      <c r="T265" s="72"/>
      <c r="U265" s="72"/>
      <c r="V265" s="72"/>
    </row>
    <row r="266" spans="1:22">
      <c r="A266" s="4" t="str">
        <f>IF('Odhad rozsahu výběru'!D268="","",'Odhad rozsahu výběru'!D268)</f>
        <v/>
      </c>
      <c r="B266" s="69" t="str">
        <f ca="1">IF(INDIRECT("A"&amp;ROW())="","",RANK(A266,[Data],1))</f>
        <v/>
      </c>
      <c r="C266" s="5" t="str">
        <f ca="1">IF(INDIRECT("A"&amp;ROW())="","",(B266-1)/COUNT([Data]))</f>
        <v/>
      </c>
      <c r="D266" s="5" t="str">
        <f ca="1">IF(INDIRECT("A"&amp;ROW())="","",B266/COUNT([Data]))</f>
        <v/>
      </c>
      <c r="E266" t="str">
        <f t="shared" ca="1" si="14"/>
        <v/>
      </c>
      <c r="F266" s="5" t="str">
        <f t="shared" ca="1" si="12"/>
        <v/>
      </c>
      <c r="G266" s="5" t="str">
        <f>IF(ROW()=7,MAX([D_i]),"")</f>
        <v/>
      </c>
      <c r="H266" s="69" t="str">
        <f ca="1">IF(INDIRECT("A"&amp;ROW())="","",RANK([Data],[Data],1)+COUNTIF([Data],Tabulka2493[[#This Row],[Data]])-1)</f>
        <v/>
      </c>
      <c r="I266" s="5" t="str">
        <f ca="1">IF(INDIRECT("A"&amp;ROW())="","",(Tabulka2493[[#This Row],[Pořadí2 - i2]]-1)/COUNT([Data]))</f>
        <v/>
      </c>
      <c r="J266" s="5" t="str">
        <f ca="1">IF(INDIRECT("A"&amp;ROW())="","",H266/COUNT([Data]))</f>
        <v/>
      </c>
      <c r="K266" s="72" t="str">
        <f ca="1">IF(INDIRECT("A"&amp;ROW())="","",NORMDIST(Tabulka2493[[#This Row],[Data]],$X$6,$X$7,1))</f>
        <v/>
      </c>
      <c r="L266" s="5" t="str">
        <f t="shared" ca="1" si="13"/>
        <v/>
      </c>
      <c r="M266" s="5" t="str">
        <f>IF(ROW()=7,MAX(Tabulka2493[D_i]),"")</f>
        <v/>
      </c>
      <c r="N266" s="5"/>
      <c r="O266" s="80"/>
      <c r="P266" s="80"/>
      <c r="Q266" s="80"/>
      <c r="R266" s="76" t="str">
        <f>IF(ROW()=7,IF(SUM([pomocná])&gt;0,SUM([pomocná]),1.36/SQRT(COUNT(Tabulka2493[Data]))),"")</f>
        <v/>
      </c>
      <c r="S266" s="79"/>
      <c r="T266" s="72"/>
      <c r="U266" s="72"/>
      <c r="V266" s="72"/>
    </row>
    <row r="267" spans="1:22">
      <c r="A267" s="4" t="str">
        <f>IF('Odhad rozsahu výběru'!D269="","",'Odhad rozsahu výběru'!D269)</f>
        <v/>
      </c>
      <c r="B267" s="69" t="str">
        <f ca="1">IF(INDIRECT("A"&amp;ROW())="","",RANK(A267,[Data],1))</f>
        <v/>
      </c>
      <c r="C267" s="5" t="str">
        <f ca="1">IF(INDIRECT("A"&amp;ROW())="","",(B267-1)/COUNT([Data]))</f>
        <v/>
      </c>
      <c r="D267" s="5" t="str">
        <f ca="1">IF(INDIRECT("A"&amp;ROW())="","",B267/COUNT([Data]))</f>
        <v/>
      </c>
      <c r="E267" t="str">
        <f t="shared" ca="1" si="14"/>
        <v/>
      </c>
      <c r="F267" s="5" t="str">
        <f t="shared" ca="1" si="12"/>
        <v/>
      </c>
      <c r="G267" s="5" t="str">
        <f>IF(ROW()=7,MAX([D_i]),"")</f>
        <v/>
      </c>
      <c r="H267" s="69" t="str">
        <f ca="1">IF(INDIRECT("A"&amp;ROW())="","",RANK([Data],[Data],1)+COUNTIF([Data],Tabulka2493[[#This Row],[Data]])-1)</f>
        <v/>
      </c>
      <c r="I267" s="5" t="str">
        <f ca="1">IF(INDIRECT("A"&amp;ROW())="","",(Tabulka2493[[#This Row],[Pořadí2 - i2]]-1)/COUNT([Data]))</f>
        <v/>
      </c>
      <c r="J267" s="5" t="str">
        <f ca="1">IF(INDIRECT("A"&amp;ROW())="","",H267/COUNT([Data]))</f>
        <v/>
      </c>
      <c r="K267" s="72" t="str">
        <f ca="1">IF(INDIRECT("A"&amp;ROW())="","",NORMDIST(Tabulka2493[[#This Row],[Data]],$X$6,$X$7,1))</f>
        <v/>
      </c>
      <c r="L267" s="5" t="str">
        <f t="shared" ca="1" si="13"/>
        <v/>
      </c>
      <c r="M267" s="5" t="str">
        <f>IF(ROW()=7,MAX(Tabulka2493[D_i]),"")</f>
        <v/>
      </c>
      <c r="N267" s="5"/>
      <c r="O267" s="80"/>
      <c r="P267" s="80"/>
      <c r="Q267" s="80"/>
      <c r="R267" s="76" t="str">
        <f>IF(ROW()=7,IF(SUM([pomocná])&gt;0,SUM([pomocná]),1.36/SQRT(COUNT(Tabulka2493[Data]))),"")</f>
        <v/>
      </c>
      <c r="S267" s="79"/>
      <c r="T267" s="72"/>
      <c r="U267" s="72"/>
      <c r="V267" s="72"/>
    </row>
    <row r="268" spans="1:22">
      <c r="A268" s="4" t="str">
        <f>IF('Odhad rozsahu výběru'!D270="","",'Odhad rozsahu výběru'!D270)</f>
        <v/>
      </c>
      <c r="B268" s="69" t="str">
        <f ca="1">IF(INDIRECT("A"&amp;ROW())="","",RANK(A268,[Data],1))</f>
        <v/>
      </c>
      <c r="C268" s="5" t="str">
        <f ca="1">IF(INDIRECT("A"&amp;ROW())="","",(B268-1)/COUNT([Data]))</f>
        <v/>
      </c>
      <c r="D268" s="5" t="str">
        <f ca="1">IF(INDIRECT("A"&amp;ROW())="","",B268/COUNT([Data]))</f>
        <v/>
      </c>
      <c r="E268" t="str">
        <f t="shared" ca="1" si="14"/>
        <v/>
      </c>
      <c r="F268" s="5" t="str">
        <f t="shared" ca="1" si="12"/>
        <v/>
      </c>
      <c r="G268" s="5" t="str">
        <f>IF(ROW()=7,MAX([D_i]),"")</f>
        <v/>
      </c>
      <c r="H268" s="69" t="str">
        <f ca="1">IF(INDIRECT("A"&amp;ROW())="","",RANK([Data],[Data],1)+COUNTIF([Data],Tabulka2493[[#This Row],[Data]])-1)</f>
        <v/>
      </c>
      <c r="I268" s="5" t="str">
        <f ca="1">IF(INDIRECT("A"&amp;ROW())="","",(Tabulka2493[[#This Row],[Pořadí2 - i2]]-1)/COUNT([Data]))</f>
        <v/>
      </c>
      <c r="J268" s="5" t="str">
        <f ca="1">IF(INDIRECT("A"&amp;ROW())="","",H268/COUNT([Data]))</f>
        <v/>
      </c>
      <c r="K268" s="72" t="str">
        <f ca="1">IF(INDIRECT("A"&amp;ROW())="","",NORMDIST(Tabulka2493[[#This Row],[Data]],$X$6,$X$7,1))</f>
        <v/>
      </c>
      <c r="L268" s="5" t="str">
        <f t="shared" ca="1" si="13"/>
        <v/>
      </c>
      <c r="M268" s="5" t="str">
        <f>IF(ROW()=7,MAX(Tabulka2493[D_i]),"")</f>
        <v/>
      </c>
      <c r="N268" s="5"/>
      <c r="O268" s="80"/>
      <c r="P268" s="80"/>
      <c r="Q268" s="80"/>
      <c r="R268" s="76" t="str">
        <f>IF(ROW()=7,IF(SUM([pomocná])&gt;0,SUM([pomocná]),1.36/SQRT(COUNT(Tabulka2493[Data]))),"")</f>
        <v/>
      </c>
      <c r="S268" s="79"/>
      <c r="T268" s="72"/>
      <c r="U268" s="72"/>
      <c r="V268" s="72"/>
    </row>
    <row r="269" spans="1:22">
      <c r="A269" s="4" t="str">
        <f>IF('Odhad rozsahu výběru'!D271="","",'Odhad rozsahu výběru'!D271)</f>
        <v/>
      </c>
      <c r="B269" s="69" t="str">
        <f ca="1">IF(INDIRECT("A"&amp;ROW())="","",RANK(A269,[Data],1))</f>
        <v/>
      </c>
      <c r="C269" s="5" t="str">
        <f ca="1">IF(INDIRECT("A"&amp;ROW())="","",(B269-1)/COUNT([Data]))</f>
        <v/>
      </c>
      <c r="D269" s="5" t="str">
        <f ca="1">IF(INDIRECT("A"&amp;ROW())="","",B269/COUNT([Data]))</f>
        <v/>
      </c>
      <c r="E269" t="str">
        <f t="shared" ca="1" si="14"/>
        <v/>
      </c>
      <c r="F269" s="5" t="str">
        <f t="shared" ca="1" si="12"/>
        <v/>
      </c>
      <c r="G269" s="5" t="str">
        <f>IF(ROW()=7,MAX([D_i]),"")</f>
        <v/>
      </c>
      <c r="H269" s="69" t="str">
        <f ca="1">IF(INDIRECT("A"&amp;ROW())="","",RANK([Data],[Data],1)+COUNTIF([Data],Tabulka2493[[#This Row],[Data]])-1)</f>
        <v/>
      </c>
      <c r="I269" s="5" t="str">
        <f ca="1">IF(INDIRECT("A"&amp;ROW())="","",(Tabulka2493[[#This Row],[Pořadí2 - i2]]-1)/COUNT([Data]))</f>
        <v/>
      </c>
      <c r="J269" s="5" t="str">
        <f ca="1">IF(INDIRECT("A"&amp;ROW())="","",H269/COUNT([Data]))</f>
        <v/>
      </c>
      <c r="K269" s="72" t="str">
        <f ca="1">IF(INDIRECT("A"&amp;ROW())="","",NORMDIST(Tabulka2493[[#This Row],[Data]],$X$6,$X$7,1))</f>
        <v/>
      </c>
      <c r="L269" s="5" t="str">
        <f t="shared" ca="1" si="13"/>
        <v/>
      </c>
      <c r="M269" s="5" t="str">
        <f>IF(ROW()=7,MAX(Tabulka2493[D_i]),"")</f>
        <v/>
      </c>
      <c r="N269" s="5"/>
      <c r="O269" s="80"/>
      <c r="P269" s="80"/>
      <c r="Q269" s="80"/>
      <c r="R269" s="76" t="str">
        <f>IF(ROW()=7,IF(SUM([pomocná])&gt;0,SUM([pomocná]),1.36/SQRT(COUNT(Tabulka2493[Data]))),"")</f>
        <v/>
      </c>
      <c r="S269" s="79"/>
      <c r="T269" s="72"/>
      <c r="U269" s="72"/>
      <c r="V269" s="72"/>
    </row>
    <row r="270" spans="1:22">
      <c r="A270" s="4" t="str">
        <f>IF('Odhad rozsahu výběru'!D272="","",'Odhad rozsahu výběru'!D272)</f>
        <v/>
      </c>
      <c r="B270" s="69" t="str">
        <f ca="1">IF(INDIRECT("A"&amp;ROW())="","",RANK(A270,[Data],1))</f>
        <v/>
      </c>
      <c r="C270" s="5" t="str">
        <f ca="1">IF(INDIRECT("A"&amp;ROW())="","",(B270-1)/COUNT([Data]))</f>
        <v/>
      </c>
      <c r="D270" s="5" t="str">
        <f ca="1">IF(INDIRECT("A"&amp;ROW())="","",B270/COUNT([Data]))</f>
        <v/>
      </c>
      <c r="E270" t="str">
        <f t="shared" ca="1" si="14"/>
        <v/>
      </c>
      <c r="F270" s="5" t="str">
        <f t="shared" ca="1" si="12"/>
        <v/>
      </c>
      <c r="G270" s="5" t="str">
        <f>IF(ROW()=7,MAX([D_i]),"")</f>
        <v/>
      </c>
      <c r="H270" s="69" t="str">
        <f ca="1">IF(INDIRECT("A"&amp;ROW())="","",RANK([Data],[Data],1)+COUNTIF([Data],Tabulka2493[[#This Row],[Data]])-1)</f>
        <v/>
      </c>
      <c r="I270" s="5" t="str">
        <f ca="1">IF(INDIRECT("A"&amp;ROW())="","",(Tabulka2493[[#This Row],[Pořadí2 - i2]]-1)/COUNT([Data]))</f>
        <v/>
      </c>
      <c r="J270" s="5" t="str">
        <f ca="1">IF(INDIRECT("A"&amp;ROW())="","",H270/COUNT([Data]))</f>
        <v/>
      </c>
      <c r="K270" s="72" t="str">
        <f ca="1">IF(INDIRECT("A"&amp;ROW())="","",NORMDIST(Tabulka2493[[#This Row],[Data]],$X$6,$X$7,1))</f>
        <v/>
      </c>
      <c r="L270" s="5" t="str">
        <f t="shared" ca="1" si="13"/>
        <v/>
      </c>
      <c r="M270" s="5" t="str">
        <f>IF(ROW()=7,MAX(Tabulka2493[D_i]),"")</f>
        <v/>
      </c>
      <c r="N270" s="5"/>
      <c r="O270" s="80"/>
      <c r="P270" s="80"/>
      <c r="Q270" s="80"/>
      <c r="R270" s="76" t="str">
        <f>IF(ROW()=7,IF(SUM([pomocná])&gt;0,SUM([pomocná]),1.36/SQRT(COUNT(Tabulka2493[Data]))),"")</f>
        <v/>
      </c>
      <c r="S270" s="79"/>
      <c r="T270" s="72"/>
      <c r="U270" s="72"/>
      <c r="V270" s="72"/>
    </row>
    <row r="271" spans="1:22">
      <c r="A271" s="4" t="str">
        <f>IF('Odhad rozsahu výběru'!D273="","",'Odhad rozsahu výběru'!D273)</f>
        <v/>
      </c>
      <c r="B271" s="69" t="str">
        <f ca="1">IF(INDIRECT("A"&amp;ROW())="","",RANK(A271,[Data],1))</f>
        <v/>
      </c>
      <c r="C271" s="5" t="str">
        <f ca="1">IF(INDIRECT("A"&amp;ROW())="","",(B271-1)/COUNT([Data]))</f>
        <v/>
      </c>
      <c r="D271" s="5" t="str">
        <f ca="1">IF(INDIRECT("A"&amp;ROW())="","",B271/COUNT([Data]))</f>
        <v/>
      </c>
      <c r="E271" t="str">
        <f t="shared" ca="1" si="14"/>
        <v/>
      </c>
      <c r="F271" s="5" t="str">
        <f t="shared" ca="1" si="12"/>
        <v/>
      </c>
      <c r="G271" s="5" t="str">
        <f>IF(ROW()=7,MAX([D_i]),"")</f>
        <v/>
      </c>
      <c r="H271" s="69" t="str">
        <f ca="1">IF(INDIRECT("A"&amp;ROW())="","",RANK([Data],[Data],1)+COUNTIF([Data],Tabulka2493[[#This Row],[Data]])-1)</f>
        <v/>
      </c>
      <c r="I271" s="5" t="str">
        <f ca="1">IF(INDIRECT("A"&amp;ROW())="","",(Tabulka2493[[#This Row],[Pořadí2 - i2]]-1)/COUNT([Data]))</f>
        <v/>
      </c>
      <c r="J271" s="5" t="str">
        <f ca="1">IF(INDIRECT("A"&amp;ROW())="","",H271/COUNT([Data]))</f>
        <v/>
      </c>
      <c r="K271" s="72" t="str">
        <f ca="1">IF(INDIRECT("A"&amp;ROW())="","",NORMDIST(Tabulka2493[[#This Row],[Data]],$X$6,$X$7,1))</f>
        <v/>
      </c>
      <c r="L271" s="5" t="str">
        <f t="shared" ca="1" si="13"/>
        <v/>
      </c>
      <c r="M271" s="5" t="str">
        <f>IF(ROW()=7,MAX(Tabulka2493[D_i]),"")</f>
        <v/>
      </c>
      <c r="N271" s="5"/>
      <c r="O271" s="80"/>
      <c r="P271" s="80"/>
      <c r="Q271" s="80"/>
      <c r="R271" s="76" t="str">
        <f>IF(ROW()=7,IF(SUM([pomocná])&gt;0,SUM([pomocná]),1.36/SQRT(COUNT(Tabulka2493[Data]))),"")</f>
        <v/>
      </c>
      <c r="S271" s="79"/>
      <c r="T271" s="72"/>
      <c r="U271" s="72"/>
      <c r="V271" s="72"/>
    </row>
    <row r="272" spans="1:22">
      <c r="A272" s="4" t="str">
        <f>IF('Odhad rozsahu výběru'!D274="","",'Odhad rozsahu výběru'!D274)</f>
        <v/>
      </c>
      <c r="B272" s="69" t="str">
        <f ca="1">IF(INDIRECT("A"&amp;ROW())="","",RANK(A272,[Data],1))</f>
        <v/>
      </c>
      <c r="C272" s="5" t="str">
        <f ca="1">IF(INDIRECT("A"&amp;ROW())="","",(B272-1)/COUNT([Data]))</f>
        <v/>
      </c>
      <c r="D272" s="5" t="str">
        <f ca="1">IF(INDIRECT("A"&amp;ROW())="","",B272/COUNT([Data]))</f>
        <v/>
      </c>
      <c r="E272" t="str">
        <f t="shared" ca="1" si="14"/>
        <v/>
      </c>
      <c r="F272" s="5" t="str">
        <f t="shared" ca="1" si="12"/>
        <v/>
      </c>
      <c r="G272" s="5" t="str">
        <f>IF(ROW()=7,MAX([D_i]),"")</f>
        <v/>
      </c>
      <c r="H272" s="69" t="str">
        <f ca="1">IF(INDIRECT("A"&amp;ROW())="","",RANK([Data],[Data],1)+COUNTIF([Data],Tabulka2493[[#This Row],[Data]])-1)</f>
        <v/>
      </c>
      <c r="I272" s="5" t="str">
        <f ca="1">IF(INDIRECT("A"&amp;ROW())="","",(Tabulka2493[[#This Row],[Pořadí2 - i2]]-1)/COUNT([Data]))</f>
        <v/>
      </c>
      <c r="J272" s="5" t="str">
        <f ca="1">IF(INDIRECT("A"&amp;ROW())="","",H272/COUNT([Data]))</f>
        <v/>
      </c>
      <c r="K272" s="72" t="str">
        <f ca="1">IF(INDIRECT("A"&amp;ROW())="","",NORMDIST(Tabulka2493[[#This Row],[Data]],$X$6,$X$7,1))</f>
        <v/>
      </c>
      <c r="L272" s="5" t="str">
        <f t="shared" ca="1" si="13"/>
        <v/>
      </c>
      <c r="M272" s="5" t="str">
        <f>IF(ROW()=7,MAX(Tabulka2493[D_i]),"")</f>
        <v/>
      </c>
      <c r="N272" s="5"/>
      <c r="O272" s="80"/>
      <c r="P272" s="80"/>
      <c r="Q272" s="80"/>
      <c r="R272" s="76" t="str">
        <f>IF(ROW()=7,IF(SUM([pomocná])&gt;0,SUM([pomocná]),1.36/SQRT(COUNT(Tabulka2493[Data]))),"")</f>
        <v/>
      </c>
      <c r="S272" s="79"/>
      <c r="T272" s="72"/>
      <c r="U272" s="72"/>
      <c r="V272" s="72"/>
    </row>
    <row r="273" spans="1:22">
      <c r="A273" s="4" t="str">
        <f>IF('Odhad rozsahu výběru'!D275="","",'Odhad rozsahu výběru'!D275)</f>
        <v/>
      </c>
      <c r="B273" s="69" t="str">
        <f ca="1">IF(INDIRECT("A"&amp;ROW())="","",RANK(A273,[Data],1))</f>
        <v/>
      </c>
      <c r="C273" s="5" t="str">
        <f ca="1">IF(INDIRECT("A"&amp;ROW())="","",(B273-1)/COUNT([Data]))</f>
        <v/>
      </c>
      <c r="D273" s="5" t="str">
        <f ca="1">IF(INDIRECT("A"&amp;ROW())="","",B273/COUNT([Data]))</f>
        <v/>
      </c>
      <c r="E273" t="str">
        <f t="shared" ca="1" si="14"/>
        <v/>
      </c>
      <c r="F273" s="5" t="str">
        <f t="shared" ca="1" si="12"/>
        <v/>
      </c>
      <c r="G273" s="5" t="str">
        <f>IF(ROW()=7,MAX([D_i]),"")</f>
        <v/>
      </c>
      <c r="H273" s="69" t="str">
        <f ca="1">IF(INDIRECT("A"&amp;ROW())="","",RANK([Data],[Data],1)+COUNTIF([Data],Tabulka2493[[#This Row],[Data]])-1)</f>
        <v/>
      </c>
      <c r="I273" s="5" t="str">
        <f ca="1">IF(INDIRECT("A"&amp;ROW())="","",(Tabulka2493[[#This Row],[Pořadí2 - i2]]-1)/COUNT([Data]))</f>
        <v/>
      </c>
      <c r="J273" s="5" t="str">
        <f ca="1">IF(INDIRECT("A"&amp;ROW())="","",H273/COUNT([Data]))</f>
        <v/>
      </c>
      <c r="K273" s="72" t="str">
        <f ca="1">IF(INDIRECT("A"&amp;ROW())="","",NORMDIST(Tabulka2493[[#This Row],[Data]],$X$6,$X$7,1))</f>
        <v/>
      </c>
      <c r="L273" s="5" t="str">
        <f t="shared" ca="1" si="13"/>
        <v/>
      </c>
      <c r="M273" s="5" t="str">
        <f>IF(ROW()=7,MAX(Tabulka2493[D_i]),"")</f>
        <v/>
      </c>
      <c r="N273" s="5"/>
      <c r="O273" s="80"/>
      <c r="P273" s="80"/>
      <c r="Q273" s="80"/>
      <c r="R273" s="76" t="str">
        <f>IF(ROW()=7,IF(SUM([pomocná])&gt;0,SUM([pomocná]),1.36/SQRT(COUNT(Tabulka2493[Data]))),"")</f>
        <v/>
      </c>
      <c r="S273" s="79"/>
      <c r="T273" s="72"/>
      <c r="U273" s="72"/>
      <c r="V273" s="72"/>
    </row>
    <row r="274" spans="1:22">
      <c r="A274" s="4" t="str">
        <f>IF('Odhad rozsahu výběru'!D276="","",'Odhad rozsahu výběru'!D276)</f>
        <v/>
      </c>
      <c r="B274" s="69" t="str">
        <f ca="1">IF(INDIRECT("A"&amp;ROW())="","",RANK(A274,[Data],1))</f>
        <v/>
      </c>
      <c r="C274" s="5" t="str">
        <f ca="1">IF(INDIRECT("A"&amp;ROW())="","",(B274-1)/COUNT([Data]))</f>
        <v/>
      </c>
      <c r="D274" s="5" t="str">
        <f ca="1">IF(INDIRECT("A"&amp;ROW())="","",B274/COUNT([Data]))</f>
        <v/>
      </c>
      <c r="E274" t="str">
        <f t="shared" ca="1" si="14"/>
        <v/>
      </c>
      <c r="F274" s="5" t="str">
        <f t="shared" ca="1" si="12"/>
        <v/>
      </c>
      <c r="G274" s="5" t="str">
        <f>IF(ROW()=7,MAX([D_i]),"")</f>
        <v/>
      </c>
      <c r="H274" s="69" t="str">
        <f ca="1">IF(INDIRECT("A"&amp;ROW())="","",RANK([Data],[Data],1)+COUNTIF([Data],Tabulka2493[[#This Row],[Data]])-1)</f>
        <v/>
      </c>
      <c r="I274" s="5" t="str">
        <f ca="1">IF(INDIRECT("A"&amp;ROW())="","",(Tabulka2493[[#This Row],[Pořadí2 - i2]]-1)/COUNT([Data]))</f>
        <v/>
      </c>
      <c r="J274" s="5" t="str">
        <f ca="1">IF(INDIRECT("A"&amp;ROW())="","",H274/COUNT([Data]))</f>
        <v/>
      </c>
      <c r="K274" s="72" t="str">
        <f ca="1">IF(INDIRECT("A"&amp;ROW())="","",NORMDIST(Tabulka2493[[#This Row],[Data]],$X$6,$X$7,1))</f>
        <v/>
      </c>
      <c r="L274" s="5" t="str">
        <f t="shared" ca="1" si="13"/>
        <v/>
      </c>
      <c r="M274" s="5" t="str">
        <f>IF(ROW()=7,MAX(Tabulka2493[D_i]),"")</f>
        <v/>
      </c>
      <c r="N274" s="5"/>
      <c r="O274" s="80"/>
      <c r="P274" s="80"/>
      <c r="Q274" s="80"/>
      <c r="R274" s="76" t="str">
        <f>IF(ROW()=7,IF(SUM([pomocná])&gt;0,SUM([pomocná]),1.36/SQRT(COUNT(Tabulka2493[Data]))),"")</f>
        <v/>
      </c>
      <c r="S274" s="79"/>
      <c r="T274" s="72"/>
      <c r="U274" s="72"/>
      <c r="V274" s="72"/>
    </row>
    <row r="275" spans="1:22">
      <c r="A275" s="4" t="str">
        <f>IF('Odhad rozsahu výběru'!D277="","",'Odhad rozsahu výběru'!D277)</f>
        <v/>
      </c>
      <c r="B275" s="69" t="str">
        <f ca="1">IF(INDIRECT("A"&amp;ROW())="","",RANK(A275,[Data],1))</f>
        <v/>
      </c>
      <c r="C275" s="5" t="str">
        <f ca="1">IF(INDIRECT("A"&amp;ROW())="","",(B275-1)/COUNT([Data]))</f>
        <v/>
      </c>
      <c r="D275" s="5" t="str">
        <f ca="1">IF(INDIRECT("A"&amp;ROW())="","",B275/COUNT([Data]))</f>
        <v/>
      </c>
      <c r="E275" t="str">
        <f t="shared" ca="1" si="14"/>
        <v/>
      </c>
      <c r="F275" s="5" t="str">
        <f t="shared" ca="1" si="12"/>
        <v/>
      </c>
      <c r="G275" s="5" t="str">
        <f>IF(ROW()=7,MAX([D_i]),"")</f>
        <v/>
      </c>
      <c r="H275" s="69" t="str">
        <f ca="1">IF(INDIRECT("A"&amp;ROW())="","",RANK([Data],[Data],1)+COUNTIF([Data],Tabulka2493[[#This Row],[Data]])-1)</f>
        <v/>
      </c>
      <c r="I275" s="5" t="str">
        <f ca="1">IF(INDIRECT("A"&amp;ROW())="","",(Tabulka2493[[#This Row],[Pořadí2 - i2]]-1)/COUNT([Data]))</f>
        <v/>
      </c>
      <c r="J275" s="5" t="str">
        <f ca="1">IF(INDIRECT("A"&amp;ROW())="","",H275/COUNT([Data]))</f>
        <v/>
      </c>
      <c r="K275" s="72" t="str">
        <f ca="1">IF(INDIRECT("A"&amp;ROW())="","",NORMDIST(Tabulka2493[[#This Row],[Data]],$X$6,$X$7,1))</f>
        <v/>
      </c>
      <c r="L275" s="5" t="str">
        <f t="shared" ca="1" si="13"/>
        <v/>
      </c>
      <c r="M275" s="5" t="str">
        <f>IF(ROW()=7,MAX(Tabulka2493[D_i]),"")</f>
        <v/>
      </c>
      <c r="N275" s="5"/>
      <c r="O275" s="80"/>
      <c r="P275" s="80"/>
      <c r="Q275" s="80"/>
      <c r="R275" s="76" t="str">
        <f>IF(ROW()=7,IF(SUM([pomocná])&gt;0,SUM([pomocná]),1.36/SQRT(COUNT(Tabulka2493[Data]))),"")</f>
        <v/>
      </c>
      <c r="S275" s="79"/>
      <c r="T275" s="72"/>
      <c r="U275" s="72"/>
      <c r="V275" s="72"/>
    </row>
    <row r="276" spans="1:22">
      <c r="A276" s="4" t="str">
        <f>IF('Odhad rozsahu výběru'!D278="","",'Odhad rozsahu výběru'!D278)</f>
        <v/>
      </c>
      <c r="B276" s="69" t="str">
        <f ca="1">IF(INDIRECT("A"&amp;ROW())="","",RANK(A276,[Data],1))</f>
        <v/>
      </c>
      <c r="C276" s="5" t="str">
        <f ca="1">IF(INDIRECT("A"&amp;ROW())="","",(B276-1)/COUNT([Data]))</f>
        <v/>
      </c>
      <c r="D276" s="5" t="str">
        <f ca="1">IF(INDIRECT("A"&amp;ROW())="","",B276/COUNT([Data]))</f>
        <v/>
      </c>
      <c r="E276" t="str">
        <f t="shared" ca="1" si="14"/>
        <v/>
      </c>
      <c r="F276" s="5" t="str">
        <f t="shared" ca="1" si="12"/>
        <v/>
      </c>
      <c r="G276" s="5" t="str">
        <f>IF(ROW()=7,MAX([D_i]),"")</f>
        <v/>
      </c>
      <c r="H276" s="69" t="str">
        <f ca="1">IF(INDIRECT("A"&amp;ROW())="","",RANK([Data],[Data],1)+COUNTIF([Data],Tabulka2493[[#This Row],[Data]])-1)</f>
        <v/>
      </c>
      <c r="I276" s="5" t="str">
        <f ca="1">IF(INDIRECT("A"&amp;ROW())="","",(Tabulka2493[[#This Row],[Pořadí2 - i2]]-1)/COUNT([Data]))</f>
        <v/>
      </c>
      <c r="J276" s="5" t="str">
        <f ca="1">IF(INDIRECT("A"&amp;ROW())="","",H276/COUNT([Data]))</f>
        <v/>
      </c>
      <c r="K276" s="72" t="str">
        <f ca="1">IF(INDIRECT("A"&amp;ROW())="","",NORMDIST(Tabulka2493[[#This Row],[Data]],$X$6,$X$7,1))</f>
        <v/>
      </c>
      <c r="L276" s="5" t="str">
        <f t="shared" ca="1" si="13"/>
        <v/>
      </c>
      <c r="M276" s="5" t="str">
        <f>IF(ROW()=7,MAX(Tabulka2493[D_i]),"")</f>
        <v/>
      </c>
      <c r="N276" s="5"/>
      <c r="O276" s="80"/>
      <c r="P276" s="80"/>
      <c r="Q276" s="80"/>
      <c r="R276" s="76" t="str">
        <f>IF(ROW()=7,IF(SUM([pomocná])&gt;0,SUM([pomocná]),1.36/SQRT(COUNT(Tabulka2493[Data]))),"")</f>
        <v/>
      </c>
      <c r="S276" s="79"/>
      <c r="T276" s="72"/>
      <c r="U276" s="72"/>
      <c r="V276" s="72"/>
    </row>
    <row r="277" spans="1:22">
      <c r="A277" s="4" t="str">
        <f>IF('Odhad rozsahu výběru'!D279="","",'Odhad rozsahu výběru'!D279)</f>
        <v/>
      </c>
      <c r="B277" s="69" t="str">
        <f ca="1">IF(INDIRECT("A"&amp;ROW())="","",RANK(A277,[Data],1))</f>
        <v/>
      </c>
      <c r="C277" s="5" t="str">
        <f ca="1">IF(INDIRECT("A"&amp;ROW())="","",(B277-1)/COUNT([Data]))</f>
        <v/>
      </c>
      <c r="D277" s="5" t="str">
        <f ca="1">IF(INDIRECT("A"&amp;ROW())="","",B277/COUNT([Data]))</f>
        <v/>
      </c>
      <c r="E277" t="str">
        <f t="shared" ca="1" si="14"/>
        <v/>
      </c>
      <c r="F277" s="5" t="str">
        <f t="shared" ca="1" si="12"/>
        <v/>
      </c>
      <c r="G277" s="5" t="str">
        <f>IF(ROW()=7,MAX([D_i]),"")</f>
        <v/>
      </c>
      <c r="H277" s="69" t="str">
        <f ca="1">IF(INDIRECT("A"&amp;ROW())="","",RANK([Data],[Data],1)+COUNTIF([Data],Tabulka2493[[#This Row],[Data]])-1)</f>
        <v/>
      </c>
      <c r="I277" s="5" t="str">
        <f ca="1">IF(INDIRECT("A"&amp;ROW())="","",(Tabulka2493[[#This Row],[Pořadí2 - i2]]-1)/COUNT([Data]))</f>
        <v/>
      </c>
      <c r="J277" s="5" t="str">
        <f ca="1">IF(INDIRECT("A"&amp;ROW())="","",H277/COUNT([Data]))</f>
        <v/>
      </c>
      <c r="K277" s="72" t="str">
        <f ca="1">IF(INDIRECT("A"&amp;ROW())="","",NORMDIST(Tabulka2493[[#This Row],[Data]],$X$6,$X$7,1))</f>
        <v/>
      </c>
      <c r="L277" s="5" t="str">
        <f t="shared" ca="1" si="13"/>
        <v/>
      </c>
      <c r="M277" s="5" t="str">
        <f>IF(ROW()=7,MAX(Tabulka2493[D_i]),"")</f>
        <v/>
      </c>
      <c r="N277" s="5"/>
      <c r="O277" s="80"/>
      <c r="P277" s="80"/>
      <c r="Q277" s="80"/>
      <c r="R277" s="76" t="str">
        <f>IF(ROW()=7,IF(SUM([pomocná])&gt;0,SUM([pomocná]),1.36/SQRT(COUNT(Tabulka2493[Data]))),"")</f>
        <v/>
      </c>
      <c r="S277" s="79"/>
      <c r="T277" s="72"/>
      <c r="U277" s="72"/>
      <c r="V277" s="72"/>
    </row>
    <row r="278" spans="1:22">
      <c r="A278" s="4" t="str">
        <f>IF('Odhad rozsahu výběru'!D280="","",'Odhad rozsahu výběru'!D280)</f>
        <v/>
      </c>
      <c r="B278" s="69" t="str">
        <f ca="1">IF(INDIRECT("A"&amp;ROW())="","",RANK(A278,[Data],1))</f>
        <v/>
      </c>
      <c r="C278" s="5" t="str">
        <f ca="1">IF(INDIRECT("A"&amp;ROW())="","",(B278-1)/COUNT([Data]))</f>
        <v/>
      </c>
      <c r="D278" s="5" t="str">
        <f ca="1">IF(INDIRECT("A"&amp;ROW())="","",B278/COUNT([Data]))</f>
        <v/>
      </c>
      <c r="E278" t="str">
        <f t="shared" ca="1" si="14"/>
        <v/>
      </c>
      <c r="F278" s="5" t="str">
        <f t="shared" ca="1" si="12"/>
        <v/>
      </c>
      <c r="G278" s="5" t="str">
        <f>IF(ROW()=7,MAX([D_i]),"")</f>
        <v/>
      </c>
      <c r="H278" s="69" t="str">
        <f ca="1">IF(INDIRECT("A"&amp;ROW())="","",RANK([Data],[Data],1)+COUNTIF([Data],Tabulka2493[[#This Row],[Data]])-1)</f>
        <v/>
      </c>
      <c r="I278" s="5" t="str">
        <f ca="1">IF(INDIRECT("A"&amp;ROW())="","",(Tabulka2493[[#This Row],[Pořadí2 - i2]]-1)/COUNT([Data]))</f>
        <v/>
      </c>
      <c r="J278" s="5" t="str">
        <f ca="1">IF(INDIRECT("A"&amp;ROW())="","",H278/COUNT([Data]))</f>
        <v/>
      </c>
      <c r="K278" s="72" t="str">
        <f ca="1">IF(INDIRECT("A"&amp;ROW())="","",NORMDIST(Tabulka2493[[#This Row],[Data]],$X$6,$X$7,1))</f>
        <v/>
      </c>
      <c r="L278" s="5" t="str">
        <f t="shared" ca="1" si="13"/>
        <v/>
      </c>
      <c r="M278" s="5" t="str">
        <f>IF(ROW()=7,MAX(Tabulka2493[D_i]),"")</f>
        <v/>
      </c>
      <c r="N278" s="5"/>
      <c r="O278" s="80"/>
      <c r="P278" s="80"/>
      <c r="Q278" s="80"/>
      <c r="R278" s="76" t="str">
        <f>IF(ROW()=7,IF(SUM([pomocná])&gt;0,SUM([pomocná]),1.36/SQRT(COUNT(Tabulka2493[Data]))),"")</f>
        <v/>
      </c>
      <c r="S278" s="79"/>
      <c r="T278" s="72"/>
      <c r="U278" s="72"/>
      <c r="V278" s="72"/>
    </row>
    <row r="279" spans="1:22">
      <c r="A279" s="4" t="str">
        <f>IF('Odhad rozsahu výběru'!D281="","",'Odhad rozsahu výběru'!D281)</f>
        <v/>
      </c>
      <c r="B279" s="69" t="str">
        <f ca="1">IF(INDIRECT("A"&amp;ROW())="","",RANK(A279,[Data],1))</f>
        <v/>
      </c>
      <c r="C279" s="5" t="str">
        <f ca="1">IF(INDIRECT("A"&amp;ROW())="","",(B279-1)/COUNT([Data]))</f>
        <v/>
      </c>
      <c r="D279" s="5" t="str">
        <f ca="1">IF(INDIRECT("A"&amp;ROW())="","",B279/COUNT([Data]))</f>
        <v/>
      </c>
      <c r="E279" t="str">
        <f t="shared" ca="1" si="14"/>
        <v/>
      </c>
      <c r="F279" s="5" t="str">
        <f t="shared" ca="1" si="12"/>
        <v/>
      </c>
      <c r="G279" s="5" t="str">
        <f>IF(ROW()=7,MAX([D_i]),"")</f>
        <v/>
      </c>
      <c r="H279" s="69" t="str">
        <f ca="1">IF(INDIRECT("A"&amp;ROW())="","",RANK([Data],[Data],1)+COUNTIF([Data],Tabulka2493[[#This Row],[Data]])-1)</f>
        <v/>
      </c>
      <c r="I279" s="5" t="str">
        <f ca="1">IF(INDIRECT("A"&amp;ROW())="","",(Tabulka2493[[#This Row],[Pořadí2 - i2]]-1)/COUNT([Data]))</f>
        <v/>
      </c>
      <c r="J279" s="5" t="str">
        <f ca="1">IF(INDIRECT("A"&amp;ROW())="","",H279/COUNT([Data]))</f>
        <v/>
      </c>
      <c r="K279" s="72" t="str">
        <f ca="1">IF(INDIRECT("A"&amp;ROW())="","",NORMDIST(Tabulka2493[[#This Row],[Data]],$X$6,$X$7,1))</f>
        <v/>
      </c>
      <c r="L279" s="5" t="str">
        <f t="shared" ca="1" si="13"/>
        <v/>
      </c>
      <c r="M279" s="5" t="str">
        <f>IF(ROW()=7,MAX(Tabulka2493[D_i]),"")</f>
        <v/>
      </c>
      <c r="N279" s="5"/>
      <c r="O279" s="80"/>
      <c r="P279" s="80"/>
      <c r="Q279" s="80"/>
      <c r="R279" s="76" t="str">
        <f>IF(ROW()=7,IF(SUM([pomocná])&gt;0,SUM([pomocná]),1.36/SQRT(COUNT(Tabulka2493[Data]))),"")</f>
        <v/>
      </c>
      <c r="S279" s="79"/>
      <c r="T279" s="72"/>
      <c r="U279" s="72"/>
      <c r="V279" s="72"/>
    </row>
    <row r="280" spans="1:22">
      <c r="A280" s="4" t="str">
        <f>IF('Odhad rozsahu výběru'!D282="","",'Odhad rozsahu výběru'!D282)</f>
        <v/>
      </c>
      <c r="B280" s="69" t="str">
        <f ca="1">IF(INDIRECT("A"&amp;ROW())="","",RANK(A280,[Data],1))</f>
        <v/>
      </c>
      <c r="C280" s="5" t="str">
        <f ca="1">IF(INDIRECT("A"&amp;ROW())="","",(B280-1)/COUNT([Data]))</f>
        <v/>
      </c>
      <c r="D280" s="5" t="str">
        <f ca="1">IF(INDIRECT("A"&amp;ROW())="","",B280/COUNT([Data]))</f>
        <v/>
      </c>
      <c r="E280" t="str">
        <f t="shared" ca="1" si="14"/>
        <v/>
      </c>
      <c r="F280" s="5" t="str">
        <f t="shared" ca="1" si="12"/>
        <v/>
      </c>
      <c r="G280" s="5" t="str">
        <f>IF(ROW()=7,MAX([D_i]),"")</f>
        <v/>
      </c>
      <c r="H280" s="69" t="str">
        <f ca="1">IF(INDIRECT("A"&amp;ROW())="","",RANK([Data],[Data],1)+COUNTIF([Data],Tabulka2493[[#This Row],[Data]])-1)</f>
        <v/>
      </c>
      <c r="I280" s="5" t="str">
        <f ca="1">IF(INDIRECT("A"&amp;ROW())="","",(Tabulka2493[[#This Row],[Pořadí2 - i2]]-1)/COUNT([Data]))</f>
        <v/>
      </c>
      <c r="J280" s="5" t="str">
        <f ca="1">IF(INDIRECT("A"&amp;ROW())="","",H280/COUNT([Data]))</f>
        <v/>
      </c>
      <c r="K280" s="72" t="str">
        <f ca="1">IF(INDIRECT("A"&amp;ROW())="","",NORMDIST(Tabulka2493[[#This Row],[Data]],$X$6,$X$7,1))</f>
        <v/>
      </c>
      <c r="L280" s="5" t="str">
        <f t="shared" ca="1" si="13"/>
        <v/>
      </c>
      <c r="M280" s="5" t="str">
        <f>IF(ROW()=7,MAX(Tabulka2493[D_i]),"")</f>
        <v/>
      </c>
      <c r="N280" s="5"/>
      <c r="O280" s="80"/>
      <c r="P280" s="80"/>
      <c r="Q280" s="80"/>
      <c r="R280" s="76" t="str">
        <f>IF(ROW()=7,IF(SUM([pomocná])&gt;0,SUM([pomocná]),1.36/SQRT(COUNT(Tabulka2493[Data]))),"")</f>
        <v/>
      </c>
      <c r="S280" s="79"/>
      <c r="T280" s="72"/>
      <c r="U280" s="72"/>
      <c r="V280" s="72"/>
    </row>
    <row r="281" spans="1:22">
      <c r="A281" s="4" t="str">
        <f>IF('Odhad rozsahu výběru'!D283="","",'Odhad rozsahu výběru'!D283)</f>
        <v/>
      </c>
      <c r="B281" s="69" t="str">
        <f ca="1">IF(INDIRECT("A"&amp;ROW())="","",RANK(A281,[Data],1))</f>
        <v/>
      </c>
      <c r="C281" s="5" t="str">
        <f ca="1">IF(INDIRECT("A"&amp;ROW())="","",(B281-1)/COUNT([Data]))</f>
        <v/>
      </c>
      <c r="D281" s="5" t="str">
        <f ca="1">IF(INDIRECT("A"&amp;ROW())="","",B281/COUNT([Data]))</f>
        <v/>
      </c>
      <c r="E281" t="str">
        <f t="shared" ca="1" si="14"/>
        <v/>
      </c>
      <c r="F281" s="5" t="str">
        <f t="shared" ca="1" si="12"/>
        <v/>
      </c>
      <c r="G281" s="5" t="str">
        <f>IF(ROW()=7,MAX([D_i]),"")</f>
        <v/>
      </c>
      <c r="H281" s="69" t="str">
        <f ca="1">IF(INDIRECT("A"&amp;ROW())="","",RANK([Data],[Data],1)+COUNTIF([Data],Tabulka2493[[#This Row],[Data]])-1)</f>
        <v/>
      </c>
      <c r="I281" s="5" t="str">
        <f ca="1">IF(INDIRECT("A"&amp;ROW())="","",(Tabulka2493[[#This Row],[Pořadí2 - i2]]-1)/COUNT([Data]))</f>
        <v/>
      </c>
      <c r="J281" s="5" t="str">
        <f ca="1">IF(INDIRECT("A"&amp;ROW())="","",H281/COUNT([Data]))</f>
        <v/>
      </c>
      <c r="K281" s="72" t="str">
        <f ca="1">IF(INDIRECT("A"&amp;ROW())="","",NORMDIST(Tabulka2493[[#This Row],[Data]],$X$6,$X$7,1))</f>
        <v/>
      </c>
      <c r="L281" s="5" t="str">
        <f t="shared" ca="1" si="13"/>
        <v/>
      </c>
      <c r="M281" s="5" t="str">
        <f>IF(ROW()=7,MAX(Tabulka2493[D_i]),"")</f>
        <v/>
      </c>
      <c r="N281" s="5"/>
      <c r="O281" s="80"/>
      <c r="P281" s="80"/>
      <c r="Q281" s="80"/>
      <c r="R281" s="76" t="str">
        <f>IF(ROW()=7,IF(SUM([pomocná])&gt;0,SUM([pomocná]),1.36/SQRT(COUNT(Tabulka2493[Data]))),"")</f>
        <v/>
      </c>
      <c r="S281" s="79"/>
      <c r="T281" s="72"/>
      <c r="U281" s="72"/>
      <c r="V281" s="72"/>
    </row>
    <row r="282" spans="1:22">
      <c r="A282" s="4" t="str">
        <f>IF('Odhad rozsahu výběru'!D284="","",'Odhad rozsahu výběru'!D284)</f>
        <v/>
      </c>
      <c r="B282" s="69" t="str">
        <f ca="1">IF(INDIRECT("A"&amp;ROW())="","",RANK(A282,[Data],1))</f>
        <v/>
      </c>
      <c r="C282" s="5" t="str">
        <f ca="1">IF(INDIRECT("A"&amp;ROW())="","",(B282-1)/COUNT([Data]))</f>
        <v/>
      </c>
      <c r="D282" s="5" t="str">
        <f ca="1">IF(INDIRECT("A"&amp;ROW())="","",B282/COUNT([Data]))</f>
        <v/>
      </c>
      <c r="E282" t="str">
        <f t="shared" ca="1" si="14"/>
        <v/>
      </c>
      <c r="F282" s="5" t="str">
        <f t="shared" ca="1" si="12"/>
        <v/>
      </c>
      <c r="G282" s="5" t="str">
        <f>IF(ROW()=7,MAX([D_i]),"")</f>
        <v/>
      </c>
      <c r="H282" s="69" t="str">
        <f ca="1">IF(INDIRECT("A"&amp;ROW())="","",RANK([Data],[Data],1)+COUNTIF([Data],Tabulka2493[[#This Row],[Data]])-1)</f>
        <v/>
      </c>
      <c r="I282" s="5" t="str">
        <f ca="1">IF(INDIRECT("A"&amp;ROW())="","",(Tabulka2493[[#This Row],[Pořadí2 - i2]]-1)/COUNT([Data]))</f>
        <v/>
      </c>
      <c r="J282" s="5" t="str">
        <f ca="1">IF(INDIRECT("A"&amp;ROW())="","",H282/COUNT([Data]))</f>
        <v/>
      </c>
      <c r="K282" s="72" t="str">
        <f ca="1">IF(INDIRECT("A"&amp;ROW())="","",NORMDIST(Tabulka2493[[#This Row],[Data]],$X$6,$X$7,1))</f>
        <v/>
      </c>
      <c r="L282" s="5" t="str">
        <f t="shared" ca="1" si="13"/>
        <v/>
      </c>
      <c r="M282" s="5" t="str">
        <f>IF(ROW()=7,MAX(Tabulka2493[D_i]),"")</f>
        <v/>
      </c>
      <c r="N282" s="5"/>
      <c r="O282" s="80"/>
      <c r="P282" s="80"/>
      <c r="Q282" s="80"/>
      <c r="R282" s="76" t="str">
        <f>IF(ROW()=7,IF(SUM([pomocná])&gt;0,SUM([pomocná]),1.36/SQRT(COUNT(Tabulka2493[Data]))),"")</f>
        <v/>
      </c>
      <c r="S282" s="79"/>
      <c r="T282" s="72"/>
      <c r="U282" s="72"/>
      <c r="V282" s="72"/>
    </row>
    <row r="283" spans="1:22">
      <c r="A283" s="4" t="str">
        <f>IF('Odhad rozsahu výběru'!D285="","",'Odhad rozsahu výběru'!D285)</f>
        <v/>
      </c>
      <c r="B283" s="69" t="str">
        <f ca="1">IF(INDIRECT("A"&amp;ROW())="","",RANK(A283,[Data],1))</f>
        <v/>
      </c>
      <c r="C283" s="5" t="str">
        <f ca="1">IF(INDIRECT("A"&amp;ROW())="","",(B283-1)/COUNT([Data]))</f>
        <v/>
      </c>
      <c r="D283" s="5" t="str">
        <f ca="1">IF(INDIRECT("A"&amp;ROW())="","",B283/COUNT([Data]))</f>
        <v/>
      </c>
      <c r="E283" t="str">
        <f t="shared" ca="1" si="14"/>
        <v/>
      </c>
      <c r="F283" s="5" t="str">
        <f t="shared" ca="1" si="12"/>
        <v/>
      </c>
      <c r="G283" s="5" t="str">
        <f>IF(ROW()=7,MAX([D_i]),"")</f>
        <v/>
      </c>
      <c r="H283" s="69" t="str">
        <f ca="1">IF(INDIRECT("A"&amp;ROW())="","",RANK([Data],[Data],1)+COUNTIF([Data],Tabulka2493[[#This Row],[Data]])-1)</f>
        <v/>
      </c>
      <c r="I283" s="5" t="str">
        <f ca="1">IF(INDIRECT("A"&amp;ROW())="","",(Tabulka2493[[#This Row],[Pořadí2 - i2]]-1)/COUNT([Data]))</f>
        <v/>
      </c>
      <c r="J283" s="5" t="str">
        <f ca="1">IF(INDIRECT("A"&amp;ROW())="","",H283/COUNT([Data]))</f>
        <v/>
      </c>
      <c r="K283" s="72" t="str">
        <f ca="1">IF(INDIRECT("A"&amp;ROW())="","",NORMDIST(Tabulka2493[[#This Row],[Data]],$X$6,$X$7,1))</f>
        <v/>
      </c>
      <c r="L283" s="5" t="str">
        <f t="shared" ca="1" si="13"/>
        <v/>
      </c>
      <c r="M283" s="5" t="str">
        <f>IF(ROW()=7,MAX(Tabulka2493[D_i]),"")</f>
        <v/>
      </c>
      <c r="N283" s="5"/>
      <c r="O283" s="80"/>
      <c r="P283" s="80"/>
      <c r="Q283" s="80"/>
      <c r="R283" s="76" t="str">
        <f>IF(ROW()=7,IF(SUM([pomocná])&gt;0,SUM([pomocná]),1.36/SQRT(COUNT(Tabulka2493[Data]))),"")</f>
        <v/>
      </c>
      <c r="S283" s="79"/>
      <c r="T283" s="72"/>
      <c r="U283" s="72"/>
      <c r="V283" s="72"/>
    </row>
    <row r="284" spans="1:22">
      <c r="A284" s="4" t="str">
        <f>IF('Odhad rozsahu výběru'!D286="","",'Odhad rozsahu výběru'!D286)</f>
        <v/>
      </c>
      <c r="B284" s="69" t="str">
        <f ca="1">IF(INDIRECT("A"&amp;ROW())="","",RANK(A284,[Data],1))</f>
        <v/>
      </c>
      <c r="C284" s="5" t="str">
        <f ca="1">IF(INDIRECT("A"&amp;ROW())="","",(B284-1)/COUNT([Data]))</f>
        <v/>
      </c>
      <c r="D284" s="5" t="str">
        <f ca="1">IF(INDIRECT("A"&amp;ROW())="","",B284/COUNT([Data]))</f>
        <v/>
      </c>
      <c r="E284" t="str">
        <f t="shared" ca="1" si="14"/>
        <v/>
      </c>
      <c r="F284" s="5" t="str">
        <f t="shared" ca="1" si="12"/>
        <v/>
      </c>
      <c r="G284" s="5" t="str">
        <f>IF(ROW()=7,MAX([D_i]),"")</f>
        <v/>
      </c>
      <c r="H284" s="69" t="str">
        <f ca="1">IF(INDIRECT("A"&amp;ROW())="","",RANK([Data],[Data],1)+COUNTIF([Data],Tabulka2493[[#This Row],[Data]])-1)</f>
        <v/>
      </c>
      <c r="I284" s="5" t="str">
        <f ca="1">IF(INDIRECT("A"&amp;ROW())="","",(Tabulka2493[[#This Row],[Pořadí2 - i2]]-1)/COUNT([Data]))</f>
        <v/>
      </c>
      <c r="J284" s="5" t="str">
        <f ca="1">IF(INDIRECT("A"&amp;ROW())="","",H284/COUNT([Data]))</f>
        <v/>
      </c>
      <c r="K284" s="72" t="str">
        <f ca="1">IF(INDIRECT("A"&amp;ROW())="","",NORMDIST(Tabulka2493[[#This Row],[Data]],$X$6,$X$7,1))</f>
        <v/>
      </c>
      <c r="L284" s="5" t="str">
        <f t="shared" ca="1" si="13"/>
        <v/>
      </c>
      <c r="M284" s="5" t="str">
        <f>IF(ROW()=7,MAX(Tabulka2493[D_i]),"")</f>
        <v/>
      </c>
      <c r="N284" s="5"/>
      <c r="O284" s="80"/>
      <c r="P284" s="80"/>
      <c r="Q284" s="80"/>
      <c r="R284" s="76" t="str">
        <f>IF(ROW()=7,IF(SUM([pomocná])&gt;0,SUM([pomocná]),1.36/SQRT(COUNT(Tabulka2493[Data]))),"")</f>
        <v/>
      </c>
      <c r="S284" s="79"/>
      <c r="T284" s="72"/>
      <c r="U284" s="72"/>
      <c r="V284" s="72"/>
    </row>
    <row r="285" spans="1:22">
      <c r="A285" s="4" t="str">
        <f>IF('Odhad rozsahu výběru'!D287="","",'Odhad rozsahu výběru'!D287)</f>
        <v/>
      </c>
      <c r="B285" s="69" t="str">
        <f ca="1">IF(INDIRECT("A"&amp;ROW())="","",RANK(A285,[Data],1))</f>
        <v/>
      </c>
      <c r="C285" s="5" t="str">
        <f ca="1">IF(INDIRECT("A"&amp;ROW())="","",(B285-1)/COUNT([Data]))</f>
        <v/>
      </c>
      <c r="D285" s="5" t="str">
        <f ca="1">IF(INDIRECT("A"&amp;ROW())="","",B285/COUNT([Data]))</f>
        <v/>
      </c>
      <c r="E285" t="str">
        <f t="shared" ca="1" si="14"/>
        <v/>
      </c>
      <c r="F285" s="5" t="str">
        <f t="shared" ca="1" si="12"/>
        <v/>
      </c>
      <c r="G285" s="5" t="str">
        <f>IF(ROW()=7,MAX([D_i]),"")</f>
        <v/>
      </c>
      <c r="H285" s="69" t="str">
        <f ca="1">IF(INDIRECT("A"&amp;ROW())="","",RANK([Data],[Data],1)+COUNTIF([Data],Tabulka2493[[#This Row],[Data]])-1)</f>
        <v/>
      </c>
      <c r="I285" s="5" t="str">
        <f ca="1">IF(INDIRECT("A"&amp;ROW())="","",(Tabulka2493[[#This Row],[Pořadí2 - i2]]-1)/COUNT([Data]))</f>
        <v/>
      </c>
      <c r="J285" s="5" t="str">
        <f ca="1">IF(INDIRECT("A"&amp;ROW())="","",H285/COUNT([Data]))</f>
        <v/>
      </c>
      <c r="K285" s="72" t="str">
        <f ca="1">IF(INDIRECT("A"&amp;ROW())="","",NORMDIST(Tabulka2493[[#This Row],[Data]],$X$6,$X$7,1))</f>
        <v/>
      </c>
      <c r="L285" s="5" t="str">
        <f t="shared" ca="1" si="13"/>
        <v/>
      </c>
      <c r="M285" s="5" t="str">
        <f>IF(ROW()=7,MAX(Tabulka2493[D_i]),"")</f>
        <v/>
      </c>
      <c r="N285" s="5"/>
      <c r="O285" s="80"/>
      <c r="P285" s="80"/>
      <c r="Q285" s="80"/>
      <c r="R285" s="76" t="str">
        <f>IF(ROW()=7,IF(SUM([pomocná])&gt;0,SUM([pomocná]),1.36/SQRT(COUNT(Tabulka2493[Data]))),"")</f>
        <v/>
      </c>
      <c r="S285" s="79"/>
      <c r="T285" s="72"/>
      <c r="U285" s="72"/>
      <c r="V285" s="72"/>
    </row>
    <row r="286" spans="1:22">
      <c r="A286" s="4" t="str">
        <f>IF('Odhad rozsahu výběru'!D288="","",'Odhad rozsahu výběru'!D288)</f>
        <v/>
      </c>
      <c r="B286" s="69" t="str">
        <f ca="1">IF(INDIRECT("A"&amp;ROW())="","",RANK(A286,[Data],1))</f>
        <v/>
      </c>
      <c r="C286" s="5" t="str">
        <f ca="1">IF(INDIRECT("A"&amp;ROW())="","",(B286-1)/COUNT([Data]))</f>
        <v/>
      </c>
      <c r="D286" s="5" t="str">
        <f ca="1">IF(INDIRECT("A"&amp;ROW())="","",B286/COUNT([Data]))</f>
        <v/>
      </c>
      <c r="E286" t="str">
        <f t="shared" ca="1" si="14"/>
        <v/>
      </c>
      <c r="F286" s="5" t="str">
        <f t="shared" ca="1" si="12"/>
        <v/>
      </c>
      <c r="G286" s="5" t="str">
        <f>IF(ROW()=7,MAX([D_i]),"")</f>
        <v/>
      </c>
      <c r="H286" s="69" t="str">
        <f ca="1">IF(INDIRECT("A"&amp;ROW())="","",RANK([Data],[Data],1)+COUNTIF([Data],Tabulka2493[[#This Row],[Data]])-1)</f>
        <v/>
      </c>
      <c r="I286" s="5" t="str">
        <f ca="1">IF(INDIRECT("A"&amp;ROW())="","",(Tabulka2493[[#This Row],[Pořadí2 - i2]]-1)/COUNT([Data]))</f>
        <v/>
      </c>
      <c r="J286" s="5" t="str">
        <f ca="1">IF(INDIRECT("A"&amp;ROW())="","",H286/COUNT([Data]))</f>
        <v/>
      </c>
      <c r="K286" s="72" t="str">
        <f ca="1">IF(INDIRECT("A"&amp;ROW())="","",NORMDIST(Tabulka2493[[#This Row],[Data]],$X$6,$X$7,1))</f>
        <v/>
      </c>
      <c r="L286" s="5" t="str">
        <f t="shared" ca="1" si="13"/>
        <v/>
      </c>
      <c r="M286" s="5" t="str">
        <f>IF(ROW()=7,MAX(Tabulka2493[D_i]),"")</f>
        <v/>
      </c>
      <c r="N286" s="5"/>
      <c r="O286" s="80"/>
      <c r="P286" s="80"/>
      <c r="Q286" s="80"/>
      <c r="R286" s="76" t="str">
        <f>IF(ROW()=7,IF(SUM([pomocná])&gt;0,SUM([pomocná]),1.36/SQRT(COUNT(Tabulka2493[Data]))),"")</f>
        <v/>
      </c>
      <c r="S286" s="79"/>
      <c r="T286" s="72"/>
      <c r="U286" s="72"/>
      <c r="V286" s="72"/>
    </row>
    <row r="287" spans="1:22">
      <c r="A287" s="4" t="str">
        <f>IF('Odhad rozsahu výběru'!D289="","",'Odhad rozsahu výběru'!D289)</f>
        <v/>
      </c>
      <c r="B287" s="69" t="str">
        <f ca="1">IF(INDIRECT("A"&amp;ROW())="","",RANK(A287,[Data],1))</f>
        <v/>
      </c>
      <c r="C287" s="5" t="str">
        <f ca="1">IF(INDIRECT("A"&amp;ROW())="","",(B287-1)/COUNT([Data]))</f>
        <v/>
      </c>
      <c r="D287" s="5" t="str">
        <f ca="1">IF(INDIRECT("A"&amp;ROW())="","",B287/COUNT([Data]))</f>
        <v/>
      </c>
      <c r="E287" t="str">
        <f t="shared" ca="1" si="14"/>
        <v/>
      </c>
      <c r="F287" s="5" t="str">
        <f t="shared" ca="1" si="12"/>
        <v/>
      </c>
      <c r="G287" s="5" t="str">
        <f>IF(ROW()=7,MAX([D_i]),"")</f>
        <v/>
      </c>
      <c r="H287" s="69" t="str">
        <f ca="1">IF(INDIRECT("A"&amp;ROW())="","",RANK([Data],[Data],1)+COUNTIF([Data],Tabulka2493[[#This Row],[Data]])-1)</f>
        <v/>
      </c>
      <c r="I287" s="5" t="str">
        <f ca="1">IF(INDIRECT("A"&amp;ROW())="","",(Tabulka2493[[#This Row],[Pořadí2 - i2]]-1)/COUNT([Data]))</f>
        <v/>
      </c>
      <c r="J287" s="5" t="str">
        <f ca="1">IF(INDIRECT("A"&amp;ROW())="","",H287/COUNT([Data]))</f>
        <v/>
      </c>
      <c r="K287" s="72" t="str">
        <f ca="1">IF(INDIRECT("A"&amp;ROW())="","",NORMDIST(Tabulka2493[[#This Row],[Data]],$X$6,$X$7,1))</f>
        <v/>
      </c>
      <c r="L287" s="5" t="str">
        <f t="shared" ca="1" si="13"/>
        <v/>
      </c>
      <c r="M287" s="5" t="str">
        <f>IF(ROW()=7,MAX(Tabulka2493[D_i]),"")</f>
        <v/>
      </c>
      <c r="N287" s="5"/>
      <c r="O287" s="80"/>
      <c r="P287" s="80"/>
      <c r="Q287" s="80"/>
      <c r="R287" s="76" t="str">
        <f>IF(ROW()=7,IF(SUM([pomocná])&gt;0,SUM([pomocná]),1.36/SQRT(COUNT(Tabulka2493[Data]))),"")</f>
        <v/>
      </c>
      <c r="S287" s="79"/>
      <c r="T287" s="72"/>
      <c r="U287" s="72"/>
      <c r="V287" s="72"/>
    </row>
    <row r="288" spans="1:22">
      <c r="A288" s="4" t="str">
        <f>IF('Odhad rozsahu výběru'!D290="","",'Odhad rozsahu výběru'!D290)</f>
        <v/>
      </c>
      <c r="B288" s="69" t="str">
        <f ca="1">IF(INDIRECT("A"&amp;ROW())="","",RANK(A288,[Data],1))</f>
        <v/>
      </c>
      <c r="C288" s="5" t="str">
        <f ca="1">IF(INDIRECT("A"&amp;ROW())="","",(B288-1)/COUNT([Data]))</f>
        <v/>
      </c>
      <c r="D288" s="5" t="str">
        <f ca="1">IF(INDIRECT("A"&amp;ROW())="","",B288/COUNT([Data]))</f>
        <v/>
      </c>
      <c r="E288" t="str">
        <f t="shared" ca="1" si="14"/>
        <v/>
      </c>
      <c r="F288" s="5" t="str">
        <f t="shared" ca="1" si="12"/>
        <v/>
      </c>
      <c r="G288" s="5" t="str">
        <f>IF(ROW()=7,MAX([D_i]),"")</f>
        <v/>
      </c>
      <c r="H288" s="69" t="str">
        <f ca="1">IF(INDIRECT("A"&amp;ROW())="","",RANK([Data],[Data],1)+COUNTIF([Data],Tabulka2493[[#This Row],[Data]])-1)</f>
        <v/>
      </c>
      <c r="I288" s="5" t="str">
        <f ca="1">IF(INDIRECT("A"&amp;ROW())="","",(Tabulka2493[[#This Row],[Pořadí2 - i2]]-1)/COUNT([Data]))</f>
        <v/>
      </c>
      <c r="J288" s="5" t="str">
        <f ca="1">IF(INDIRECT("A"&amp;ROW())="","",H288/COUNT([Data]))</f>
        <v/>
      </c>
      <c r="K288" s="72" t="str">
        <f ca="1">IF(INDIRECT("A"&amp;ROW())="","",NORMDIST(Tabulka2493[[#This Row],[Data]],$X$6,$X$7,1))</f>
        <v/>
      </c>
      <c r="L288" s="5" t="str">
        <f t="shared" ca="1" si="13"/>
        <v/>
      </c>
      <c r="M288" s="5" t="str">
        <f>IF(ROW()=7,MAX(Tabulka2493[D_i]),"")</f>
        <v/>
      </c>
      <c r="N288" s="5"/>
      <c r="O288" s="80"/>
      <c r="P288" s="80"/>
      <c r="Q288" s="80"/>
      <c r="R288" s="76" t="str">
        <f>IF(ROW()=7,IF(SUM([pomocná])&gt;0,SUM([pomocná]),1.36/SQRT(COUNT(Tabulka2493[Data]))),"")</f>
        <v/>
      </c>
      <c r="S288" s="79"/>
      <c r="T288" s="72"/>
      <c r="U288" s="72"/>
      <c r="V288" s="72"/>
    </row>
    <row r="289" spans="1:22">
      <c r="A289" s="4" t="str">
        <f>IF('Odhad rozsahu výběru'!D291="","",'Odhad rozsahu výběru'!D291)</f>
        <v/>
      </c>
      <c r="B289" s="69" t="str">
        <f ca="1">IF(INDIRECT("A"&amp;ROW())="","",RANK(A289,[Data],1))</f>
        <v/>
      </c>
      <c r="C289" s="5" t="str">
        <f ca="1">IF(INDIRECT("A"&amp;ROW())="","",(B289-1)/COUNT([Data]))</f>
        <v/>
      </c>
      <c r="D289" s="5" t="str">
        <f ca="1">IF(INDIRECT("A"&amp;ROW())="","",B289/COUNT([Data]))</f>
        <v/>
      </c>
      <c r="E289" t="str">
        <f t="shared" ca="1" si="14"/>
        <v/>
      </c>
      <c r="F289" s="5" t="str">
        <f t="shared" ca="1" si="12"/>
        <v/>
      </c>
      <c r="G289" s="5" t="str">
        <f>IF(ROW()=7,MAX([D_i]),"")</f>
        <v/>
      </c>
      <c r="H289" s="69" t="str">
        <f ca="1">IF(INDIRECT("A"&amp;ROW())="","",RANK([Data],[Data],1)+COUNTIF([Data],Tabulka2493[[#This Row],[Data]])-1)</f>
        <v/>
      </c>
      <c r="I289" s="5" t="str">
        <f ca="1">IF(INDIRECT("A"&amp;ROW())="","",(Tabulka2493[[#This Row],[Pořadí2 - i2]]-1)/COUNT([Data]))</f>
        <v/>
      </c>
      <c r="J289" s="5" t="str">
        <f ca="1">IF(INDIRECT("A"&amp;ROW())="","",H289/COUNT([Data]))</f>
        <v/>
      </c>
      <c r="K289" s="72" t="str">
        <f ca="1">IF(INDIRECT("A"&amp;ROW())="","",NORMDIST(Tabulka2493[[#This Row],[Data]],$X$6,$X$7,1))</f>
        <v/>
      </c>
      <c r="L289" s="5" t="str">
        <f t="shared" ca="1" si="13"/>
        <v/>
      </c>
      <c r="M289" s="5" t="str">
        <f>IF(ROW()=7,MAX(Tabulka2493[D_i]),"")</f>
        <v/>
      </c>
      <c r="N289" s="5"/>
      <c r="O289" s="80"/>
      <c r="P289" s="80"/>
      <c r="Q289" s="80"/>
      <c r="R289" s="76" t="str">
        <f>IF(ROW()=7,IF(SUM([pomocná])&gt;0,SUM([pomocná]),1.36/SQRT(COUNT(Tabulka2493[Data]))),"")</f>
        <v/>
      </c>
      <c r="S289" s="79"/>
      <c r="T289" s="72"/>
      <c r="U289" s="72"/>
      <c r="V289" s="72"/>
    </row>
    <row r="290" spans="1:22">
      <c r="A290" s="4" t="str">
        <f>IF('Odhad rozsahu výběru'!D292="","",'Odhad rozsahu výběru'!D292)</f>
        <v/>
      </c>
      <c r="B290" s="69" t="str">
        <f ca="1">IF(INDIRECT("A"&amp;ROW())="","",RANK(A290,[Data],1))</f>
        <v/>
      </c>
      <c r="C290" s="5" t="str">
        <f ca="1">IF(INDIRECT("A"&amp;ROW())="","",(B290-1)/COUNT([Data]))</f>
        <v/>
      </c>
      <c r="D290" s="5" t="str">
        <f ca="1">IF(INDIRECT("A"&amp;ROW())="","",B290/COUNT([Data]))</f>
        <v/>
      </c>
      <c r="E290" t="str">
        <f t="shared" ca="1" si="14"/>
        <v/>
      </c>
      <c r="F290" s="5" t="str">
        <f t="shared" ca="1" si="12"/>
        <v/>
      </c>
      <c r="G290" s="5" t="str">
        <f>IF(ROW()=7,MAX([D_i]),"")</f>
        <v/>
      </c>
      <c r="H290" s="69" t="str">
        <f ca="1">IF(INDIRECT("A"&amp;ROW())="","",RANK([Data],[Data],1)+COUNTIF([Data],Tabulka2493[[#This Row],[Data]])-1)</f>
        <v/>
      </c>
      <c r="I290" s="5" t="str">
        <f ca="1">IF(INDIRECT("A"&amp;ROW())="","",(Tabulka2493[[#This Row],[Pořadí2 - i2]]-1)/COUNT([Data]))</f>
        <v/>
      </c>
      <c r="J290" s="5" t="str">
        <f ca="1">IF(INDIRECT("A"&amp;ROW())="","",H290/COUNT([Data]))</f>
        <v/>
      </c>
      <c r="K290" s="72" t="str">
        <f ca="1">IF(INDIRECT("A"&amp;ROW())="","",NORMDIST(Tabulka2493[[#This Row],[Data]],$X$6,$X$7,1))</f>
        <v/>
      </c>
      <c r="L290" s="5" t="str">
        <f t="shared" ca="1" si="13"/>
        <v/>
      </c>
      <c r="M290" s="5" t="str">
        <f>IF(ROW()=7,MAX(Tabulka2493[D_i]),"")</f>
        <v/>
      </c>
      <c r="N290" s="5"/>
      <c r="O290" s="80"/>
      <c r="P290" s="80"/>
      <c r="Q290" s="80"/>
      <c r="R290" s="76" t="str">
        <f>IF(ROW()=7,IF(SUM([pomocná])&gt;0,SUM([pomocná]),1.36/SQRT(COUNT(Tabulka2493[Data]))),"")</f>
        <v/>
      </c>
      <c r="S290" s="79"/>
      <c r="T290" s="72"/>
      <c r="U290" s="72"/>
      <c r="V290" s="72"/>
    </row>
    <row r="291" spans="1:22">
      <c r="A291" s="4" t="str">
        <f>IF('Odhad rozsahu výběru'!D293="","",'Odhad rozsahu výběru'!D293)</f>
        <v/>
      </c>
      <c r="B291" s="69" t="str">
        <f ca="1">IF(INDIRECT("A"&amp;ROW())="","",RANK(A291,[Data],1))</f>
        <v/>
      </c>
      <c r="C291" s="5" t="str">
        <f ca="1">IF(INDIRECT("A"&amp;ROW())="","",(B291-1)/COUNT([Data]))</f>
        <v/>
      </c>
      <c r="D291" s="5" t="str">
        <f ca="1">IF(INDIRECT("A"&amp;ROW())="","",B291/COUNT([Data]))</f>
        <v/>
      </c>
      <c r="E291" t="str">
        <f t="shared" ca="1" si="14"/>
        <v/>
      </c>
      <c r="F291" s="5" t="str">
        <f t="shared" ca="1" si="12"/>
        <v/>
      </c>
      <c r="G291" s="5" t="str">
        <f>IF(ROW()=7,MAX([D_i]),"")</f>
        <v/>
      </c>
      <c r="H291" s="69" t="str">
        <f ca="1">IF(INDIRECT("A"&amp;ROW())="","",RANK([Data],[Data],1)+COUNTIF([Data],Tabulka2493[[#This Row],[Data]])-1)</f>
        <v/>
      </c>
      <c r="I291" s="5" t="str">
        <f ca="1">IF(INDIRECT("A"&amp;ROW())="","",(Tabulka2493[[#This Row],[Pořadí2 - i2]]-1)/COUNT([Data]))</f>
        <v/>
      </c>
      <c r="J291" s="5" t="str">
        <f ca="1">IF(INDIRECT("A"&amp;ROW())="","",H291/COUNT([Data]))</f>
        <v/>
      </c>
      <c r="K291" s="72" t="str">
        <f ca="1">IF(INDIRECT("A"&amp;ROW())="","",NORMDIST(Tabulka2493[[#This Row],[Data]],$X$6,$X$7,1))</f>
        <v/>
      </c>
      <c r="L291" s="5" t="str">
        <f t="shared" ca="1" si="13"/>
        <v/>
      </c>
      <c r="M291" s="5" t="str">
        <f>IF(ROW()=7,MAX(Tabulka2493[D_i]),"")</f>
        <v/>
      </c>
      <c r="N291" s="5"/>
      <c r="O291" s="80"/>
      <c r="P291" s="80"/>
      <c r="Q291" s="80"/>
      <c r="R291" s="76" t="str">
        <f>IF(ROW()=7,IF(SUM([pomocná])&gt;0,SUM([pomocná]),1.36/SQRT(COUNT(Tabulka2493[Data]))),"")</f>
        <v/>
      </c>
      <c r="S291" s="79"/>
      <c r="T291" s="72"/>
      <c r="U291" s="72"/>
      <c r="V291" s="72"/>
    </row>
    <row r="292" spans="1:22">
      <c r="A292" s="4" t="str">
        <f>IF('Odhad rozsahu výběru'!D294="","",'Odhad rozsahu výběru'!D294)</f>
        <v/>
      </c>
      <c r="B292" s="69" t="str">
        <f ca="1">IF(INDIRECT("A"&amp;ROW())="","",RANK(A292,[Data],1))</f>
        <v/>
      </c>
      <c r="C292" s="5" t="str">
        <f ca="1">IF(INDIRECT("A"&amp;ROW())="","",(B292-1)/COUNT([Data]))</f>
        <v/>
      </c>
      <c r="D292" s="5" t="str">
        <f ca="1">IF(INDIRECT("A"&amp;ROW())="","",B292/COUNT([Data]))</f>
        <v/>
      </c>
      <c r="E292" t="str">
        <f t="shared" ca="1" si="14"/>
        <v/>
      </c>
      <c r="F292" s="5" t="str">
        <f t="shared" ca="1" si="12"/>
        <v/>
      </c>
      <c r="G292" s="5" t="str">
        <f>IF(ROW()=7,MAX([D_i]),"")</f>
        <v/>
      </c>
      <c r="H292" s="69" t="str">
        <f ca="1">IF(INDIRECT("A"&amp;ROW())="","",RANK([Data],[Data],1)+COUNTIF([Data],Tabulka2493[[#This Row],[Data]])-1)</f>
        <v/>
      </c>
      <c r="I292" s="5" t="str">
        <f ca="1">IF(INDIRECT("A"&amp;ROW())="","",(Tabulka2493[[#This Row],[Pořadí2 - i2]]-1)/COUNT([Data]))</f>
        <v/>
      </c>
      <c r="J292" s="5" t="str">
        <f ca="1">IF(INDIRECT("A"&amp;ROW())="","",H292/COUNT([Data]))</f>
        <v/>
      </c>
      <c r="K292" s="72" t="str">
        <f ca="1">IF(INDIRECT("A"&amp;ROW())="","",NORMDIST(Tabulka2493[[#This Row],[Data]],$X$6,$X$7,1))</f>
        <v/>
      </c>
      <c r="L292" s="5" t="str">
        <f t="shared" ca="1" si="13"/>
        <v/>
      </c>
      <c r="M292" s="5" t="str">
        <f>IF(ROW()=7,MAX(Tabulka2493[D_i]),"")</f>
        <v/>
      </c>
      <c r="N292" s="5"/>
      <c r="O292" s="80"/>
      <c r="P292" s="80"/>
      <c r="Q292" s="80"/>
      <c r="R292" s="76" t="str">
        <f>IF(ROW()=7,IF(SUM([pomocná])&gt;0,SUM([pomocná]),1.36/SQRT(COUNT(Tabulka2493[Data]))),"")</f>
        <v/>
      </c>
      <c r="S292" s="79"/>
      <c r="T292" s="72"/>
      <c r="U292" s="72"/>
      <c r="V292" s="72"/>
    </row>
    <row r="293" spans="1:22">
      <c r="A293" s="4" t="str">
        <f>IF('Odhad rozsahu výběru'!D295="","",'Odhad rozsahu výběru'!D295)</f>
        <v/>
      </c>
      <c r="B293" s="69" t="str">
        <f ca="1">IF(INDIRECT("A"&amp;ROW())="","",RANK(A293,[Data],1))</f>
        <v/>
      </c>
      <c r="C293" s="5" t="str">
        <f ca="1">IF(INDIRECT("A"&amp;ROW())="","",(B293-1)/COUNT([Data]))</f>
        <v/>
      </c>
      <c r="D293" s="5" t="str">
        <f ca="1">IF(INDIRECT("A"&amp;ROW())="","",B293/COUNT([Data]))</f>
        <v/>
      </c>
      <c r="E293" t="str">
        <f t="shared" ca="1" si="14"/>
        <v/>
      </c>
      <c r="F293" s="5" t="str">
        <f t="shared" ca="1" si="12"/>
        <v/>
      </c>
      <c r="G293" s="5" t="str">
        <f>IF(ROW()=7,MAX([D_i]),"")</f>
        <v/>
      </c>
      <c r="H293" s="69" t="str">
        <f ca="1">IF(INDIRECT("A"&amp;ROW())="","",RANK([Data],[Data],1)+COUNTIF([Data],Tabulka2493[[#This Row],[Data]])-1)</f>
        <v/>
      </c>
      <c r="I293" s="5" t="str">
        <f ca="1">IF(INDIRECT("A"&amp;ROW())="","",(Tabulka2493[[#This Row],[Pořadí2 - i2]]-1)/COUNT([Data]))</f>
        <v/>
      </c>
      <c r="J293" s="5" t="str">
        <f ca="1">IF(INDIRECT("A"&amp;ROW())="","",H293/COUNT([Data]))</f>
        <v/>
      </c>
      <c r="K293" s="72" t="str">
        <f ca="1">IF(INDIRECT("A"&amp;ROW())="","",NORMDIST(Tabulka2493[[#This Row],[Data]],$X$6,$X$7,1))</f>
        <v/>
      </c>
      <c r="L293" s="5" t="str">
        <f t="shared" ca="1" si="13"/>
        <v/>
      </c>
      <c r="M293" s="5" t="str">
        <f>IF(ROW()=7,MAX(Tabulka2493[D_i]),"")</f>
        <v/>
      </c>
      <c r="N293" s="5"/>
      <c r="O293" s="80"/>
      <c r="P293" s="80"/>
      <c r="Q293" s="80"/>
      <c r="R293" s="76" t="str">
        <f>IF(ROW()=7,IF(SUM([pomocná])&gt;0,SUM([pomocná]),1.36/SQRT(COUNT(Tabulka2493[Data]))),"")</f>
        <v/>
      </c>
      <c r="S293" s="79"/>
      <c r="T293" s="72"/>
      <c r="U293" s="72"/>
      <c r="V293" s="72"/>
    </row>
    <row r="294" spans="1:22">
      <c r="A294" s="4" t="str">
        <f>IF('Odhad rozsahu výběru'!D296="","",'Odhad rozsahu výběru'!D296)</f>
        <v/>
      </c>
      <c r="B294" s="69" t="str">
        <f ca="1">IF(INDIRECT("A"&amp;ROW())="","",RANK(A294,[Data],1))</f>
        <v/>
      </c>
      <c r="C294" s="5" t="str">
        <f ca="1">IF(INDIRECT("A"&amp;ROW())="","",(B294-1)/COUNT([Data]))</f>
        <v/>
      </c>
      <c r="D294" s="5" t="str">
        <f ca="1">IF(INDIRECT("A"&amp;ROW())="","",B294/COUNT([Data]))</f>
        <v/>
      </c>
      <c r="E294" t="str">
        <f t="shared" ca="1" si="14"/>
        <v/>
      </c>
      <c r="F294" s="5" t="str">
        <f t="shared" ca="1" si="12"/>
        <v/>
      </c>
      <c r="G294" s="5" t="str">
        <f>IF(ROW()=7,MAX([D_i]),"")</f>
        <v/>
      </c>
      <c r="H294" s="69" t="str">
        <f ca="1">IF(INDIRECT("A"&amp;ROW())="","",RANK([Data],[Data],1)+COUNTIF([Data],Tabulka2493[[#This Row],[Data]])-1)</f>
        <v/>
      </c>
      <c r="I294" s="5" t="str">
        <f ca="1">IF(INDIRECT("A"&amp;ROW())="","",(Tabulka2493[[#This Row],[Pořadí2 - i2]]-1)/COUNT([Data]))</f>
        <v/>
      </c>
      <c r="J294" s="5" t="str">
        <f ca="1">IF(INDIRECT("A"&amp;ROW())="","",H294/COUNT([Data]))</f>
        <v/>
      </c>
      <c r="K294" s="72" t="str">
        <f ca="1">IF(INDIRECT("A"&amp;ROW())="","",NORMDIST(Tabulka2493[[#This Row],[Data]],$X$6,$X$7,1))</f>
        <v/>
      </c>
      <c r="L294" s="5" t="str">
        <f t="shared" ca="1" si="13"/>
        <v/>
      </c>
      <c r="M294" s="5" t="str">
        <f>IF(ROW()=7,MAX(Tabulka2493[D_i]),"")</f>
        <v/>
      </c>
      <c r="N294" s="5"/>
      <c r="O294" s="80"/>
      <c r="P294" s="80"/>
      <c r="Q294" s="80"/>
      <c r="R294" s="76" t="str">
        <f>IF(ROW()=7,IF(SUM([pomocná])&gt;0,SUM([pomocná]),1.36/SQRT(COUNT(Tabulka2493[Data]))),"")</f>
        <v/>
      </c>
      <c r="S294" s="79"/>
      <c r="T294" s="72"/>
      <c r="U294" s="72"/>
      <c r="V294" s="72"/>
    </row>
    <row r="295" spans="1:22">
      <c r="A295" s="4" t="str">
        <f>IF('Odhad rozsahu výběru'!D297="","",'Odhad rozsahu výběru'!D297)</f>
        <v/>
      </c>
      <c r="B295" s="69" t="str">
        <f ca="1">IF(INDIRECT("A"&amp;ROW())="","",RANK(A295,[Data],1))</f>
        <v/>
      </c>
      <c r="C295" s="5" t="str">
        <f ca="1">IF(INDIRECT("A"&amp;ROW())="","",(B295-1)/COUNT([Data]))</f>
        <v/>
      </c>
      <c r="D295" s="5" t="str">
        <f ca="1">IF(INDIRECT("A"&amp;ROW())="","",B295/COUNT([Data]))</f>
        <v/>
      </c>
      <c r="E295" t="str">
        <f t="shared" ca="1" si="14"/>
        <v/>
      </c>
      <c r="F295" s="5" t="str">
        <f t="shared" ca="1" si="12"/>
        <v/>
      </c>
      <c r="G295" s="5" t="str">
        <f>IF(ROW()=7,MAX([D_i]),"")</f>
        <v/>
      </c>
      <c r="H295" s="69" t="str">
        <f ca="1">IF(INDIRECT("A"&amp;ROW())="","",RANK([Data],[Data],1)+COUNTIF([Data],Tabulka2493[[#This Row],[Data]])-1)</f>
        <v/>
      </c>
      <c r="I295" s="5" t="str">
        <f ca="1">IF(INDIRECT("A"&amp;ROW())="","",(Tabulka2493[[#This Row],[Pořadí2 - i2]]-1)/COUNT([Data]))</f>
        <v/>
      </c>
      <c r="J295" s="5" t="str">
        <f ca="1">IF(INDIRECT("A"&amp;ROW())="","",H295/COUNT([Data]))</f>
        <v/>
      </c>
      <c r="K295" s="72" t="str">
        <f ca="1">IF(INDIRECT("A"&amp;ROW())="","",NORMDIST(Tabulka2493[[#This Row],[Data]],$X$6,$X$7,1))</f>
        <v/>
      </c>
      <c r="L295" s="5" t="str">
        <f t="shared" ca="1" si="13"/>
        <v/>
      </c>
      <c r="M295" s="5" t="str">
        <f>IF(ROW()=7,MAX(Tabulka2493[D_i]),"")</f>
        <v/>
      </c>
      <c r="N295" s="5"/>
      <c r="O295" s="80"/>
      <c r="P295" s="80"/>
      <c r="Q295" s="80"/>
      <c r="R295" s="76" t="str">
        <f>IF(ROW()=7,IF(SUM([pomocná])&gt;0,SUM([pomocná]),1.36/SQRT(COUNT(Tabulka2493[Data]))),"")</f>
        <v/>
      </c>
      <c r="S295" s="79"/>
      <c r="T295" s="72"/>
      <c r="U295" s="72"/>
      <c r="V295" s="72"/>
    </row>
    <row r="296" spans="1:22">
      <c r="A296" s="4" t="str">
        <f>IF('Odhad rozsahu výběru'!D298="","",'Odhad rozsahu výběru'!D298)</f>
        <v/>
      </c>
      <c r="B296" s="69" t="str">
        <f ca="1">IF(INDIRECT("A"&amp;ROW())="","",RANK(A296,[Data],1))</f>
        <v/>
      </c>
      <c r="C296" s="5" t="str">
        <f ca="1">IF(INDIRECT("A"&amp;ROW())="","",(B296-1)/COUNT([Data]))</f>
        <v/>
      </c>
      <c r="D296" s="5" t="str">
        <f ca="1">IF(INDIRECT("A"&amp;ROW())="","",B296/COUNT([Data]))</f>
        <v/>
      </c>
      <c r="E296" t="str">
        <f t="shared" ca="1" si="14"/>
        <v/>
      </c>
      <c r="F296" s="5" t="str">
        <f t="shared" ca="1" si="12"/>
        <v/>
      </c>
      <c r="G296" s="5" t="str">
        <f>IF(ROW()=7,MAX([D_i]),"")</f>
        <v/>
      </c>
      <c r="H296" s="69" t="str">
        <f ca="1">IF(INDIRECT("A"&amp;ROW())="","",RANK([Data],[Data],1)+COUNTIF([Data],Tabulka2493[[#This Row],[Data]])-1)</f>
        <v/>
      </c>
      <c r="I296" s="5" t="str">
        <f ca="1">IF(INDIRECT("A"&amp;ROW())="","",(Tabulka2493[[#This Row],[Pořadí2 - i2]]-1)/COUNT([Data]))</f>
        <v/>
      </c>
      <c r="J296" s="5" t="str">
        <f ca="1">IF(INDIRECT("A"&amp;ROW())="","",H296/COUNT([Data]))</f>
        <v/>
      </c>
      <c r="K296" s="72" t="str">
        <f ca="1">IF(INDIRECT("A"&amp;ROW())="","",NORMDIST(Tabulka2493[[#This Row],[Data]],$X$6,$X$7,1))</f>
        <v/>
      </c>
      <c r="L296" s="5" t="str">
        <f t="shared" ca="1" si="13"/>
        <v/>
      </c>
      <c r="M296" s="5" t="str">
        <f>IF(ROW()=7,MAX(Tabulka2493[D_i]),"")</f>
        <v/>
      </c>
      <c r="N296" s="5"/>
      <c r="O296" s="80"/>
      <c r="P296" s="80"/>
      <c r="Q296" s="80"/>
      <c r="R296" s="76" t="str">
        <f>IF(ROW()=7,IF(SUM([pomocná])&gt;0,SUM([pomocná]),1.36/SQRT(COUNT(Tabulka2493[Data]))),"")</f>
        <v/>
      </c>
      <c r="S296" s="79"/>
      <c r="T296" s="72"/>
      <c r="U296" s="72"/>
      <c r="V296" s="72"/>
    </row>
    <row r="297" spans="1:22">
      <c r="A297" s="4" t="str">
        <f>IF('Odhad rozsahu výběru'!D299="","",'Odhad rozsahu výběru'!D299)</f>
        <v/>
      </c>
      <c r="B297" s="69" t="str">
        <f ca="1">IF(INDIRECT("A"&amp;ROW())="","",RANK(A297,[Data],1))</f>
        <v/>
      </c>
      <c r="C297" s="5" t="str">
        <f ca="1">IF(INDIRECT("A"&amp;ROW())="","",(B297-1)/COUNT([Data]))</f>
        <v/>
      </c>
      <c r="D297" s="5" t="str">
        <f ca="1">IF(INDIRECT("A"&amp;ROW())="","",B297/COUNT([Data]))</f>
        <v/>
      </c>
      <c r="E297" t="str">
        <f t="shared" ca="1" si="14"/>
        <v/>
      </c>
      <c r="F297" s="5" t="str">
        <f t="shared" ca="1" si="12"/>
        <v/>
      </c>
      <c r="G297" s="5" t="str">
        <f>IF(ROW()=7,MAX([D_i]),"")</f>
        <v/>
      </c>
      <c r="H297" s="69" t="str">
        <f ca="1">IF(INDIRECT("A"&amp;ROW())="","",RANK([Data],[Data],1)+COUNTIF([Data],Tabulka2493[[#This Row],[Data]])-1)</f>
        <v/>
      </c>
      <c r="I297" s="5" t="str">
        <f ca="1">IF(INDIRECT("A"&amp;ROW())="","",(Tabulka2493[[#This Row],[Pořadí2 - i2]]-1)/COUNT([Data]))</f>
        <v/>
      </c>
      <c r="J297" s="5" t="str">
        <f ca="1">IF(INDIRECT("A"&amp;ROW())="","",H297/COUNT([Data]))</f>
        <v/>
      </c>
      <c r="K297" s="72" t="str">
        <f ca="1">IF(INDIRECT("A"&amp;ROW())="","",NORMDIST(Tabulka2493[[#This Row],[Data]],$X$6,$X$7,1))</f>
        <v/>
      </c>
      <c r="L297" s="5" t="str">
        <f t="shared" ca="1" si="13"/>
        <v/>
      </c>
      <c r="M297" s="5" t="str">
        <f>IF(ROW()=7,MAX(Tabulka2493[D_i]),"")</f>
        <v/>
      </c>
      <c r="N297" s="5"/>
      <c r="O297" s="80"/>
      <c r="P297" s="80"/>
      <c r="Q297" s="80"/>
      <c r="R297" s="76" t="str">
        <f>IF(ROW()=7,IF(SUM([pomocná])&gt;0,SUM([pomocná]),1.36/SQRT(COUNT(Tabulka2493[Data]))),"")</f>
        <v/>
      </c>
      <c r="S297" s="79"/>
      <c r="T297" s="72"/>
      <c r="U297" s="72"/>
      <c r="V297" s="72"/>
    </row>
    <row r="298" spans="1:22">
      <c r="A298" s="4" t="str">
        <f>IF('Odhad rozsahu výběru'!D300="","",'Odhad rozsahu výběru'!D300)</f>
        <v/>
      </c>
      <c r="B298" s="69" t="str">
        <f ca="1">IF(INDIRECT("A"&amp;ROW())="","",RANK(A298,[Data],1))</f>
        <v/>
      </c>
      <c r="C298" s="5" t="str">
        <f ca="1">IF(INDIRECT("A"&amp;ROW())="","",(B298-1)/COUNT([Data]))</f>
        <v/>
      </c>
      <c r="D298" s="5" t="str">
        <f ca="1">IF(INDIRECT("A"&amp;ROW())="","",B298/COUNT([Data]))</f>
        <v/>
      </c>
      <c r="E298" t="str">
        <f t="shared" ca="1" si="14"/>
        <v/>
      </c>
      <c r="F298" s="5" t="str">
        <f t="shared" ca="1" si="12"/>
        <v/>
      </c>
      <c r="G298" s="5" t="str">
        <f>IF(ROW()=7,MAX([D_i]),"")</f>
        <v/>
      </c>
      <c r="H298" s="69" t="str">
        <f ca="1">IF(INDIRECT("A"&amp;ROW())="","",RANK([Data],[Data],1)+COUNTIF([Data],Tabulka2493[[#This Row],[Data]])-1)</f>
        <v/>
      </c>
      <c r="I298" s="5" t="str">
        <f ca="1">IF(INDIRECT("A"&amp;ROW())="","",(Tabulka2493[[#This Row],[Pořadí2 - i2]]-1)/COUNT([Data]))</f>
        <v/>
      </c>
      <c r="J298" s="5" t="str">
        <f ca="1">IF(INDIRECT("A"&amp;ROW())="","",H298/COUNT([Data]))</f>
        <v/>
      </c>
      <c r="K298" s="72" t="str">
        <f ca="1">IF(INDIRECT("A"&amp;ROW())="","",NORMDIST(Tabulka2493[[#This Row],[Data]],$X$6,$X$7,1))</f>
        <v/>
      </c>
      <c r="L298" s="5" t="str">
        <f t="shared" ca="1" si="13"/>
        <v/>
      </c>
      <c r="M298" s="5" t="str">
        <f>IF(ROW()=7,MAX(Tabulka2493[D_i]),"")</f>
        <v/>
      </c>
      <c r="N298" s="5"/>
      <c r="O298" s="80"/>
      <c r="P298" s="80"/>
      <c r="Q298" s="80"/>
      <c r="R298" s="76" t="str">
        <f>IF(ROW()=7,IF(SUM([pomocná])&gt;0,SUM([pomocná]),1.36/SQRT(COUNT(Tabulka2493[Data]))),"")</f>
        <v/>
      </c>
      <c r="S298" s="79"/>
      <c r="T298" s="72"/>
      <c r="U298" s="72"/>
      <c r="V298" s="72"/>
    </row>
    <row r="299" spans="1:22">
      <c r="A299" s="4" t="str">
        <f>IF('Odhad rozsahu výběru'!D301="","",'Odhad rozsahu výběru'!D301)</f>
        <v/>
      </c>
      <c r="B299" s="69" t="str">
        <f ca="1">IF(INDIRECT("A"&amp;ROW())="","",RANK(A299,[Data],1))</f>
        <v/>
      </c>
      <c r="C299" s="5" t="str">
        <f ca="1">IF(INDIRECT("A"&amp;ROW())="","",(B299-1)/COUNT([Data]))</f>
        <v/>
      </c>
      <c r="D299" s="5" t="str">
        <f ca="1">IF(INDIRECT("A"&amp;ROW())="","",B299/COUNT([Data]))</f>
        <v/>
      </c>
      <c r="E299" t="str">
        <f t="shared" ca="1" si="14"/>
        <v/>
      </c>
      <c r="F299" s="5" t="str">
        <f t="shared" ca="1" si="12"/>
        <v/>
      </c>
      <c r="G299" s="5" t="str">
        <f>IF(ROW()=7,MAX([D_i]),"")</f>
        <v/>
      </c>
      <c r="H299" s="69" t="str">
        <f ca="1">IF(INDIRECT("A"&amp;ROW())="","",RANK([Data],[Data],1)+COUNTIF([Data],Tabulka2493[[#This Row],[Data]])-1)</f>
        <v/>
      </c>
      <c r="I299" s="5" t="str">
        <f ca="1">IF(INDIRECT("A"&amp;ROW())="","",(Tabulka2493[[#This Row],[Pořadí2 - i2]]-1)/COUNT([Data]))</f>
        <v/>
      </c>
      <c r="J299" s="5" t="str">
        <f ca="1">IF(INDIRECT("A"&amp;ROW())="","",H299/COUNT([Data]))</f>
        <v/>
      </c>
      <c r="K299" s="72" t="str">
        <f ca="1">IF(INDIRECT("A"&amp;ROW())="","",NORMDIST(Tabulka2493[[#This Row],[Data]],$X$6,$X$7,1))</f>
        <v/>
      </c>
      <c r="L299" s="5" t="str">
        <f t="shared" ca="1" si="13"/>
        <v/>
      </c>
      <c r="M299" s="5" t="str">
        <f>IF(ROW()=7,MAX(Tabulka2493[D_i]),"")</f>
        <v/>
      </c>
      <c r="N299" s="5"/>
      <c r="O299" s="80"/>
      <c r="P299" s="80"/>
      <c r="Q299" s="80"/>
      <c r="R299" s="76" t="str">
        <f>IF(ROW()=7,IF(SUM([pomocná])&gt;0,SUM([pomocná]),1.36/SQRT(COUNT(Tabulka2493[Data]))),"")</f>
        <v/>
      </c>
      <c r="S299" s="79"/>
      <c r="T299" s="72"/>
      <c r="U299" s="72"/>
      <c r="V299" s="72"/>
    </row>
    <row r="300" spans="1:22">
      <c r="A300" s="4" t="str">
        <f>IF('Odhad rozsahu výběru'!D302="","",'Odhad rozsahu výběru'!D302)</f>
        <v/>
      </c>
      <c r="B300" s="69" t="str">
        <f ca="1">IF(INDIRECT("A"&amp;ROW())="","",RANK(A300,[Data],1))</f>
        <v/>
      </c>
      <c r="C300" s="5" t="str">
        <f ca="1">IF(INDIRECT("A"&amp;ROW())="","",(B300-1)/COUNT([Data]))</f>
        <v/>
      </c>
      <c r="D300" s="5" t="str">
        <f ca="1">IF(INDIRECT("A"&amp;ROW())="","",B300/COUNT([Data]))</f>
        <v/>
      </c>
      <c r="E300" t="str">
        <f t="shared" ca="1" si="14"/>
        <v/>
      </c>
      <c r="F300" s="5" t="str">
        <f t="shared" ca="1" si="12"/>
        <v/>
      </c>
      <c r="G300" s="5" t="str">
        <f>IF(ROW()=7,MAX([D_i]),"")</f>
        <v/>
      </c>
      <c r="H300" s="69" t="str">
        <f ca="1">IF(INDIRECT("A"&amp;ROW())="","",RANK([Data],[Data],1)+COUNTIF([Data],Tabulka2493[[#This Row],[Data]])-1)</f>
        <v/>
      </c>
      <c r="I300" s="5" t="str">
        <f ca="1">IF(INDIRECT("A"&amp;ROW())="","",(Tabulka2493[[#This Row],[Pořadí2 - i2]]-1)/COUNT([Data]))</f>
        <v/>
      </c>
      <c r="J300" s="5" t="str">
        <f ca="1">IF(INDIRECT("A"&amp;ROW())="","",H300/COUNT([Data]))</f>
        <v/>
      </c>
      <c r="K300" s="72" t="str">
        <f ca="1">IF(INDIRECT("A"&amp;ROW())="","",NORMDIST(Tabulka2493[[#This Row],[Data]],$X$6,$X$7,1))</f>
        <v/>
      </c>
      <c r="L300" s="5" t="str">
        <f t="shared" ca="1" si="13"/>
        <v/>
      </c>
      <c r="M300" s="5" t="str">
        <f>IF(ROW()=7,MAX(Tabulka2493[D_i]),"")</f>
        <v/>
      </c>
      <c r="N300" s="5"/>
      <c r="O300" s="80"/>
      <c r="P300" s="80"/>
      <c r="Q300" s="80"/>
      <c r="R300" s="76" t="str">
        <f>IF(ROW()=7,IF(SUM([pomocná])&gt;0,SUM([pomocná]),1.36/SQRT(COUNT(Tabulka2493[Data]))),"")</f>
        <v/>
      </c>
      <c r="S300" s="79"/>
      <c r="T300" s="72"/>
      <c r="U300" s="72"/>
      <c r="V300" s="72"/>
    </row>
    <row r="301" spans="1:22">
      <c r="A301" s="4" t="str">
        <f>IF('Odhad rozsahu výběru'!D303="","",'Odhad rozsahu výběru'!D303)</f>
        <v/>
      </c>
      <c r="B301" s="69" t="str">
        <f ca="1">IF(INDIRECT("A"&amp;ROW())="","",RANK(A301,[Data],1))</f>
        <v/>
      </c>
      <c r="C301" s="5" t="str">
        <f ca="1">IF(INDIRECT("A"&amp;ROW())="","",(B301-1)/COUNT([Data]))</f>
        <v/>
      </c>
      <c r="D301" s="5" t="str">
        <f ca="1">IF(INDIRECT("A"&amp;ROW())="","",B301/COUNT([Data]))</f>
        <v/>
      </c>
      <c r="E301" t="str">
        <f t="shared" ca="1" si="14"/>
        <v/>
      </c>
      <c r="F301" s="5" t="str">
        <f t="shared" ca="1" si="12"/>
        <v/>
      </c>
      <c r="G301" s="5" t="str">
        <f>IF(ROW()=7,MAX([D_i]),"")</f>
        <v/>
      </c>
      <c r="H301" s="69" t="str">
        <f ca="1">IF(INDIRECT("A"&amp;ROW())="","",RANK([Data],[Data],1)+COUNTIF([Data],Tabulka2493[[#This Row],[Data]])-1)</f>
        <v/>
      </c>
      <c r="I301" s="5" t="str">
        <f ca="1">IF(INDIRECT("A"&amp;ROW())="","",(Tabulka2493[[#This Row],[Pořadí2 - i2]]-1)/COUNT([Data]))</f>
        <v/>
      </c>
      <c r="J301" s="5" t="str">
        <f ca="1">IF(INDIRECT("A"&amp;ROW())="","",H301/COUNT([Data]))</f>
        <v/>
      </c>
      <c r="K301" s="72" t="str">
        <f ca="1">IF(INDIRECT("A"&amp;ROW())="","",NORMDIST(Tabulka2493[[#This Row],[Data]],$X$6,$X$7,1))</f>
        <v/>
      </c>
      <c r="L301" s="5" t="str">
        <f t="shared" ca="1" si="13"/>
        <v/>
      </c>
      <c r="M301" s="5" t="str">
        <f>IF(ROW()=7,MAX(Tabulka2493[D_i]),"")</f>
        <v/>
      </c>
      <c r="N301" s="5"/>
      <c r="O301" s="80"/>
      <c r="P301" s="80"/>
      <c r="Q301" s="80"/>
      <c r="R301" s="76" t="str">
        <f>IF(ROW()=7,IF(SUM([pomocná])&gt;0,SUM([pomocná]),1.36/SQRT(COUNT(Tabulka2493[Data]))),"")</f>
        <v/>
      </c>
      <c r="S301" s="79"/>
      <c r="T301" s="72"/>
      <c r="U301" s="72"/>
      <c r="V301" s="72"/>
    </row>
    <row r="302" spans="1:22">
      <c r="A302" s="4" t="str">
        <f>IF('Odhad rozsahu výběru'!D304="","",'Odhad rozsahu výběru'!D304)</f>
        <v/>
      </c>
      <c r="B302" s="69" t="str">
        <f ca="1">IF(INDIRECT("A"&amp;ROW())="","",RANK(A302,[Data],1))</f>
        <v/>
      </c>
      <c r="C302" s="5" t="str">
        <f ca="1">IF(INDIRECT("A"&amp;ROW())="","",(B302-1)/COUNT([Data]))</f>
        <v/>
      </c>
      <c r="D302" s="5" t="str">
        <f ca="1">IF(INDIRECT("A"&amp;ROW())="","",B302/COUNT([Data]))</f>
        <v/>
      </c>
      <c r="E302" t="str">
        <f t="shared" ca="1" si="14"/>
        <v/>
      </c>
      <c r="F302" s="5" t="str">
        <f t="shared" ca="1" si="12"/>
        <v/>
      </c>
      <c r="G302" s="5" t="str">
        <f>IF(ROW()=7,MAX([D_i]),"")</f>
        <v/>
      </c>
      <c r="H302" s="69" t="str">
        <f ca="1">IF(INDIRECT("A"&amp;ROW())="","",RANK([Data],[Data],1)+COUNTIF([Data],Tabulka2493[[#This Row],[Data]])-1)</f>
        <v/>
      </c>
      <c r="I302" s="5" t="str">
        <f ca="1">IF(INDIRECT("A"&amp;ROW())="","",(Tabulka2493[[#This Row],[Pořadí2 - i2]]-1)/COUNT([Data]))</f>
        <v/>
      </c>
      <c r="J302" s="5" t="str">
        <f ca="1">IF(INDIRECT("A"&amp;ROW())="","",H302/COUNT([Data]))</f>
        <v/>
      </c>
      <c r="K302" s="72" t="str">
        <f ca="1">IF(INDIRECT("A"&amp;ROW())="","",NORMDIST(Tabulka2493[[#This Row],[Data]],$X$6,$X$7,1))</f>
        <v/>
      </c>
      <c r="L302" s="5" t="str">
        <f t="shared" ca="1" si="13"/>
        <v/>
      </c>
      <c r="M302" s="5" t="str">
        <f>IF(ROW()=7,MAX(Tabulka2493[D_i]),"")</f>
        <v/>
      </c>
      <c r="N302" s="5"/>
      <c r="O302" s="80"/>
      <c r="P302" s="80"/>
      <c r="Q302" s="80"/>
      <c r="R302" s="76" t="str">
        <f>IF(ROW()=7,IF(SUM([pomocná])&gt;0,SUM([pomocná]),1.36/SQRT(COUNT(Tabulka2493[Data]))),"")</f>
        <v/>
      </c>
      <c r="S302" s="79"/>
      <c r="T302" s="72"/>
      <c r="U302" s="72"/>
      <c r="V302" s="72"/>
    </row>
    <row r="303" spans="1:22">
      <c r="A303" s="4" t="str">
        <f>IF('Odhad rozsahu výběru'!D305="","",'Odhad rozsahu výběru'!D305)</f>
        <v/>
      </c>
      <c r="B303" s="69" t="str">
        <f ca="1">IF(INDIRECT("A"&amp;ROW())="","",RANK(A303,[Data],1))</f>
        <v/>
      </c>
      <c r="C303" s="5" t="str">
        <f ca="1">IF(INDIRECT("A"&amp;ROW())="","",(B303-1)/COUNT([Data]))</f>
        <v/>
      </c>
      <c r="D303" s="5" t="str">
        <f ca="1">IF(INDIRECT("A"&amp;ROW())="","",B303/COUNT([Data]))</f>
        <v/>
      </c>
      <c r="E303" t="str">
        <f t="shared" ca="1" si="14"/>
        <v/>
      </c>
      <c r="F303" s="5" t="str">
        <f t="shared" ca="1" si="12"/>
        <v/>
      </c>
      <c r="G303" s="5" t="str">
        <f>IF(ROW()=7,MAX([D_i]),"")</f>
        <v/>
      </c>
      <c r="H303" s="69" t="str">
        <f ca="1">IF(INDIRECT("A"&amp;ROW())="","",RANK([Data],[Data],1)+COUNTIF([Data],Tabulka2493[[#This Row],[Data]])-1)</f>
        <v/>
      </c>
      <c r="I303" s="5" t="str">
        <f ca="1">IF(INDIRECT("A"&amp;ROW())="","",(Tabulka2493[[#This Row],[Pořadí2 - i2]]-1)/COUNT([Data]))</f>
        <v/>
      </c>
      <c r="J303" s="5" t="str">
        <f ca="1">IF(INDIRECT("A"&amp;ROW())="","",H303/COUNT([Data]))</f>
        <v/>
      </c>
      <c r="K303" s="72" t="str">
        <f ca="1">IF(INDIRECT("A"&amp;ROW())="","",NORMDIST(Tabulka2493[[#This Row],[Data]],$X$6,$X$7,1))</f>
        <v/>
      </c>
      <c r="L303" s="5" t="str">
        <f t="shared" ca="1" si="13"/>
        <v/>
      </c>
      <c r="M303" s="5" t="str">
        <f>IF(ROW()=7,MAX(Tabulka2493[D_i]),"")</f>
        <v/>
      </c>
      <c r="N303" s="5"/>
      <c r="O303" s="80"/>
      <c r="P303" s="80"/>
      <c r="Q303" s="80"/>
      <c r="R303" s="76" t="str">
        <f>IF(ROW()=7,IF(SUM([pomocná])&gt;0,SUM([pomocná]),1.36/SQRT(COUNT(Tabulka2493[Data]))),"")</f>
        <v/>
      </c>
      <c r="S303" s="79"/>
      <c r="T303" s="72"/>
      <c r="U303" s="72"/>
      <c r="V303" s="72"/>
    </row>
    <row r="304" spans="1:22">
      <c r="A304" s="4" t="str">
        <f>IF('Odhad rozsahu výběru'!D306="","",'Odhad rozsahu výběru'!D306)</f>
        <v/>
      </c>
      <c r="B304" s="69" t="str">
        <f ca="1">IF(INDIRECT("A"&amp;ROW())="","",RANK(A304,[Data],1))</f>
        <v/>
      </c>
      <c r="C304" s="5" t="str">
        <f ca="1">IF(INDIRECT("A"&amp;ROW())="","",(B304-1)/COUNT([Data]))</f>
        <v/>
      </c>
      <c r="D304" s="5" t="str">
        <f ca="1">IF(INDIRECT("A"&amp;ROW())="","",B304/COUNT([Data]))</f>
        <v/>
      </c>
      <c r="E304" t="str">
        <f t="shared" ca="1" si="14"/>
        <v/>
      </c>
      <c r="F304" s="5" t="str">
        <f t="shared" ca="1" si="12"/>
        <v/>
      </c>
      <c r="G304" s="5" t="str">
        <f>IF(ROW()=7,MAX([D_i]),"")</f>
        <v/>
      </c>
      <c r="H304" s="69" t="str">
        <f ca="1">IF(INDIRECT("A"&amp;ROW())="","",RANK([Data],[Data],1)+COUNTIF([Data],Tabulka2493[[#This Row],[Data]])-1)</f>
        <v/>
      </c>
      <c r="I304" s="5" t="str">
        <f ca="1">IF(INDIRECT("A"&amp;ROW())="","",(Tabulka2493[[#This Row],[Pořadí2 - i2]]-1)/COUNT([Data]))</f>
        <v/>
      </c>
      <c r="J304" s="5" t="str">
        <f ca="1">IF(INDIRECT("A"&amp;ROW())="","",H304/COUNT([Data]))</f>
        <v/>
      </c>
      <c r="K304" s="72" t="str">
        <f ca="1">IF(INDIRECT("A"&amp;ROW())="","",NORMDIST(Tabulka2493[[#This Row],[Data]],$X$6,$X$7,1))</f>
        <v/>
      </c>
      <c r="L304" s="5" t="str">
        <f t="shared" ca="1" si="13"/>
        <v/>
      </c>
      <c r="M304" s="5" t="str">
        <f>IF(ROW()=7,MAX(Tabulka2493[D_i]),"")</f>
        <v/>
      </c>
      <c r="N304" s="5"/>
      <c r="O304" s="80"/>
      <c r="P304" s="80"/>
      <c r="Q304" s="80"/>
      <c r="R304" s="76" t="str">
        <f>IF(ROW()=7,IF(SUM([pomocná])&gt;0,SUM([pomocná]),1.36/SQRT(COUNT(Tabulka2493[Data]))),"")</f>
        <v/>
      </c>
      <c r="S304" s="79"/>
      <c r="T304" s="72"/>
      <c r="U304" s="72"/>
      <c r="V304" s="72"/>
    </row>
    <row r="305" spans="1:22">
      <c r="A305" s="4" t="str">
        <f>IF('Odhad rozsahu výběru'!D307="","",'Odhad rozsahu výběru'!D307)</f>
        <v/>
      </c>
      <c r="B305" s="69" t="str">
        <f ca="1">IF(INDIRECT("A"&amp;ROW())="","",RANK(A305,[Data],1))</f>
        <v/>
      </c>
      <c r="C305" s="5" t="str">
        <f ca="1">IF(INDIRECT("A"&amp;ROW())="","",(B305-1)/COUNT([Data]))</f>
        <v/>
      </c>
      <c r="D305" s="5" t="str">
        <f ca="1">IF(INDIRECT("A"&amp;ROW())="","",B305/COUNT([Data]))</f>
        <v/>
      </c>
      <c r="E305" t="str">
        <f t="shared" ca="1" si="14"/>
        <v/>
      </c>
      <c r="F305" s="5" t="str">
        <f t="shared" ca="1" si="12"/>
        <v/>
      </c>
      <c r="G305" s="5" t="str">
        <f>IF(ROW()=7,MAX([D_i]),"")</f>
        <v/>
      </c>
      <c r="H305" s="69" t="str">
        <f ca="1">IF(INDIRECT("A"&amp;ROW())="","",RANK([Data],[Data],1)+COUNTIF([Data],Tabulka2493[[#This Row],[Data]])-1)</f>
        <v/>
      </c>
      <c r="I305" s="5" t="str">
        <f ca="1">IF(INDIRECT("A"&amp;ROW())="","",(Tabulka2493[[#This Row],[Pořadí2 - i2]]-1)/COUNT([Data]))</f>
        <v/>
      </c>
      <c r="J305" s="5" t="str">
        <f ca="1">IF(INDIRECT("A"&amp;ROW())="","",H305/COUNT([Data]))</f>
        <v/>
      </c>
      <c r="K305" s="72" t="str">
        <f ca="1">IF(INDIRECT("A"&amp;ROW())="","",NORMDIST(Tabulka2493[[#This Row],[Data]],$X$6,$X$7,1))</f>
        <v/>
      </c>
      <c r="L305" s="5" t="str">
        <f t="shared" ca="1" si="13"/>
        <v/>
      </c>
      <c r="M305" s="5" t="str">
        <f>IF(ROW()=7,MAX(Tabulka2493[D_i]),"")</f>
        <v/>
      </c>
      <c r="N305" s="5"/>
      <c r="O305" s="80"/>
      <c r="P305" s="80"/>
      <c r="Q305" s="80"/>
      <c r="R305" s="76" t="str">
        <f>IF(ROW()=7,IF(SUM([pomocná])&gt;0,SUM([pomocná]),1.36/SQRT(COUNT(Tabulka2493[Data]))),"")</f>
        <v/>
      </c>
      <c r="S305" s="79"/>
      <c r="T305" s="72"/>
      <c r="U305" s="72"/>
      <c r="V305" s="72"/>
    </row>
    <row r="306" spans="1:22">
      <c r="A306" s="4" t="str">
        <f>IF('Odhad rozsahu výběru'!D308="","",'Odhad rozsahu výběru'!D308)</f>
        <v/>
      </c>
      <c r="B306" s="69" t="str">
        <f ca="1">IF(INDIRECT("A"&amp;ROW())="","",RANK(A306,[Data],1))</f>
        <v/>
      </c>
      <c r="C306" s="5" t="str">
        <f ca="1">IF(INDIRECT("A"&amp;ROW())="","",(B306-1)/COUNT([Data]))</f>
        <v/>
      </c>
      <c r="D306" s="5" t="str">
        <f ca="1">IF(INDIRECT("A"&amp;ROW())="","",B306/COUNT([Data]))</f>
        <v/>
      </c>
      <c r="E306" t="str">
        <f t="shared" ca="1" si="14"/>
        <v/>
      </c>
      <c r="F306" s="5" t="str">
        <f t="shared" ca="1" si="12"/>
        <v/>
      </c>
      <c r="G306" s="5" t="str">
        <f>IF(ROW()=7,MAX([D_i]),"")</f>
        <v/>
      </c>
      <c r="H306" s="69" t="str">
        <f ca="1">IF(INDIRECT("A"&amp;ROW())="","",RANK([Data],[Data],1)+COUNTIF([Data],Tabulka2493[[#This Row],[Data]])-1)</f>
        <v/>
      </c>
      <c r="I306" s="5" t="str">
        <f ca="1">IF(INDIRECT("A"&amp;ROW())="","",(Tabulka2493[[#This Row],[Pořadí2 - i2]]-1)/COUNT([Data]))</f>
        <v/>
      </c>
      <c r="J306" s="5" t="str">
        <f ca="1">IF(INDIRECT("A"&amp;ROW())="","",H306/COUNT([Data]))</f>
        <v/>
      </c>
      <c r="K306" s="72" t="str">
        <f ca="1">IF(INDIRECT("A"&amp;ROW())="","",NORMDIST(Tabulka2493[[#This Row],[Data]],$X$6,$X$7,1))</f>
        <v/>
      </c>
      <c r="L306" s="5" t="str">
        <f t="shared" ca="1" si="13"/>
        <v/>
      </c>
      <c r="M306" s="5" t="str">
        <f>IF(ROW()=7,MAX(Tabulka2493[D_i]),"")</f>
        <v/>
      </c>
      <c r="N306" s="5"/>
      <c r="O306" s="80"/>
      <c r="P306" s="80"/>
      <c r="Q306" s="80"/>
      <c r="R306" s="76" t="str">
        <f>IF(ROW()=7,IF(SUM([pomocná])&gt;0,SUM([pomocná]),1.36/SQRT(COUNT(Tabulka2493[Data]))),"")</f>
        <v/>
      </c>
      <c r="S306" s="79"/>
      <c r="T306" s="72"/>
      <c r="U306" s="72"/>
      <c r="V306" s="72"/>
    </row>
    <row r="307" spans="1:22">
      <c r="A307" s="4" t="str">
        <f>IF('Odhad rozsahu výběru'!D309="","",'Odhad rozsahu výběru'!D309)</f>
        <v/>
      </c>
      <c r="B307" s="69" t="str">
        <f ca="1">IF(INDIRECT("A"&amp;ROW())="","",RANK(A307,[Data],1))</f>
        <v/>
      </c>
      <c r="C307" s="5" t="str">
        <f ca="1">IF(INDIRECT("A"&amp;ROW())="","",(B307-1)/COUNT([Data]))</f>
        <v/>
      </c>
      <c r="D307" s="5" t="str">
        <f ca="1">IF(INDIRECT("A"&amp;ROW())="","",B307/COUNT([Data]))</f>
        <v/>
      </c>
      <c r="E307" t="str">
        <f t="shared" ca="1" si="14"/>
        <v/>
      </c>
      <c r="F307" s="5" t="str">
        <f t="shared" ca="1" si="12"/>
        <v/>
      </c>
      <c r="G307" s="5" t="str">
        <f>IF(ROW()=7,MAX([D_i]),"")</f>
        <v/>
      </c>
      <c r="H307" s="69" t="str">
        <f ca="1">IF(INDIRECT("A"&amp;ROW())="","",RANK([Data],[Data],1)+COUNTIF([Data],Tabulka2493[[#This Row],[Data]])-1)</f>
        <v/>
      </c>
      <c r="I307" s="5" t="str">
        <f ca="1">IF(INDIRECT("A"&amp;ROW())="","",(Tabulka2493[[#This Row],[Pořadí2 - i2]]-1)/COUNT([Data]))</f>
        <v/>
      </c>
      <c r="J307" s="5" t="str">
        <f ca="1">IF(INDIRECT("A"&amp;ROW())="","",H307/COUNT([Data]))</f>
        <v/>
      </c>
      <c r="K307" s="72" t="str">
        <f ca="1">IF(INDIRECT("A"&amp;ROW())="","",NORMDIST(Tabulka2493[[#This Row],[Data]],$X$6,$X$7,1))</f>
        <v/>
      </c>
      <c r="L307" s="5" t="str">
        <f t="shared" ca="1" si="13"/>
        <v/>
      </c>
      <c r="M307" s="5" t="str">
        <f>IF(ROW()=7,MAX(Tabulka2493[D_i]),"")</f>
        <v/>
      </c>
      <c r="N307" s="5"/>
      <c r="O307" s="80"/>
      <c r="P307" s="80"/>
      <c r="Q307" s="80"/>
      <c r="R307" s="76" t="str">
        <f>IF(ROW()=7,IF(SUM([pomocná])&gt;0,SUM([pomocná]),1.36/SQRT(COUNT(Tabulka2493[Data]))),"")</f>
        <v/>
      </c>
      <c r="S307" s="79"/>
      <c r="T307" s="72"/>
      <c r="U307" s="72"/>
      <c r="V307" s="72"/>
    </row>
    <row r="308" spans="1:22">
      <c r="A308" s="4" t="str">
        <f>IF('Odhad rozsahu výběru'!D310="","",'Odhad rozsahu výběru'!D310)</f>
        <v/>
      </c>
      <c r="B308" s="69" t="str">
        <f ca="1">IF(INDIRECT("A"&amp;ROW())="","",RANK(A308,[Data],1))</f>
        <v/>
      </c>
      <c r="C308" s="5" t="str">
        <f ca="1">IF(INDIRECT("A"&amp;ROW())="","",(B308-1)/COUNT([Data]))</f>
        <v/>
      </c>
      <c r="D308" s="5" t="str">
        <f ca="1">IF(INDIRECT("A"&amp;ROW())="","",B308/COUNT([Data]))</f>
        <v/>
      </c>
      <c r="E308" t="str">
        <f t="shared" ca="1" si="14"/>
        <v/>
      </c>
      <c r="F308" s="5" t="str">
        <f t="shared" ca="1" si="12"/>
        <v/>
      </c>
      <c r="G308" s="5" t="str">
        <f>IF(ROW()=7,MAX([D_i]),"")</f>
        <v/>
      </c>
      <c r="H308" s="69" t="str">
        <f ca="1">IF(INDIRECT("A"&amp;ROW())="","",RANK([Data],[Data],1)+COUNTIF([Data],Tabulka2493[[#This Row],[Data]])-1)</f>
        <v/>
      </c>
      <c r="I308" s="5" t="str">
        <f ca="1">IF(INDIRECT("A"&amp;ROW())="","",(Tabulka2493[[#This Row],[Pořadí2 - i2]]-1)/COUNT([Data]))</f>
        <v/>
      </c>
      <c r="J308" s="5" t="str">
        <f ca="1">IF(INDIRECT("A"&amp;ROW())="","",H308/COUNT([Data]))</f>
        <v/>
      </c>
      <c r="K308" s="72" t="str">
        <f ca="1">IF(INDIRECT("A"&amp;ROW())="","",NORMDIST(Tabulka2493[[#This Row],[Data]],$X$6,$X$7,1))</f>
        <v/>
      </c>
      <c r="L308" s="5" t="str">
        <f t="shared" ca="1" si="13"/>
        <v/>
      </c>
      <c r="M308" s="5" t="str">
        <f>IF(ROW()=7,MAX(Tabulka2493[D_i]),"")</f>
        <v/>
      </c>
      <c r="N308" s="5"/>
      <c r="O308" s="80"/>
      <c r="P308" s="80"/>
      <c r="Q308" s="80"/>
      <c r="R308" s="76" t="str">
        <f>IF(ROW()=7,IF(SUM([pomocná])&gt;0,SUM([pomocná]),1.36/SQRT(COUNT(Tabulka2493[Data]))),"")</f>
        <v/>
      </c>
      <c r="S308" s="79"/>
      <c r="T308" s="72"/>
      <c r="U308" s="72"/>
      <c r="V308" s="72"/>
    </row>
    <row r="309" spans="1:22">
      <c r="A309" s="4" t="str">
        <f>IF('Odhad rozsahu výběru'!D311="","",'Odhad rozsahu výběru'!D311)</f>
        <v/>
      </c>
      <c r="B309" s="69" t="str">
        <f ca="1">IF(INDIRECT("A"&amp;ROW())="","",RANK(A309,[Data],1))</f>
        <v/>
      </c>
      <c r="C309" s="5" t="str">
        <f ca="1">IF(INDIRECT("A"&amp;ROW())="","",(B309-1)/COUNT([Data]))</f>
        <v/>
      </c>
      <c r="D309" s="5" t="str">
        <f ca="1">IF(INDIRECT("A"&amp;ROW())="","",B309/COUNT([Data]))</f>
        <v/>
      </c>
      <c r="E309" t="str">
        <f t="shared" ca="1" si="14"/>
        <v/>
      </c>
      <c r="F309" s="5" t="str">
        <f t="shared" ca="1" si="12"/>
        <v/>
      </c>
      <c r="G309" s="5" t="str">
        <f>IF(ROW()=7,MAX([D_i]),"")</f>
        <v/>
      </c>
      <c r="H309" s="69" t="str">
        <f ca="1">IF(INDIRECT("A"&amp;ROW())="","",RANK([Data],[Data],1)+COUNTIF([Data],Tabulka2493[[#This Row],[Data]])-1)</f>
        <v/>
      </c>
      <c r="I309" s="5" t="str">
        <f ca="1">IF(INDIRECT("A"&amp;ROW())="","",(Tabulka2493[[#This Row],[Pořadí2 - i2]]-1)/COUNT([Data]))</f>
        <v/>
      </c>
      <c r="J309" s="5" t="str">
        <f ca="1">IF(INDIRECT("A"&amp;ROW())="","",H309/COUNT([Data]))</f>
        <v/>
      </c>
      <c r="K309" s="72" t="str">
        <f ca="1">IF(INDIRECT("A"&amp;ROW())="","",NORMDIST(Tabulka2493[[#This Row],[Data]],$X$6,$X$7,1))</f>
        <v/>
      </c>
      <c r="L309" s="5" t="str">
        <f t="shared" ca="1" si="13"/>
        <v/>
      </c>
      <c r="M309" s="5" t="str">
        <f>IF(ROW()=7,MAX(Tabulka2493[D_i]),"")</f>
        <v/>
      </c>
      <c r="N309" s="5"/>
      <c r="O309" s="80"/>
      <c r="P309" s="80"/>
      <c r="Q309" s="80"/>
      <c r="R309" s="76" t="str">
        <f>IF(ROW()=7,IF(SUM([pomocná])&gt;0,SUM([pomocná]),1.36/SQRT(COUNT(Tabulka2493[Data]))),"")</f>
        <v/>
      </c>
      <c r="S309" s="79"/>
      <c r="T309" s="72"/>
      <c r="U309" s="72"/>
      <c r="V309" s="72"/>
    </row>
    <row r="310" spans="1:22">
      <c r="A310" s="4" t="str">
        <f>IF('Odhad rozsahu výběru'!D312="","",'Odhad rozsahu výběru'!D312)</f>
        <v/>
      </c>
      <c r="B310" s="69" t="str">
        <f ca="1">IF(INDIRECT("A"&amp;ROW())="","",RANK(A310,[Data],1))</f>
        <v/>
      </c>
      <c r="C310" s="5" t="str">
        <f ca="1">IF(INDIRECT("A"&amp;ROW())="","",(B310-1)/COUNT([Data]))</f>
        <v/>
      </c>
      <c r="D310" s="5" t="str">
        <f ca="1">IF(INDIRECT("A"&amp;ROW())="","",B310/COUNT([Data]))</f>
        <v/>
      </c>
      <c r="E310" t="str">
        <f t="shared" ca="1" si="14"/>
        <v/>
      </c>
      <c r="F310" s="5" t="str">
        <f t="shared" ca="1" si="12"/>
        <v/>
      </c>
      <c r="G310" s="5" t="str">
        <f>IF(ROW()=7,MAX([D_i]),"")</f>
        <v/>
      </c>
      <c r="H310" s="69" t="str">
        <f ca="1">IF(INDIRECT("A"&amp;ROW())="","",RANK([Data],[Data],1)+COUNTIF([Data],Tabulka2493[[#This Row],[Data]])-1)</f>
        <v/>
      </c>
      <c r="I310" s="5" t="str">
        <f ca="1">IF(INDIRECT("A"&amp;ROW())="","",(Tabulka2493[[#This Row],[Pořadí2 - i2]]-1)/COUNT([Data]))</f>
        <v/>
      </c>
      <c r="J310" s="5" t="str">
        <f ca="1">IF(INDIRECT("A"&amp;ROW())="","",H310/COUNT([Data]))</f>
        <v/>
      </c>
      <c r="K310" s="72" t="str">
        <f ca="1">IF(INDIRECT("A"&amp;ROW())="","",NORMDIST(Tabulka2493[[#This Row],[Data]],$X$6,$X$7,1))</f>
        <v/>
      </c>
      <c r="L310" s="5" t="str">
        <f t="shared" ca="1" si="13"/>
        <v/>
      </c>
      <c r="M310" s="5" t="str">
        <f>IF(ROW()=7,MAX(Tabulka2493[D_i]),"")</f>
        <v/>
      </c>
      <c r="N310" s="5"/>
      <c r="O310" s="80"/>
      <c r="P310" s="80"/>
      <c r="Q310" s="80"/>
      <c r="R310" s="76" t="str">
        <f>IF(ROW()=7,IF(SUM([pomocná])&gt;0,SUM([pomocná]),1.36/SQRT(COUNT(Tabulka2493[Data]))),"")</f>
        <v/>
      </c>
      <c r="S310" s="79"/>
      <c r="T310" s="72"/>
      <c r="U310" s="72"/>
      <c r="V310" s="72"/>
    </row>
    <row r="311" spans="1:22">
      <c r="A311" s="4" t="str">
        <f>IF('Odhad rozsahu výběru'!D313="","",'Odhad rozsahu výběru'!D313)</f>
        <v/>
      </c>
      <c r="B311" s="69" t="str">
        <f ca="1">IF(INDIRECT("A"&amp;ROW())="","",RANK(A311,[Data],1))</f>
        <v/>
      </c>
      <c r="C311" s="5" t="str">
        <f ca="1">IF(INDIRECT("A"&amp;ROW())="","",(B311-1)/COUNT([Data]))</f>
        <v/>
      </c>
      <c r="D311" s="5" t="str">
        <f ca="1">IF(INDIRECT("A"&amp;ROW())="","",B311/COUNT([Data]))</f>
        <v/>
      </c>
      <c r="E311" t="str">
        <f t="shared" ca="1" si="14"/>
        <v/>
      </c>
      <c r="F311" s="5" t="str">
        <f t="shared" ca="1" si="12"/>
        <v/>
      </c>
      <c r="G311" s="5" t="str">
        <f>IF(ROW()=7,MAX([D_i]),"")</f>
        <v/>
      </c>
      <c r="H311" s="69" t="str">
        <f ca="1">IF(INDIRECT("A"&amp;ROW())="","",RANK([Data],[Data],1)+COUNTIF([Data],Tabulka2493[[#This Row],[Data]])-1)</f>
        <v/>
      </c>
      <c r="I311" s="5" t="str">
        <f ca="1">IF(INDIRECT("A"&amp;ROW())="","",(Tabulka2493[[#This Row],[Pořadí2 - i2]]-1)/COUNT([Data]))</f>
        <v/>
      </c>
      <c r="J311" s="5" t="str">
        <f ca="1">IF(INDIRECT("A"&amp;ROW())="","",H311/COUNT([Data]))</f>
        <v/>
      </c>
      <c r="K311" s="72" t="str">
        <f ca="1">IF(INDIRECT("A"&amp;ROW())="","",NORMDIST(Tabulka2493[[#This Row],[Data]],$X$6,$X$7,1))</f>
        <v/>
      </c>
      <c r="L311" s="5" t="str">
        <f t="shared" ca="1" si="13"/>
        <v/>
      </c>
      <c r="M311" s="5" t="str">
        <f>IF(ROW()=7,MAX(Tabulka2493[D_i]),"")</f>
        <v/>
      </c>
      <c r="N311" s="5"/>
      <c r="O311" s="80"/>
      <c r="P311" s="80"/>
      <c r="Q311" s="80"/>
      <c r="R311" s="76" t="str">
        <f>IF(ROW()=7,IF(SUM([pomocná])&gt;0,SUM([pomocná]),1.36/SQRT(COUNT(Tabulka2493[Data]))),"")</f>
        <v/>
      </c>
      <c r="S311" s="79"/>
      <c r="T311" s="72"/>
      <c r="U311" s="72"/>
      <c r="V311" s="72"/>
    </row>
    <row r="312" spans="1:22">
      <c r="A312" s="4" t="str">
        <f>IF('Odhad rozsahu výběru'!D314="","",'Odhad rozsahu výběru'!D314)</f>
        <v/>
      </c>
      <c r="B312" s="69" t="str">
        <f ca="1">IF(INDIRECT("A"&amp;ROW())="","",RANK(A312,[Data],1))</f>
        <v/>
      </c>
      <c r="C312" s="5" t="str">
        <f ca="1">IF(INDIRECT("A"&amp;ROW())="","",(B312-1)/COUNT([Data]))</f>
        <v/>
      </c>
      <c r="D312" s="5" t="str">
        <f ca="1">IF(INDIRECT("A"&amp;ROW())="","",B312/COUNT([Data]))</f>
        <v/>
      </c>
      <c r="E312" t="str">
        <f t="shared" ca="1" si="14"/>
        <v/>
      </c>
      <c r="F312" s="5" t="str">
        <f t="shared" ca="1" si="12"/>
        <v/>
      </c>
      <c r="G312" s="5" t="str">
        <f>IF(ROW()=7,MAX([D_i]),"")</f>
        <v/>
      </c>
      <c r="H312" s="69" t="str">
        <f ca="1">IF(INDIRECT("A"&amp;ROW())="","",RANK([Data],[Data],1)+COUNTIF([Data],Tabulka2493[[#This Row],[Data]])-1)</f>
        <v/>
      </c>
      <c r="I312" s="5" t="str">
        <f ca="1">IF(INDIRECT("A"&amp;ROW())="","",(Tabulka2493[[#This Row],[Pořadí2 - i2]]-1)/COUNT([Data]))</f>
        <v/>
      </c>
      <c r="J312" s="5" t="str">
        <f ca="1">IF(INDIRECT("A"&amp;ROW())="","",H312/COUNT([Data]))</f>
        <v/>
      </c>
      <c r="K312" s="72" t="str">
        <f ca="1">IF(INDIRECT("A"&amp;ROW())="","",NORMDIST(Tabulka2493[[#This Row],[Data]],$X$6,$X$7,1))</f>
        <v/>
      </c>
      <c r="L312" s="5" t="str">
        <f t="shared" ca="1" si="13"/>
        <v/>
      </c>
      <c r="M312" s="5" t="str">
        <f>IF(ROW()=7,MAX(Tabulka2493[D_i]),"")</f>
        <v/>
      </c>
      <c r="N312" s="5"/>
      <c r="O312" s="80"/>
      <c r="P312" s="80"/>
      <c r="Q312" s="80"/>
      <c r="R312" s="76" t="str">
        <f>IF(ROW()=7,IF(SUM([pomocná])&gt;0,SUM([pomocná]),1.36/SQRT(COUNT(Tabulka2493[Data]))),"")</f>
        <v/>
      </c>
      <c r="S312" s="79"/>
      <c r="T312" s="72"/>
      <c r="U312" s="72"/>
      <c r="V312" s="72"/>
    </row>
    <row r="313" spans="1:22">
      <c r="A313" s="4" t="str">
        <f>IF('Odhad rozsahu výběru'!D315="","",'Odhad rozsahu výběru'!D315)</f>
        <v/>
      </c>
      <c r="B313" s="69" t="str">
        <f ca="1">IF(INDIRECT("A"&amp;ROW())="","",RANK(A313,[Data],1))</f>
        <v/>
      </c>
      <c r="C313" s="5" t="str">
        <f ca="1">IF(INDIRECT("A"&amp;ROW())="","",(B313-1)/COUNT([Data]))</f>
        <v/>
      </c>
      <c r="D313" s="5" t="str">
        <f ca="1">IF(INDIRECT("A"&amp;ROW())="","",B313/COUNT([Data]))</f>
        <v/>
      </c>
      <c r="E313" t="str">
        <f t="shared" ca="1" si="14"/>
        <v/>
      </c>
      <c r="F313" s="5" t="str">
        <f t="shared" ca="1" si="12"/>
        <v/>
      </c>
      <c r="G313" s="5" t="str">
        <f>IF(ROW()=7,MAX([D_i]),"")</f>
        <v/>
      </c>
      <c r="H313" s="69" t="str">
        <f ca="1">IF(INDIRECT("A"&amp;ROW())="","",RANK([Data],[Data],1)+COUNTIF([Data],Tabulka2493[[#This Row],[Data]])-1)</f>
        <v/>
      </c>
      <c r="I313" s="5" t="str">
        <f ca="1">IF(INDIRECT("A"&amp;ROW())="","",(Tabulka2493[[#This Row],[Pořadí2 - i2]]-1)/COUNT([Data]))</f>
        <v/>
      </c>
      <c r="J313" s="5" t="str">
        <f ca="1">IF(INDIRECT("A"&amp;ROW())="","",H313/COUNT([Data]))</f>
        <v/>
      </c>
      <c r="K313" s="72" t="str">
        <f ca="1">IF(INDIRECT("A"&amp;ROW())="","",NORMDIST(Tabulka2493[[#This Row],[Data]],$X$6,$X$7,1))</f>
        <v/>
      </c>
      <c r="L313" s="5" t="str">
        <f t="shared" ca="1" si="13"/>
        <v/>
      </c>
      <c r="M313" s="5" t="str">
        <f>IF(ROW()=7,MAX(Tabulka2493[D_i]),"")</f>
        <v/>
      </c>
      <c r="N313" s="5"/>
      <c r="O313" s="80"/>
      <c r="P313" s="80"/>
      <c r="Q313" s="80"/>
      <c r="R313" s="76" t="str">
        <f>IF(ROW()=7,IF(SUM([pomocná])&gt;0,SUM([pomocná]),1.36/SQRT(COUNT(Tabulka2493[Data]))),"")</f>
        <v/>
      </c>
      <c r="S313" s="79"/>
      <c r="T313" s="72"/>
      <c r="U313" s="72"/>
      <c r="V313" s="72"/>
    </row>
    <row r="314" spans="1:22">
      <c r="A314" s="4" t="str">
        <f>IF('Odhad rozsahu výběru'!D316="","",'Odhad rozsahu výběru'!D316)</f>
        <v/>
      </c>
      <c r="B314" s="69" t="str">
        <f ca="1">IF(INDIRECT("A"&amp;ROW())="","",RANK(A314,[Data],1))</f>
        <v/>
      </c>
      <c r="C314" s="5" t="str">
        <f ca="1">IF(INDIRECT("A"&amp;ROW())="","",(B314-1)/COUNT([Data]))</f>
        <v/>
      </c>
      <c r="D314" s="5" t="str">
        <f ca="1">IF(INDIRECT("A"&amp;ROW())="","",B314/COUNT([Data]))</f>
        <v/>
      </c>
      <c r="E314" t="str">
        <f t="shared" ca="1" si="14"/>
        <v/>
      </c>
      <c r="F314" s="5" t="str">
        <f t="shared" ca="1" si="12"/>
        <v/>
      </c>
      <c r="G314" s="5" t="str">
        <f>IF(ROW()=7,MAX([D_i]),"")</f>
        <v/>
      </c>
      <c r="H314" s="69" t="str">
        <f ca="1">IF(INDIRECT("A"&amp;ROW())="","",RANK([Data],[Data],1)+COUNTIF([Data],Tabulka2493[[#This Row],[Data]])-1)</f>
        <v/>
      </c>
      <c r="I314" s="5" t="str">
        <f ca="1">IF(INDIRECT("A"&amp;ROW())="","",(Tabulka2493[[#This Row],[Pořadí2 - i2]]-1)/COUNT([Data]))</f>
        <v/>
      </c>
      <c r="J314" s="5" t="str">
        <f ca="1">IF(INDIRECT("A"&amp;ROW())="","",H314/COUNT([Data]))</f>
        <v/>
      </c>
      <c r="K314" s="72" t="str">
        <f ca="1">IF(INDIRECT("A"&amp;ROW())="","",NORMDIST(Tabulka2493[[#This Row],[Data]],$X$6,$X$7,1))</f>
        <v/>
      </c>
      <c r="L314" s="5" t="str">
        <f t="shared" ca="1" si="13"/>
        <v/>
      </c>
      <c r="M314" s="5" t="str">
        <f>IF(ROW()=7,MAX(Tabulka2493[D_i]),"")</f>
        <v/>
      </c>
      <c r="N314" s="5"/>
      <c r="O314" s="80"/>
      <c r="P314" s="80"/>
      <c r="Q314" s="80"/>
      <c r="R314" s="76" t="str">
        <f>IF(ROW()=7,IF(SUM([pomocná])&gt;0,SUM([pomocná]),1.36/SQRT(COUNT(Tabulka2493[Data]))),"")</f>
        <v/>
      </c>
      <c r="S314" s="79"/>
      <c r="T314" s="72"/>
      <c r="U314" s="72"/>
      <c r="V314" s="72"/>
    </row>
    <row r="315" spans="1:22">
      <c r="A315" s="4" t="str">
        <f>IF('Odhad rozsahu výběru'!D317="","",'Odhad rozsahu výběru'!D317)</f>
        <v/>
      </c>
      <c r="B315" s="69" t="str">
        <f ca="1">IF(INDIRECT("A"&amp;ROW())="","",RANK(A315,[Data],1))</f>
        <v/>
      </c>
      <c r="C315" s="5" t="str">
        <f ca="1">IF(INDIRECT("A"&amp;ROW())="","",(B315-1)/COUNT([Data]))</f>
        <v/>
      </c>
      <c r="D315" s="5" t="str">
        <f ca="1">IF(INDIRECT("A"&amp;ROW())="","",B315/COUNT([Data]))</f>
        <v/>
      </c>
      <c r="E315" t="str">
        <f t="shared" ca="1" si="14"/>
        <v/>
      </c>
      <c r="F315" s="5" t="str">
        <f t="shared" ca="1" si="12"/>
        <v/>
      </c>
      <c r="G315" s="5" t="str">
        <f>IF(ROW()=7,MAX([D_i]),"")</f>
        <v/>
      </c>
      <c r="H315" s="69" t="str">
        <f ca="1">IF(INDIRECT("A"&amp;ROW())="","",RANK([Data],[Data],1)+COUNTIF([Data],Tabulka2493[[#This Row],[Data]])-1)</f>
        <v/>
      </c>
      <c r="I315" s="5" t="str">
        <f ca="1">IF(INDIRECT("A"&amp;ROW())="","",(Tabulka2493[[#This Row],[Pořadí2 - i2]]-1)/COUNT([Data]))</f>
        <v/>
      </c>
      <c r="J315" s="5" t="str">
        <f ca="1">IF(INDIRECT("A"&amp;ROW())="","",H315/COUNT([Data]))</f>
        <v/>
      </c>
      <c r="K315" s="72" t="str">
        <f ca="1">IF(INDIRECT("A"&amp;ROW())="","",NORMDIST(Tabulka2493[[#This Row],[Data]],$X$6,$X$7,1))</f>
        <v/>
      </c>
      <c r="L315" s="5" t="str">
        <f t="shared" ca="1" si="13"/>
        <v/>
      </c>
      <c r="M315" s="5" t="str">
        <f>IF(ROW()=7,MAX(Tabulka2493[D_i]),"")</f>
        <v/>
      </c>
      <c r="N315" s="5"/>
      <c r="O315" s="80"/>
      <c r="P315" s="80"/>
      <c r="Q315" s="80"/>
      <c r="R315" s="76" t="str">
        <f>IF(ROW()=7,IF(SUM([pomocná])&gt;0,SUM([pomocná]),1.36/SQRT(COUNT(Tabulka2493[Data]))),"")</f>
        <v/>
      </c>
      <c r="S315" s="79"/>
      <c r="T315" s="72"/>
      <c r="U315" s="72"/>
      <c r="V315" s="72"/>
    </row>
    <row r="316" spans="1:22">
      <c r="A316" s="4" t="str">
        <f>IF('Odhad rozsahu výběru'!D318="","",'Odhad rozsahu výběru'!D318)</f>
        <v/>
      </c>
      <c r="B316" s="69" t="str">
        <f ca="1">IF(INDIRECT("A"&amp;ROW())="","",RANK(A316,[Data],1))</f>
        <v/>
      </c>
      <c r="C316" s="5" t="str">
        <f ca="1">IF(INDIRECT("A"&amp;ROW())="","",(B316-1)/COUNT([Data]))</f>
        <v/>
      </c>
      <c r="D316" s="5" t="str">
        <f ca="1">IF(INDIRECT("A"&amp;ROW())="","",B316/COUNT([Data]))</f>
        <v/>
      </c>
      <c r="E316" t="str">
        <f t="shared" ca="1" si="14"/>
        <v/>
      </c>
      <c r="F316" s="5" t="str">
        <f t="shared" ca="1" si="12"/>
        <v/>
      </c>
      <c r="G316" s="5" t="str">
        <f>IF(ROW()=7,MAX([D_i]),"")</f>
        <v/>
      </c>
      <c r="H316" s="69" t="str">
        <f ca="1">IF(INDIRECT("A"&amp;ROW())="","",RANK([Data],[Data],1)+COUNTIF([Data],Tabulka2493[[#This Row],[Data]])-1)</f>
        <v/>
      </c>
      <c r="I316" s="5" t="str">
        <f ca="1">IF(INDIRECT("A"&amp;ROW())="","",(Tabulka2493[[#This Row],[Pořadí2 - i2]]-1)/COUNT([Data]))</f>
        <v/>
      </c>
      <c r="J316" s="5" t="str">
        <f ca="1">IF(INDIRECT("A"&amp;ROW())="","",H316/COUNT([Data]))</f>
        <v/>
      </c>
      <c r="K316" s="72" t="str">
        <f ca="1">IF(INDIRECT("A"&amp;ROW())="","",NORMDIST(Tabulka2493[[#This Row],[Data]],$X$6,$X$7,1))</f>
        <v/>
      </c>
      <c r="L316" s="5" t="str">
        <f t="shared" ca="1" si="13"/>
        <v/>
      </c>
      <c r="M316" s="5" t="str">
        <f>IF(ROW()=7,MAX(Tabulka2493[D_i]),"")</f>
        <v/>
      </c>
      <c r="N316" s="5"/>
      <c r="O316" s="80"/>
      <c r="P316" s="80"/>
      <c r="Q316" s="80"/>
      <c r="R316" s="76" t="str">
        <f>IF(ROW()=7,IF(SUM([pomocná])&gt;0,SUM([pomocná]),1.36/SQRT(COUNT(Tabulka2493[Data]))),"")</f>
        <v/>
      </c>
      <c r="S316" s="79"/>
      <c r="T316" s="72"/>
      <c r="U316" s="72"/>
      <c r="V316" s="72"/>
    </row>
    <row r="317" spans="1:22">
      <c r="A317" s="4" t="str">
        <f>IF('Odhad rozsahu výběru'!D319="","",'Odhad rozsahu výběru'!D319)</f>
        <v/>
      </c>
      <c r="B317" s="69" t="str">
        <f ca="1">IF(INDIRECT("A"&amp;ROW())="","",RANK(A317,[Data],1))</f>
        <v/>
      </c>
      <c r="C317" s="5" t="str">
        <f ca="1">IF(INDIRECT("A"&amp;ROW())="","",(B317-1)/COUNT([Data]))</f>
        <v/>
      </c>
      <c r="D317" s="5" t="str">
        <f ca="1">IF(INDIRECT("A"&amp;ROW())="","",B317/COUNT([Data]))</f>
        <v/>
      </c>
      <c r="E317" t="str">
        <f t="shared" ca="1" si="14"/>
        <v/>
      </c>
      <c r="F317" s="5" t="str">
        <f t="shared" ca="1" si="12"/>
        <v/>
      </c>
      <c r="G317" s="5" t="str">
        <f>IF(ROW()=7,MAX([D_i]),"")</f>
        <v/>
      </c>
      <c r="H317" s="69" t="str">
        <f ca="1">IF(INDIRECT("A"&amp;ROW())="","",RANK([Data],[Data],1)+COUNTIF([Data],Tabulka2493[[#This Row],[Data]])-1)</f>
        <v/>
      </c>
      <c r="I317" s="5" t="str">
        <f ca="1">IF(INDIRECT("A"&amp;ROW())="","",(Tabulka2493[[#This Row],[Pořadí2 - i2]]-1)/COUNT([Data]))</f>
        <v/>
      </c>
      <c r="J317" s="5" t="str">
        <f ca="1">IF(INDIRECT("A"&amp;ROW())="","",H317/COUNT([Data]))</f>
        <v/>
      </c>
      <c r="K317" s="72" t="str">
        <f ca="1">IF(INDIRECT("A"&amp;ROW())="","",NORMDIST(Tabulka2493[[#This Row],[Data]],$X$6,$X$7,1))</f>
        <v/>
      </c>
      <c r="L317" s="5" t="str">
        <f t="shared" ca="1" si="13"/>
        <v/>
      </c>
      <c r="M317" s="5" t="str">
        <f>IF(ROW()=7,MAX(Tabulka2493[D_i]),"")</f>
        <v/>
      </c>
      <c r="N317" s="5"/>
      <c r="O317" s="80"/>
      <c r="P317" s="80"/>
      <c r="Q317" s="80"/>
      <c r="R317" s="76" t="str">
        <f>IF(ROW()=7,IF(SUM([pomocná])&gt;0,SUM([pomocná]),1.36/SQRT(COUNT(Tabulka2493[Data]))),"")</f>
        <v/>
      </c>
      <c r="S317" s="79"/>
      <c r="T317" s="72"/>
      <c r="U317" s="72"/>
      <c r="V317" s="72"/>
    </row>
    <row r="318" spans="1:22">
      <c r="A318" s="4" t="str">
        <f>IF('Odhad rozsahu výběru'!D320="","",'Odhad rozsahu výběru'!D320)</f>
        <v/>
      </c>
      <c r="B318" s="69" t="str">
        <f ca="1">IF(INDIRECT("A"&amp;ROW())="","",RANK(A318,[Data],1))</f>
        <v/>
      </c>
      <c r="C318" s="5" t="str">
        <f ca="1">IF(INDIRECT("A"&amp;ROW())="","",(B318-1)/COUNT([Data]))</f>
        <v/>
      </c>
      <c r="D318" s="5" t="str">
        <f ca="1">IF(INDIRECT("A"&amp;ROW())="","",B318/COUNT([Data]))</f>
        <v/>
      </c>
      <c r="E318" t="str">
        <f t="shared" ca="1" si="14"/>
        <v/>
      </c>
      <c r="F318" s="5" t="str">
        <f t="shared" ca="1" si="12"/>
        <v/>
      </c>
      <c r="G318" s="5" t="str">
        <f>IF(ROW()=7,MAX([D_i]),"")</f>
        <v/>
      </c>
      <c r="H318" s="69" t="str">
        <f ca="1">IF(INDIRECT("A"&amp;ROW())="","",RANK([Data],[Data],1)+COUNTIF([Data],Tabulka2493[[#This Row],[Data]])-1)</f>
        <v/>
      </c>
      <c r="I318" s="5" t="str">
        <f ca="1">IF(INDIRECT("A"&amp;ROW())="","",(Tabulka2493[[#This Row],[Pořadí2 - i2]]-1)/COUNT([Data]))</f>
        <v/>
      </c>
      <c r="J318" s="5" t="str">
        <f ca="1">IF(INDIRECT("A"&amp;ROW())="","",H318/COUNT([Data]))</f>
        <v/>
      </c>
      <c r="K318" s="72" t="str">
        <f ca="1">IF(INDIRECT("A"&amp;ROW())="","",NORMDIST(Tabulka2493[[#This Row],[Data]],$X$6,$X$7,1))</f>
        <v/>
      </c>
      <c r="L318" s="5" t="str">
        <f t="shared" ca="1" si="13"/>
        <v/>
      </c>
      <c r="M318" s="5" t="str">
        <f>IF(ROW()=7,MAX(Tabulka2493[D_i]),"")</f>
        <v/>
      </c>
      <c r="N318" s="5"/>
      <c r="O318" s="80"/>
      <c r="P318" s="80"/>
      <c r="Q318" s="80"/>
      <c r="R318" s="76" t="str">
        <f>IF(ROW()=7,IF(SUM([pomocná])&gt;0,SUM([pomocná]),1.36/SQRT(COUNT(Tabulka2493[Data]))),"")</f>
        <v/>
      </c>
      <c r="S318" s="79"/>
      <c r="T318" s="72"/>
      <c r="U318" s="72"/>
      <c r="V318" s="72"/>
    </row>
    <row r="319" spans="1:22">
      <c r="A319" s="4" t="str">
        <f>IF('Odhad rozsahu výběru'!D321="","",'Odhad rozsahu výběru'!D321)</f>
        <v/>
      </c>
      <c r="B319" s="69" t="str">
        <f ca="1">IF(INDIRECT("A"&amp;ROW())="","",RANK(A319,[Data],1))</f>
        <v/>
      </c>
      <c r="C319" s="5" t="str">
        <f ca="1">IF(INDIRECT("A"&amp;ROW())="","",(B319-1)/COUNT([Data]))</f>
        <v/>
      </c>
      <c r="D319" s="5" t="str">
        <f ca="1">IF(INDIRECT("A"&amp;ROW())="","",B319/COUNT([Data]))</f>
        <v/>
      </c>
      <c r="E319" t="str">
        <f t="shared" ca="1" si="14"/>
        <v/>
      </c>
      <c r="F319" s="5" t="str">
        <f t="shared" ca="1" si="12"/>
        <v/>
      </c>
      <c r="G319" s="5" t="str">
        <f>IF(ROW()=7,MAX([D_i]),"")</f>
        <v/>
      </c>
      <c r="H319" s="69" t="str">
        <f ca="1">IF(INDIRECT("A"&amp;ROW())="","",RANK([Data],[Data],1)+COUNTIF([Data],Tabulka2493[[#This Row],[Data]])-1)</f>
        <v/>
      </c>
      <c r="I319" s="5" t="str">
        <f ca="1">IF(INDIRECT("A"&amp;ROW())="","",(Tabulka2493[[#This Row],[Pořadí2 - i2]]-1)/COUNT([Data]))</f>
        <v/>
      </c>
      <c r="J319" s="5" t="str">
        <f ca="1">IF(INDIRECT("A"&amp;ROW())="","",H319/COUNT([Data]))</f>
        <v/>
      </c>
      <c r="K319" s="72" t="str">
        <f ca="1">IF(INDIRECT("A"&amp;ROW())="","",NORMDIST(Tabulka2493[[#This Row],[Data]],$X$6,$X$7,1))</f>
        <v/>
      </c>
      <c r="L319" s="5" t="str">
        <f t="shared" ca="1" si="13"/>
        <v/>
      </c>
      <c r="M319" s="5" t="str">
        <f>IF(ROW()=7,MAX(Tabulka2493[D_i]),"")</f>
        <v/>
      </c>
      <c r="N319" s="5"/>
      <c r="O319" s="80"/>
      <c r="P319" s="80"/>
      <c r="Q319" s="80"/>
      <c r="R319" s="76" t="str">
        <f>IF(ROW()=7,IF(SUM([pomocná])&gt;0,SUM([pomocná]),1.36/SQRT(COUNT(Tabulka2493[Data]))),"")</f>
        <v/>
      </c>
      <c r="S319" s="79"/>
      <c r="T319" s="72"/>
      <c r="U319" s="72"/>
      <c r="V319" s="72"/>
    </row>
    <row r="320" spans="1:22">
      <c r="A320" s="4" t="str">
        <f>IF('Odhad rozsahu výběru'!D322="","",'Odhad rozsahu výběru'!D322)</f>
        <v/>
      </c>
      <c r="B320" s="69" t="str">
        <f ca="1">IF(INDIRECT("A"&amp;ROW())="","",RANK(A320,[Data],1))</f>
        <v/>
      </c>
      <c r="C320" s="5" t="str">
        <f ca="1">IF(INDIRECT("A"&amp;ROW())="","",(B320-1)/COUNT([Data]))</f>
        <v/>
      </c>
      <c r="D320" s="5" t="str">
        <f ca="1">IF(INDIRECT("A"&amp;ROW())="","",B320/COUNT([Data]))</f>
        <v/>
      </c>
      <c r="E320" t="str">
        <f t="shared" ca="1" si="14"/>
        <v/>
      </c>
      <c r="F320" s="5" t="str">
        <f t="shared" ca="1" si="12"/>
        <v/>
      </c>
      <c r="G320" s="5" t="str">
        <f>IF(ROW()=7,MAX([D_i]),"")</f>
        <v/>
      </c>
      <c r="H320" s="69" t="str">
        <f ca="1">IF(INDIRECT("A"&amp;ROW())="","",RANK([Data],[Data],1)+COUNTIF([Data],Tabulka2493[[#This Row],[Data]])-1)</f>
        <v/>
      </c>
      <c r="I320" s="5" t="str">
        <f ca="1">IF(INDIRECT("A"&amp;ROW())="","",(Tabulka2493[[#This Row],[Pořadí2 - i2]]-1)/COUNT([Data]))</f>
        <v/>
      </c>
      <c r="J320" s="5" t="str">
        <f ca="1">IF(INDIRECT("A"&amp;ROW())="","",H320/COUNT([Data]))</f>
        <v/>
      </c>
      <c r="K320" s="72" t="str">
        <f ca="1">IF(INDIRECT("A"&amp;ROW())="","",NORMDIST(Tabulka2493[[#This Row],[Data]],$X$6,$X$7,1))</f>
        <v/>
      </c>
      <c r="L320" s="5" t="str">
        <f t="shared" ca="1" si="13"/>
        <v/>
      </c>
      <c r="M320" s="5" t="str">
        <f>IF(ROW()=7,MAX(Tabulka2493[D_i]),"")</f>
        <v/>
      </c>
      <c r="N320" s="5"/>
      <c r="O320" s="80"/>
      <c r="P320" s="80"/>
      <c r="Q320" s="80"/>
      <c r="R320" s="76" t="str">
        <f>IF(ROW()=7,IF(SUM([pomocná])&gt;0,SUM([pomocná]),1.36/SQRT(COUNT(Tabulka2493[Data]))),"")</f>
        <v/>
      </c>
      <c r="S320" s="79"/>
      <c r="T320" s="72"/>
      <c r="U320" s="72"/>
      <c r="V320" s="72"/>
    </row>
    <row r="321" spans="1:22">
      <c r="A321" s="4" t="str">
        <f>IF('Odhad rozsahu výběru'!D323="","",'Odhad rozsahu výběru'!D323)</f>
        <v/>
      </c>
      <c r="B321" s="69" t="str">
        <f ca="1">IF(INDIRECT("A"&amp;ROW())="","",RANK(A321,[Data],1))</f>
        <v/>
      </c>
      <c r="C321" s="5" t="str">
        <f ca="1">IF(INDIRECT("A"&amp;ROW())="","",(B321-1)/COUNT([Data]))</f>
        <v/>
      </c>
      <c r="D321" s="5" t="str">
        <f ca="1">IF(INDIRECT("A"&amp;ROW())="","",B321/COUNT([Data]))</f>
        <v/>
      </c>
      <c r="E321" t="str">
        <f t="shared" ca="1" si="14"/>
        <v/>
      </c>
      <c r="F321" s="5" t="str">
        <f t="shared" ca="1" si="12"/>
        <v/>
      </c>
      <c r="G321" s="5" t="str">
        <f>IF(ROW()=7,MAX([D_i]),"")</f>
        <v/>
      </c>
      <c r="H321" s="69" t="str">
        <f ca="1">IF(INDIRECT("A"&amp;ROW())="","",RANK([Data],[Data],1)+COUNTIF([Data],Tabulka2493[[#This Row],[Data]])-1)</f>
        <v/>
      </c>
      <c r="I321" s="5" t="str">
        <f ca="1">IF(INDIRECT("A"&amp;ROW())="","",(Tabulka2493[[#This Row],[Pořadí2 - i2]]-1)/COUNT([Data]))</f>
        <v/>
      </c>
      <c r="J321" s="5" t="str">
        <f ca="1">IF(INDIRECT("A"&amp;ROW())="","",H321/COUNT([Data]))</f>
        <v/>
      </c>
      <c r="K321" s="72" t="str">
        <f ca="1">IF(INDIRECT("A"&amp;ROW())="","",NORMDIST(Tabulka2493[[#This Row],[Data]],$X$6,$X$7,1))</f>
        <v/>
      </c>
      <c r="L321" s="5" t="str">
        <f t="shared" ca="1" si="13"/>
        <v/>
      </c>
      <c r="M321" s="5" t="str">
        <f>IF(ROW()=7,MAX(Tabulka2493[D_i]),"")</f>
        <v/>
      </c>
      <c r="N321" s="5"/>
      <c r="O321" s="80"/>
      <c r="P321" s="80"/>
      <c r="Q321" s="80"/>
      <c r="R321" s="76" t="str">
        <f>IF(ROW()=7,IF(SUM([pomocná])&gt;0,SUM([pomocná]),1.36/SQRT(COUNT(Tabulka2493[Data]))),"")</f>
        <v/>
      </c>
      <c r="S321" s="79"/>
      <c r="T321" s="72"/>
      <c r="U321" s="72"/>
      <c r="V321" s="72"/>
    </row>
    <row r="322" spans="1:22">
      <c r="A322" s="4" t="str">
        <f>IF('Odhad rozsahu výběru'!D324="","",'Odhad rozsahu výběru'!D324)</f>
        <v/>
      </c>
      <c r="B322" s="69" t="str">
        <f ca="1">IF(INDIRECT("A"&amp;ROW())="","",RANK(A322,[Data],1))</f>
        <v/>
      </c>
      <c r="C322" s="5" t="str">
        <f ca="1">IF(INDIRECT("A"&amp;ROW())="","",(B322-1)/COUNT([Data]))</f>
        <v/>
      </c>
      <c r="D322" s="5" t="str">
        <f ca="1">IF(INDIRECT("A"&amp;ROW())="","",B322/COUNT([Data]))</f>
        <v/>
      </c>
      <c r="E322" t="str">
        <f t="shared" ca="1" si="14"/>
        <v/>
      </c>
      <c r="F322" s="5" t="str">
        <f t="shared" ca="1" si="12"/>
        <v/>
      </c>
      <c r="G322" s="5" t="str">
        <f>IF(ROW()=7,MAX([D_i]),"")</f>
        <v/>
      </c>
      <c r="H322" s="69" t="str">
        <f ca="1">IF(INDIRECT("A"&amp;ROW())="","",RANK([Data],[Data],1)+COUNTIF([Data],Tabulka2493[[#This Row],[Data]])-1)</f>
        <v/>
      </c>
      <c r="I322" s="5" t="str">
        <f ca="1">IF(INDIRECT("A"&amp;ROW())="","",(Tabulka2493[[#This Row],[Pořadí2 - i2]]-1)/COUNT([Data]))</f>
        <v/>
      </c>
      <c r="J322" s="5" t="str">
        <f ca="1">IF(INDIRECT("A"&amp;ROW())="","",H322/COUNT([Data]))</f>
        <v/>
      </c>
      <c r="K322" s="72" t="str">
        <f ca="1">IF(INDIRECT("A"&amp;ROW())="","",NORMDIST(Tabulka2493[[#This Row],[Data]],$X$6,$X$7,1))</f>
        <v/>
      </c>
      <c r="L322" s="5" t="str">
        <f t="shared" ca="1" si="13"/>
        <v/>
      </c>
      <c r="M322" s="5" t="str">
        <f>IF(ROW()=7,MAX(Tabulka2493[D_i]),"")</f>
        <v/>
      </c>
      <c r="N322" s="5"/>
      <c r="O322" s="80"/>
      <c r="P322" s="80"/>
      <c r="Q322" s="80"/>
      <c r="R322" s="76" t="str">
        <f>IF(ROW()=7,IF(SUM([pomocná])&gt;0,SUM([pomocná]),1.36/SQRT(COUNT(Tabulka2493[Data]))),"")</f>
        <v/>
      </c>
      <c r="S322" s="79"/>
      <c r="T322" s="72"/>
      <c r="U322" s="72"/>
      <c r="V322" s="72"/>
    </row>
    <row r="323" spans="1:22">
      <c r="A323" s="4" t="str">
        <f>IF('Odhad rozsahu výběru'!D325="","",'Odhad rozsahu výběru'!D325)</f>
        <v/>
      </c>
      <c r="B323" s="69" t="str">
        <f ca="1">IF(INDIRECT("A"&amp;ROW())="","",RANK(A323,[Data],1))</f>
        <v/>
      </c>
      <c r="C323" s="5" t="str">
        <f ca="1">IF(INDIRECT("A"&amp;ROW())="","",(B323-1)/COUNT([Data]))</f>
        <v/>
      </c>
      <c r="D323" s="5" t="str">
        <f ca="1">IF(INDIRECT("A"&amp;ROW())="","",B323/COUNT([Data]))</f>
        <v/>
      </c>
      <c r="E323" t="str">
        <f t="shared" ca="1" si="14"/>
        <v/>
      </c>
      <c r="F323" s="5" t="str">
        <f t="shared" ca="1" si="12"/>
        <v/>
      </c>
      <c r="G323" s="5" t="str">
        <f>IF(ROW()=7,MAX([D_i]),"")</f>
        <v/>
      </c>
      <c r="H323" s="69" t="str">
        <f ca="1">IF(INDIRECT("A"&amp;ROW())="","",RANK([Data],[Data],1)+COUNTIF([Data],Tabulka2493[[#This Row],[Data]])-1)</f>
        <v/>
      </c>
      <c r="I323" s="5" t="str">
        <f ca="1">IF(INDIRECT("A"&amp;ROW())="","",(Tabulka2493[[#This Row],[Pořadí2 - i2]]-1)/COUNT([Data]))</f>
        <v/>
      </c>
      <c r="J323" s="5" t="str">
        <f ca="1">IF(INDIRECT("A"&amp;ROW())="","",H323/COUNT([Data]))</f>
        <v/>
      </c>
      <c r="K323" s="72" t="str">
        <f ca="1">IF(INDIRECT("A"&amp;ROW())="","",NORMDIST(Tabulka2493[[#This Row],[Data]],$X$6,$X$7,1))</f>
        <v/>
      </c>
      <c r="L323" s="5" t="str">
        <f t="shared" ca="1" si="13"/>
        <v/>
      </c>
      <c r="M323" s="5" t="str">
        <f>IF(ROW()=7,MAX(Tabulka2493[D_i]),"")</f>
        <v/>
      </c>
      <c r="N323" s="5"/>
      <c r="O323" s="80"/>
      <c r="P323" s="80"/>
      <c r="Q323" s="80"/>
      <c r="R323" s="76" t="str">
        <f>IF(ROW()=7,IF(SUM([pomocná])&gt;0,SUM([pomocná]),1.36/SQRT(COUNT(Tabulka2493[Data]))),"")</f>
        <v/>
      </c>
      <c r="S323" s="79"/>
      <c r="T323" s="72"/>
      <c r="U323" s="72"/>
      <c r="V323" s="72"/>
    </row>
    <row r="324" spans="1:22">
      <c r="A324" s="4" t="str">
        <f>IF('Odhad rozsahu výběru'!D326="","",'Odhad rozsahu výběru'!D326)</f>
        <v/>
      </c>
      <c r="B324" s="69" t="str">
        <f ca="1">IF(INDIRECT("A"&amp;ROW())="","",RANK(A324,[Data],1))</f>
        <v/>
      </c>
      <c r="C324" s="5" t="str">
        <f ca="1">IF(INDIRECT("A"&amp;ROW())="","",(B324-1)/COUNT([Data]))</f>
        <v/>
      </c>
      <c r="D324" s="5" t="str">
        <f ca="1">IF(INDIRECT("A"&amp;ROW())="","",B324/COUNT([Data]))</f>
        <v/>
      </c>
      <c r="E324" t="str">
        <f t="shared" ca="1" si="14"/>
        <v/>
      </c>
      <c r="F324" s="5" t="str">
        <f t="shared" ca="1" si="12"/>
        <v/>
      </c>
      <c r="G324" s="5" t="str">
        <f>IF(ROW()=7,MAX([D_i]),"")</f>
        <v/>
      </c>
      <c r="H324" s="69" t="str">
        <f ca="1">IF(INDIRECT("A"&amp;ROW())="","",RANK([Data],[Data],1)+COUNTIF([Data],Tabulka2493[[#This Row],[Data]])-1)</f>
        <v/>
      </c>
      <c r="I324" s="5" t="str">
        <f ca="1">IF(INDIRECT("A"&amp;ROW())="","",(Tabulka2493[[#This Row],[Pořadí2 - i2]]-1)/COUNT([Data]))</f>
        <v/>
      </c>
      <c r="J324" s="5" t="str">
        <f ca="1">IF(INDIRECT("A"&amp;ROW())="","",H324/COUNT([Data]))</f>
        <v/>
      </c>
      <c r="K324" s="72" t="str">
        <f ca="1">IF(INDIRECT("A"&amp;ROW())="","",NORMDIST(Tabulka2493[[#This Row],[Data]],$X$6,$X$7,1))</f>
        <v/>
      </c>
      <c r="L324" s="5" t="str">
        <f t="shared" ca="1" si="13"/>
        <v/>
      </c>
      <c r="M324" s="5" t="str">
        <f>IF(ROW()=7,MAX(Tabulka2493[D_i]),"")</f>
        <v/>
      </c>
      <c r="N324" s="5"/>
      <c r="O324" s="80"/>
      <c r="P324" s="80"/>
      <c r="Q324" s="80"/>
      <c r="R324" s="76" t="str">
        <f>IF(ROW()=7,IF(SUM([pomocná])&gt;0,SUM([pomocná]),1.36/SQRT(COUNT(Tabulka2493[Data]))),"")</f>
        <v/>
      </c>
      <c r="S324" s="79"/>
      <c r="T324" s="72"/>
      <c r="U324" s="72"/>
      <c r="V324" s="72"/>
    </row>
    <row r="325" spans="1:22">
      <c r="A325" s="4" t="str">
        <f>IF('Odhad rozsahu výběru'!D327="","",'Odhad rozsahu výběru'!D327)</f>
        <v/>
      </c>
      <c r="B325" s="69" t="str">
        <f ca="1">IF(INDIRECT("A"&amp;ROW())="","",RANK(A325,[Data],1))</f>
        <v/>
      </c>
      <c r="C325" s="5" t="str">
        <f ca="1">IF(INDIRECT("A"&amp;ROW())="","",(B325-1)/COUNT([Data]))</f>
        <v/>
      </c>
      <c r="D325" s="5" t="str">
        <f ca="1">IF(INDIRECT("A"&amp;ROW())="","",B325/COUNT([Data]))</f>
        <v/>
      </c>
      <c r="E325" t="str">
        <f t="shared" ca="1" si="14"/>
        <v/>
      </c>
      <c r="F325" s="5" t="str">
        <f t="shared" ca="1" si="12"/>
        <v/>
      </c>
      <c r="G325" s="5" t="str">
        <f>IF(ROW()=7,MAX([D_i]),"")</f>
        <v/>
      </c>
      <c r="H325" s="69" t="str">
        <f ca="1">IF(INDIRECT("A"&amp;ROW())="","",RANK([Data],[Data],1)+COUNTIF([Data],Tabulka2493[[#This Row],[Data]])-1)</f>
        <v/>
      </c>
      <c r="I325" s="5" t="str">
        <f ca="1">IF(INDIRECT("A"&amp;ROW())="","",(Tabulka2493[[#This Row],[Pořadí2 - i2]]-1)/COUNT([Data]))</f>
        <v/>
      </c>
      <c r="J325" s="5" t="str">
        <f ca="1">IF(INDIRECT("A"&amp;ROW())="","",H325/COUNT([Data]))</f>
        <v/>
      </c>
      <c r="K325" s="72" t="str">
        <f ca="1">IF(INDIRECT("A"&amp;ROW())="","",NORMDIST(Tabulka2493[[#This Row],[Data]],$X$6,$X$7,1))</f>
        <v/>
      </c>
      <c r="L325" s="5" t="str">
        <f t="shared" ca="1" si="13"/>
        <v/>
      </c>
      <c r="M325" s="5" t="str">
        <f>IF(ROW()=7,MAX(Tabulka2493[D_i]),"")</f>
        <v/>
      </c>
      <c r="N325" s="5"/>
      <c r="O325" s="80"/>
      <c r="P325" s="80"/>
      <c r="Q325" s="80"/>
      <c r="R325" s="76" t="str">
        <f>IF(ROW()=7,IF(SUM([pomocná])&gt;0,SUM([pomocná]),1.36/SQRT(COUNT(Tabulka2493[Data]))),"")</f>
        <v/>
      </c>
      <c r="S325" s="79"/>
      <c r="T325" s="72"/>
      <c r="U325" s="72"/>
      <c r="V325" s="72"/>
    </row>
    <row r="326" spans="1:22">
      <c r="A326" s="4" t="str">
        <f>IF('Odhad rozsahu výběru'!D328="","",'Odhad rozsahu výběru'!D328)</f>
        <v/>
      </c>
      <c r="B326" s="69" t="str">
        <f ca="1">IF(INDIRECT("A"&amp;ROW())="","",RANK(A326,[Data],1))</f>
        <v/>
      </c>
      <c r="C326" s="5" t="str">
        <f ca="1">IF(INDIRECT("A"&amp;ROW())="","",(B326-1)/COUNT([Data]))</f>
        <v/>
      </c>
      <c r="D326" s="5" t="str">
        <f ca="1">IF(INDIRECT("A"&amp;ROW())="","",B326/COUNT([Data]))</f>
        <v/>
      </c>
      <c r="E326" t="str">
        <f t="shared" ca="1" si="14"/>
        <v/>
      </c>
      <c r="F326" s="5" t="str">
        <f t="shared" ca="1" si="12"/>
        <v/>
      </c>
      <c r="G326" s="5" t="str">
        <f>IF(ROW()=7,MAX([D_i]),"")</f>
        <v/>
      </c>
      <c r="H326" s="69" t="str">
        <f ca="1">IF(INDIRECT("A"&amp;ROW())="","",RANK([Data],[Data],1)+COUNTIF([Data],Tabulka2493[[#This Row],[Data]])-1)</f>
        <v/>
      </c>
      <c r="I326" s="5" t="str">
        <f ca="1">IF(INDIRECT("A"&amp;ROW())="","",(Tabulka2493[[#This Row],[Pořadí2 - i2]]-1)/COUNT([Data]))</f>
        <v/>
      </c>
      <c r="J326" s="5" t="str">
        <f ca="1">IF(INDIRECT("A"&amp;ROW())="","",H326/COUNT([Data]))</f>
        <v/>
      </c>
      <c r="K326" s="72" t="str">
        <f ca="1">IF(INDIRECT("A"&amp;ROW())="","",NORMDIST(Tabulka2493[[#This Row],[Data]],$X$6,$X$7,1))</f>
        <v/>
      </c>
      <c r="L326" s="5" t="str">
        <f t="shared" ca="1" si="13"/>
        <v/>
      </c>
      <c r="M326" s="5" t="str">
        <f>IF(ROW()=7,MAX(Tabulka2493[D_i]),"")</f>
        <v/>
      </c>
      <c r="N326" s="5"/>
      <c r="O326" s="80"/>
      <c r="P326" s="80"/>
      <c r="Q326" s="80"/>
      <c r="R326" s="76" t="str">
        <f>IF(ROW()=7,IF(SUM([pomocná])&gt;0,SUM([pomocná]),1.36/SQRT(COUNT(Tabulka2493[Data]))),"")</f>
        <v/>
      </c>
      <c r="S326" s="79"/>
      <c r="T326" s="72"/>
      <c r="U326" s="72"/>
      <c r="V326" s="72"/>
    </row>
    <row r="327" spans="1:22">
      <c r="A327" s="4" t="str">
        <f>IF('Odhad rozsahu výběru'!D329="","",'Odhad rozsahu výběru'!D329)</f>
        <v/>
      </c>
      <c r="B327" s="69" t="str">
        <f ca="1">IF(INDIRECT("A"&amp;ROW())="","",RANK(A327,[Data],1))</f>
        <v/>
      </c>
      <c r="C327" s="5" t="str">
        <f ca="1">IF(INDIRECT("A"&amp;ROW())="","",(B327-1)/COUNT([Data]))</f>
        <v/>
      </c>
      <c r="D327" s="5" t="str">
        <f ca="1">IF(INDIRECT("A"&amp;ROW())="","",B327/COUNT([Data]))</f>
        <v/>
      </c>
      <c r="E327" t="str">
        <f t="shared" ca="1" si="14"/>
        <v/>
      </c>
      <c r="F327" s="5" t="str">
        <f t="shared" ref="F327:F390" ca="1" si="15">IF(INDIRECT("A"&amp;ROW())="","",MAX(ABS(C327-E327),ABS(D327-E327)))</f>
        <v/>
      </c>
      <c r="G327" s="5" t="str">
        <f>IF(ROW()=7,MAX([D_i]),"")</f>
        <v/>
      </c>
      <c r="H327" s="69" t="str">
        <f ca="1">IF(INDIRECT("A"&amp;ROW())="","",RANK([Data],[Data],1)+COUNTIF([Data],Tabulka2493[[#This Row],[Data]])-1)</f>
        <v/>
      </c>
      <c r="I327" s="5" t="str">
        <f ca="1">IF(INDIRECT("A"&amp;ROW())="","",(Tabulka2493[[#This Row],[Pořadí2 - i2]]-1)/COUNT([Data]))</f>
        <v/>
      </c>
      <c r="J327" s="5" t="str">
        <f ca="1">IF(INDIRECT("A"&amp;ROW())="","",H327/COUNT([Data]))</f>
        <v/>
      </c>
      <c r="K327" s="72" t="str">
        <f ca="1">IF(INDIRECT("A"&amp;ROW())="","",NORMDIST(Tabulka2493[[#This Row],[Data]],$X$6,$X$7,1))</f>
        <v/>
      </c>
      <c r="L327" s="5" t="str">
        <f t="shared" ref="L327:L390" ca="1" si="16">IF(INDIRECT("A"&amp;ROW())="","",MAX(ABS(I327-K327),ABS(J327-K327)))</f>
        <v/>
      </c>
      <c r="M327" s="5" t="str">
        <f>IF(ROW()=7,MAX(Tabulka2493[D_i]),"")</f>
        <v/>
      </c>
      <c r="N327" s="5"/>
      <c r="O327" s="80"/>
      <c r="P327" s="80"/>
      <c r="Q327" s="80"/>
      <c r="R327" s="76" t="str">
        <f>IF(ROW()=7,IF(SUM([pomocná])&gt;0,SUM([pomocná]),1.36/SQRT(COUNT(Tabulka2493[Data]))),"")</f>
        <v/>
      </c>
      <c r="S327" s="79"/>
      <c r="T327" s="72"/>
      <c r="U327" s="72"/>
      <c r="V327" s="72"/>
    </row>
    <row r="328" spans="1:22">
      <c r="A328" s="4" t="str">
        <f>IF('Odhad rozsahu výběru'!D330="","",'Odhad rozsahu výběru'!D330)</f>
        <v/>
      </c>
      <c r="B328" s="69" t="str">
        <f ca="1">IF(INDIRECT("A"&amp;ROW())="","",RANK(A328,[Data],1))</f>
        <v/>
      </c>
      <c r="C328" s="5" t="str">
        <f ca="1">IF(INDIRECT("A"&amp;ROW())="","",(B328-1)/COUNT([Data]))</f>
        <v/>
      </c>
      <c r="D328" s="5" t="str">
        <f ca="1">IF(INDIRECT("A"&amp;ROW())="","",B328/COUNT([Data]))</f>
        <v/>
      </c>
      <c r="E328" t="str">
        <f t="shared" ref="E328:E391" ca="1" si="17">IF(INDIRECT("A"&amp;ROW())="","",NORMDIST(A328,$X$6,$X$7,1))</f>
        <v/>
      </c>
      <c r="F328" s="5" t="str">
        <f t="shared" ca="1" si="15"/>
        <v/>
      </c>
      <c r="G328" s="5" t="str">
        <f>IF(ROW()=7,MAX([D_i]),"")</f>
        <v/>
      </c>
      <c r="H328" s="69" t="str">
        <f ca="1">IF(INDIRECT("A"&amp;ROW())="","",RANK([Data],[Data],1)+COUNTIF([Data],Tabulka2493[[#This Row],[Data]])-1)</f>
        <v/>
      </c>
      <c r="I328" s="5" t="str">
        <f ca="1">IF(INDIRECT("A"&amp;ROW())="","",(Tabulka2493[[#This Row],[Pořadí2 - i2]]-1)/COUNT([Data]))</f>
        <v/>
      </c>
      <c r="J328" s="5" t="str">
        <f ca="1">IF(INDIRECT("A"&amp;ROW())="","",H328/COUNT([Data]))</f>
        <v/>
      </c>
      <c r="K328" s="72" t="str">
        <f ca="1">IF(INDIRECT("A"&amp;ROW())="","",NORMDIST(Tabulka2493[[#This Row],[Data]],$X$6,$X$7,1))</f>
        <v/>
      </c>
      <c r="L328" s="5" t="str">
        <f t="shared" ca="1" si="16"/>
        <v/>
      </c>
      <c r="M328" s="5" t="str">
        <f>IF(ROW()=7,MAX(Tabulka2493[D_i]),"")</f>
        <v/>
      </c>
      <c r="N328" s="5"/>
      <c r="O328" s="80"/>
      <c r="P328" s="80"/>
      <c r="Q328" s="80"/>
      <c r="R328" s="76" t="str">
        <f>IF(ROW()=7,IF(SUM([pomocná])&gt;0,SUM([pomocná]),1.36/SQRT(COUNT(Tabulka2493[Data]))),"")</f>
        <v/>
      </c>
      <c r="S328" s="79"/>
      <c r="T328" s="72"/>
      <c r="U328" s="72"/>
      <c r="V328" s="72"/>
    </row>
    <row r="329" spans="1:22">
      <c r="A329" s="4" t="str">
        <f>IF('Odhad rozsahu výběru'!D331="","",'Odhad rozsahu výběru'!D331)</f>
        <v/>
      </c>
      <c r="B329" s="69" t="str">
        <f ca="1">IF(INDIRECT("A"&amp;ROW())="","",RANK(A329,[Data],1))</f>
        <v/>
      </c>
      <c r="C329" s="5" t="str">
        <f ca="1">IF(INDIRECT("A"&amp;ROW())="","",(B329-1)/COUNT([Data]))</f>
        <v/>
      </c>
      <c r="D329" s="5" t="str">
        <f ca="1">IF(INDIRECT("A"&amp;ROW())="","",B329/COUNT([Data]))</f>
        <v/>
      </c>
      <c r="E329" t="str">
        <f t="shared" ca="1" si="17"/>
        <v/>
      </c>
      <c r="F329" s="5" t="str">
        <f t="shared" ca="1" si="15"/>
        <v/>
      </c>
      <c r="G329" s="5" t="str">
        <f>IF(ROW()=7,MAX([D_i]),"")</f>
        <v/>
      </c>
      <c r="H329" s="69" t="str">
        <f ca="1">IF(INDIRECT("A"&amp;ROW())="","",RANK([Data],[Data],1)+COUNTIF([Data],Tabulka2493[[#This Row],[Data]])-1)</f>
        <v/>
      </c>
      <c r="I329" s="5" t="str">
        <f ca="1">IF(INDIRECT("A"&amp;ROW())="","",(Tabulka2493[[#This Row],[Pořadí2 - i2]]-1)/COUNT([Data]))</f>
        <v/>
      </c>
      <c r="J329" s="5" t="str">
        <f ca="1">IF(INDIRECT("A"&amp;ROW())="","",H329/COUNT([Data]))</f>
        <v/>
      </c>
      <c r="K329" s="72" t="str">
        <f ca="1">IF(INDIRECT("A"&amp;ROW())="","",NORMDIST(Tabulka2493[[#This Row],[Data]],$X$6,$X$7,1))</f>
        <v/>
      </c>
      <c r="L329" s="5" t="str">
        <f t="shared" ca="1" si="16"/>
        <v/>
      </c>
      <c r="M329" s="5" t="str">
        <f>IF(ROW()=7,MAX(Tabulka2493[D_i]),"")</f>
        <v/>
      </c>
      <c r="N329" s="5"/>
      <c r="O329" s="80"/>
      <c r="P329" s="80"/>
      <c r="Q329" s="80"/>
      <c r="R329" s="76" t="str">
        <f>IF(ROW()=7,IF(SUM([pomocná])&gt;0,SUM([pomocná]),1.36/SQRT(COUNT(Tabulka2493[Data]))),"")</f>
        <v/>
      </c>
      <c r="S329" s="79"/>
      <c r="T329" s="72"/>
      <c r="U329" s="72"/>
      <c r="V329" s="72"/>
    </row>
    <row r="330" spans="1:22">
      <c r="A330" s="4" t="str">
        <f>IF('Odhad rozsahu výběru'!D332="","",'Odhad rozsahu výběru'!D332)</f>
        <v/>
      </c>
      <c r="B330" s="69" t="str">
        <f ca="1">IF(INDIRECT("A"&amp;ROW())="","",RANK(A330,[Data],1))</f>
        <v/>
      </c>
      <c r="C330" s="5" t="str">
        <f ca="1">IF(INDIRECT("A"&amp;ROW())="","",(B330-1)/COUNT([Data]))</f>
        <v/>
      </c>
      <c r="D330" s="5" t="str">
        <f ca="1">IF(INDIRECT("A"&amp;ROW())="","",B330/COUNT([Data]))</f>
        <v/>
      </c>
      <c r="E330" t="str">
        <f t="shared" ca="1" si="17"/>
        <v/>
      </c>
      <c r="F330" s="5" t="str">
        <f t="shared" ca="1" si="15"/>
        <v/>
      </c>
      <c r="G330" s="5" t="str">
        <f>IF(ROW()=7,MAX([D_i]),"")</f>
        <v/>
      </c>
      <c r="H330" s="69" t="str">
        <f ca="1">IF(INDIRECT("A"&amp;ROW())="","",RANK([Data],[Data],1)+COUNTIF([Data],Tabulka2493[[#This Row],[Data]])-1)</f>
        <v/>
      </c>
      <c r="I330" s="5" t="str">
        <f ca="1">IF(INDIRECT("A"&amp;ROW())="","",(Tabulka2493[[#This Row],[Pořadí2 - i2]]-1)/COUNT([Data]))</f>
        <v/>
      </c>
      <c r="J330" s="5" t="str">
        <f ca="1">IF(INDIRECT("A"&amp;ROW())="","",H330/COUNT([Data]))</f>
        <v/>
      </c>
      <c r="K330" s="72" t="str">
        <f ca="1">IF(INDIRECT("A"&amp;ROW())="","",NORMDIST(Tabulka2493[[#This Row],[Data]],$X$6,$X$7,1))</f>
        <v/>
      </c>
      <c r="L330" s="5" t="str">
        <f t="shared" ca="1" si="16"/>
        <v/>
      </c>
      <c r="M330" s="5" t="str">
        <f>IF(ROW()=7,MAX(Tabulka2493[D_i]),"")</f>
        <v/>
      </c>
      <c r="N330" s="5"/>
      <c r="O330" s="80"/>
      <c r="P330" s="80"/>
      <c r="Q330" s="80"/>
      <c r="R330" s="76" t="str">
        <f>IF(ROW()=7,IF(SUM([pomocná])&gt;0,SUM([pomocná]),1.36/SQRT(COUNT(Tabulka2493[Data]))),"")</f>
        <v/>
      </c>
      <c r="S330" s="79"/>
      <c r="T330" s="72"/>
      <c r="U330" s="72"/>
      <c r="V330" s="72"/>
    </row>
    <row r="331" spans="1:22">
      <c r="A331" s="4" t="str">
        <f>IF('Odhad rozsahu výběru'!D333="","",'Odhad rozsahu výběru'!D333)</f>
        <v/>
      </c>
      <c r="B331" s="69" t="str">
        <f ca="1">IF(INDIRECT("A"&amp;ROW())="","",RANK(A331,[Data],1))</f>
        <v/>
      </c>
      <c r="C331" s="5" t="str">
        <f ca="1">IF(INDIRECT("A"&amp;ROW())="","",(B331-1)/COUNT([Data]))</f>
        <v/>
      </c>
      <c r="D331" s="5" t="str">
        <f ca="1">IF(INDIRECT("A"&amp;ROW())="","",B331/COUNT([Data]))</f>
        <v/>
      </c>
      <c r="E331" t="str">
        <f t="shared" ca="1" si="17"/>
        <v/>
      </c>
      <c r="F331" s="5" t="str">
        <f t="shared" ca="1" si="15"/>
        <v/>
      </c>
      <c r="G331" s="5" t="str">
        <f>IF(ROW()=7,MAX([D_i]),"")</f>
        <v/>
      </c>
      <c r="H331" s="69" t="str">
        <f ca="1">IF(INDIRECT("A"&amp;ROW())="","",RANK([Data],[Data],1)+COUNTIF([Data],Tabulka2493[[#This Row],[Data]])-1)</f>
        <v/>
      </c>
      <c r="I331" s="5" t="str">
        <f ca="1">IF(INDIRECT("A"&amp;ROW())="","",(Tabulka2493[[#This Row],[Pořadí2 - i2]]-1)/COUNT([Data]))</f>
        <v/>
      </c>
      <c r="J331" s="5" t="str">
        <f ca="1">IF(INDIRECT("A"&amp;ROW())="","",H331/COUNT([Data]))</f>
        <v/>
      </c>
      <c r="K331" s="72" t="str">
        <f ca="1">IF(INDIRECT("A"&amp;ROW())="","",NORMDIST(Tabulka2493[[#This Row],[Data]],$X$6,$X$7,1))</f>
        <v/>
      </c>
      <c r="L331" s="5" t="str">
        <f t="shared" ca="1" si="16"/>
        <v/>
      </c>
      <c r="M331" s="5" t="str">
        <f>IF(ROW()=7,MAX(Tabulka2493[D_i]),"")</f>
        <v/>
      </c>
      <c r="N331" s="5"/>
      <c r="O331" s="80"/>
      <c r="P331" s="80"/>
      <c r="Q331" s="80"/>
      <c r="R331" s="76" t="str">
        <f>IF(ROW()=7,IF(SUM([pomocná])&gt;0,SUM([pomocná]),1.36/SQRT(COUNT(Tabulka2493[Data]))),"")</f>
        <v/>
      </c>
      <c r="S331" s="79"/>
      <c r="T331" s="72"/>
      <c r="U331" s="72"/>
      <c r="V331" s="72"/>
    </row>
    <row r="332" spans="1:22">
      <c r="A332" s="4" t="str">
        <f>IF('Odhad rozsahu výběru'!D334="","",'Odhad rozsahu výběru'!D334)</f>
        <v/>
      </c>
      <c r="B332" s="69" t="str">
        <f ca="1">IF(INDIRECT("A"&amp;ROW())="","",RANK(A332,[Data],1))</f>
        <v/>
      </c>
      <c r="C332" s="5" t="str">
        <f ca="1">IF(INDIRECT("A"&amp;ROW())="","",(B332-1)/COUNT([Data]))</f>
        <v/>
      </c>
      <c r="D332" s="5" t="str">
        <f ca="1">IF(INDIRECT("A"&amp;ROW())="","",B332/COUNT([Data]))</f>
        <v/>
      </c>
      <c r="E332" t="str">
        <f t="shared" ca="1" si="17"/>
        <v/>
      </c>
      <c r="F332" s="5" t="str">
        <f t="shared" ca="1" si="15"/>
        <v/>
      </c>
      <c r="G332" s="5" t="str">
        <f>IF(ROW()=7,MAX([D_i]),"")</f>
        <v/>
      </c>
      <c r="H332" s="69" t="str">
        <f ca="1">IF(INDIRECT("A"&amp;ROW())="","",RANK([Data],[Data],1)+COUNTIF([Data],Tabulka2493[[#This Row],[Data]])-1)</f>
        <v/>
      </c>
      <c r="I332" s="5" t="str">
        <f ca="1">IF(INDIRECT("A"&amp;ROW())="","",(Tabulka2493[[#This Row],[Pořadí2 - i2]]-1)/COUNT([Data]))</f>
        <v/>
      </c>
      <c r="J332" s="5" t="str">
        <f ca="1">IF(INDIRECT("A"&amp;ROW())="","",H332/COUNT([Data]))</f>
        <v/>
      </c>
      <c r="K332" s="72" t="str">
        <f ca="1">IF(INDIRECT("A"&amp;ROW())="","",NORMDIST(Tabulka2493[[#This Row],[Data]],$X$6,$X$7,1))</f>
        <v/>
      </c>
      <c r="L332" s="5" t="str">
        <f t="shared" ca="1" si="16"/>
        <v/>
      </c>
      <c r="M332" s="5" t="str">
        <f>IF(ROW()=7,MAX(Tabulka2493[D_i]),"")</f>
        <v/>
      </c>
      <c r="N332" s="5"/>
      <c r="O332" s="80"/>
      <c r="P332" s="80"/>
      <c r="Q332" s="80"/>
      <c r="R332" s="76" t="str">
        <f>IF(ROW()=7,IF(SUM([pomocná])&gt;0,SUM([pomocná]),1.36/SQRT(COUNT(Tabulka2493[Data]))),"")</f>
        <v/>
      </c>
      <c r="S332" s="79"/>
      <c r="T332" s="72"/>
      <c r="U332" s="72"/>
      <c r="V332" s="72"/>
    </row>
    <row r="333" spans="1:22">
      <c r="A333" s="4" t="str">
        <f>IF('Odhad rozsahu výběru'!D335="","",'Odhad rozsahu výběru'!D335)</f>
        <v/>
      </c>
      <c r="B333" s="69" t="str">
        <f ca="1">IF(INDIRECT("A"&amp;ROW())="","",RANK(A333,[Data],1))</f>
        <v/>
      </c>
      <c r="C333" s="5" t="str">
        <f ca="1">IF(INDIRECT("A"&amp;ROW())="","",(B333-1)/COUNT([Data]))</f>
        <v/>
      </c>
      <c r="D333" s="5" t="str">
        <f ca="1">IF(INDIRECT("A"&amp;ROW())="","",B333/COUNT([Data]))</f>
        <v/>
      </c>
      <c r="E333" t="str">
        <f t="shared" ca="1" si="17"/>
        <v/>
      </c>
      <c r="F333" s="5" t="str">
        <f t="shared" ca="1" si="15"/>
        <v/>
      </c>
      <c r="G333" s="5" t="str">
        <f>IF(ROW()=7,MAX([D_i]),"")</f>
        <v/>
      </c>
      <c r="H333" s="69" t="str">
        <f ca="1">IF(INDIRECT("A"&amp;ROW())="","",RANK([Data],[Data],1)+COUNTIF([Data],Tabulka2493[[#This Row],[Data]])-1)</f>
        <v/>
      </c>
      <c r="I333" s="5" t="str">
        <f ca="1">IF(INDIRECT("A"&amp;ROW())="","",(Tabulka2493[[#This Row],[Pořadí2 - i2]]-1)/COUNT([Data]))</f>
        <v/>
      </c>
      <c r="J333" s="5" t="str">
        <f ca="1">IF(INDIRECT("A"&amp;ROW())="","",H333/COUNT([Data]))</f>
        <v/>
      </c>
      <c r="K333" s="72" t="str">
        <f ca="1">IF(INDIRECT("A"&amp;ROW())="","",NORMDIST(Tabulka2493[[#This Row],[Data]],$X$6,$X$7,1))</f>
        <v/>
      </c>
      <c r="L333" s="5" t="str">
        <f t="shared" ca="1" si="16"/>
        <v/>
      </c>
      <c r="M333" s="5" t="str">
        <f>IF(ROW()=7,MAX(Tabulka2493[D_i]),"")</f>
        <v/>
      </c>
      <c r="N333" s="5"/>
      <c r="O333" s="80"/>
      <c r="P333" s="80"/>
      <c r="Q333" s="80"/>
      <c r="R333" s="76" t="str">
        <f>IF(ROW()=7,IF(SUM([pomocná])&gt;0,SUM([pomocná]),1.36/SQRT(COUNT(Tabulka2493[Data]))),"")</f>
        <v/>
      </c>
      <c r="S333" s="79"/>
      <c r="T333" s="72"/>
      <c r="U333" s="72"/>
      <c r="V333" s="72"/>
    </row>
    <row r="334" spans="1:22">
      <c r="A334" s="4" t="str">
        <f>IF('Odhad rozsahu výběru'!D336="","",'Odhad rozsahu výběru'!D336)</f>
        <v/>
      </c>
      <c r="B334" s="69" t="str">
        <f ca="1">IF(INDIRECT("A"&amp;ROW())="","",RANK(A334,[Data],1))</f>
        <v/>
      </c>
      <c r="C334" s="5" t="str">
        <f ca="1">IF(INDIRECT("A"&amp;ROW())="","",(B334-1)/COUNT([Data]))</f>
        <v/>
      </c>
      <c r="D334" s="5" t="str">
        <f ca="1">IF(INDIRECT("A"&amp;ROW())="","",B334/COUNT([Data]))</f>
        <v/>
      </c>
      <c r="E334" t="str">
        <f t="shared" ca="1" si="17"/>
        <v/>
      </c>
      <c r="F334" s="5" t="str">
        <f t="shared" ca="1" si="15"/>
        <v/>
      </c>
      <c r="G334" s="5" t="str">
        <f>IF(ROW()=7,MAX([D_i]),"")</f>
        <v/>
      </c>
      <c r="H334" s="69" t="str">
        <f ca="1">IF(INDIRECT("A"&amp;ROW())="","",RANK([Data],[Data],1)+COUNTIF([Data],Tabulka2493[[#This Row],[Data]])-1)</f>
        <v/>
      </c>
      <c r="I334" s="5" t="str">
        <f ca="1">IF(INDIRECT("A"&amp;ROW())="","",(Tabulka2493[[#This Row],[Pořadí2 - i2]]-1)/COUNT([Data]))</f>
        <v/>
      </c>
      <c r="J334" s="5" t="str">
        <f ca="1">IF(INDIRECT("A"&amp;ROW())="","",H334/COUNT([Data]))</f>
        <v/>
      </c>
      <c r="K334" s="72" t="str">
        <f ca="1">IF(INDIRECT("A"&amp;ROW())="","",NORMDIST(Tabulka2493[[#This Row],[Data]],$X$6,$X$7,1))</f>
        <v/>
      </c>
      <c r="L334" s="5" t="str">
        <f t="shared" ca="1" si="16"/>
        <v/>
      </c>
      <c r="M334" s="5" t="str">
        <f>IF(ROW()=7,MAX(Tabulka2493[D_i]),"")</f>
        <v/>
      </c>
      <c r="N334" s="5"/>
      <c r="O334" s="80"/>
      <c r="P334" s="80"/>
      <c r="Q334" s="80"/>
      <c r="R334" s="76" t="str">
        <f>IF(ROW()=7,IF(SUM([pomocná])&gt;0,SUM([pomocná]),1.36/SQRT(COUNT(Tabulka2493[Data]))),"")</f>
        <v/>
      </c>
      <c r="S334" s="79"/>
      <c r="T334" s="72"/>
      <c r="U334" s="72"/>
      <c r="V334" s="72"/>
    </row>
    <row r="335" spans="1:22">
      <c r="A335" s="4" t="str">
        <f>IF('Odhad rozsahu výběru'!D337="","",'Odhad rozsahu výběru'!D337)</f>
        <v/>
      </c>
      <c r="B335" s="69" t="str">
        <f ca="1">IF(INDIRECT("A"&amp;ROW())="","",RANK(A335,[Data],1))</f>
        <v/>
      </c>
      <c r="C335" s="5" t="str">
        <f ca="1">IF(INDIRECT("A"&amp;ROW())="","",(B335-1)/COUNT([Data]))</f>
        <v/>
      </c>
      <c r="D335" s="5" t="str">
        <f ca="1">IF(INDIRECT("A"&amp;ROW())="","",B335/COUNT([Data]))</f>
        <v/>
      </c>
      <c r="E335" t="str">
        <f t="shared" ca="1" si="17"/>
        <v/>
      </c>
      <c r="F335" s="5" t="str">
        <f t="shared" ca="1" si="15"/>
        <v/>
      </c>
      <c r="G335" s="5" t="str">
        <f>IF(ROW()=7,MAX([D_i]),"")</f>
        <v/>
      </c>
      <c r="H335" s="69" t="str">
        <f ca="1">IF(INDIRECT("A"&amp;ROW())="","",RANK([Data],[Data],1)+COUNTIF([Data],Tabulka2493[[#This Row],[Data]])-1)</f>
        <v/>
      </c>
      <c r="I335" s="5" t="str">
        <f ca="1">IF(INDIRECT("A"&amp;ROW())="","",(Tabulka2493[[#This Row],[Pořadí2 - i2]]-1)/COUNT([Data]))</f>
        <v/>
      </c>
      <c r="J335" s="5" t="str">
        <f ca="1">IF(INDIRECT("A"&amp;ROW())="","",H335/COUNT([Data]))</f>
        <v/>
      </c>
      <c r="K335" s="72" t="str">
        <f ca="1">IF(INDIRECT("A"&amp;ROW())="","",NORMDIST(Tabulka2493[[#This Row],[Data]],$X$6,$X$7,1))</f>
        <v/>
      </c>
      <c r="L335" s="5" t="str">
        <f t="shared" ca="1" si="16"/>
        <v/>
      </c>
      <c r="M335" s="5" t="str">
        <f>IF(ROW()=7,MAX(Tabulka2493[D_i]),"")</f>
        <v/>
      </c>
      <c r="N335" s="5"/>
      <c r="O335" s="80"/>
      <c r="P335" s="80"/>
      <c r="Q335" s="80"/>
      <c r="R335" s="76" t="str">
        <f>IF(ROW()=7,IF(SUM([pomocná])&gt;0,SUM([pomocná]),1.36/SQRT(COUNT(Tabulka2493[Data]))),"")</f>
        <v/>
      </c>
      <c r="S335" s="79"/>
      <c r="T335" s="72"/>
      <c r="U335" s="72"/>
      <c r="V335" s="72"/>
    </row>
    <row r="336" spans="1:22">
      <c r="A336" s="4" t="str">
        <f>IF('Odhad rozsahu výběru'!D338="","",'Odhad rozsahu výběru'!D338)</f>
        <v/>
      </c>
      <c r="B336" s="69" t="str">
        <f ca="1">IF(INDIRECT("A"&amp;ROW())="","",RANK(A336,[Data],1))</f>
        <v/>
      </c>
      <c r="C336" s="5" t="str">
        <f ca="1">IF(INDIRECT("A"&amp;ROW())="","",(B336-1)/COUNT([Data]))</f>
        <v/>
      </c>
      <c r="D336" s="5" t="str">
        <f ca="1">IF(INDIRECT("A"&amp;ROW())="","",B336/COUNT([Data]))</f>
        <v/>
      </c>
      <c r="E336" t="str">
        <f t="shared" ca="1" si="17"/>
        <v/>
      </c>
      <c r="F336" s="5" t="str">
        <f t="shared" ca="1" si="15"/>
        <v/>
      </c>
      <c r="G336" s="5" t="str">
        <f>IF(ROW()=7,MAX([D_i]),"")</f>
        <v/>
      </c>
      <c r="H336" s="69" t="str">
        <f ca="1">IF(INDIRECT("A"&amp;ROW())="","",RANK([Data],[Data],1)+COUNTIF([Data],Tabulka2493[[#This Row],[Data]])-1)</f>
        <v/>
      </c>
      <c r="I336" s="5" t="str">
        <f ca="1">IF(INDIRECT("A"&amp;ROW())="","",(Tabulka2493[[#This Row],[Pořadí2 - i2]]-1)/COUNT([Data]))</f>
        <v/>
      </c>
      <c r="J336" s="5" t="str">
        <f ca="1">IF(INDIRECT("A"&amp;ROW())="","",H336/COUNT([Data]))</f>
        <v/>
      </c>
      <c r="K336" s="72" t="str">
        <f ca="1">IF(INDIRECT("A"&amp;ROW())="","",NORMDIST(Tabulka2493[[#This Row],[Data]],$X$6,$X$7,1))</f>
        <v/>
      </c>
      <c r="L336" s="5" t="str">
        <f t="shared" ca="1" si="16"/>
        <v/>
      </c>
      <c r="M336" s="5" t="str">
        <f>IF(ROW()=7,MAX(Tabulka2493[D_i]),"")</f>
        <v/>
      </c>
      <c r="N336" s="5"/>
      <c r="O336" s="80"/>
      <c r="P336" s="80"/>
      <c r="Q336" s="80"/>
      <c r="R336" s="76" t="str">
        <f>IF(ROW()=7,IF(SUM([pomocná])&gt;0,SUM([pomocná]),1.36/SQRT(COUNT(Tabulka2493[Data]))),"")</f>
        <v/>
      </c>
      <c r="S336" s="79"/>
      <c r="T336" s="72"/>
      <c r="U336" s="72"/>
      <c r="V336" s="72"/>
    </row>
    <row r="337" spans="1:22">
      <c r="A337" s="4" t="str">
        <f>IF('Odhad rozsahu výběru'!D339="","",'Odhad rozsahu výběru'!D339)</f>
        <v/>
      </c>
      <c r="B337" s="69" t="str">
        <f ca="1">IF(INDIRECT("A"&amp;ROW())="","",RANK(A337,[Data],1))</f>
        <v/>
      </c>
      <c r="C337" s="5" t="str">
        <f ca="1">IF(INDIRECT("A"&amp;ROW())="","",(B337-1)/COUNT([Data]))</f>
        <v/>
      </c>
      <c r="D337" s="5" t="str">
        <f ca="1">IF(INDIRECT("A"&amp;ROW())="","",B337/COUNT([Data]))</f>
        <v/>
      </c>
      <c r="E337" t="str">
        <f t="shared" ca="1" si="17"/>
        <v/>
      </c>
      <c r="F337" s="5" t="str">
        <f t="shared" ca="1" si="15"/>
        <v/>
      </c>
      <c r="G337" s="5" t="str">
        <f>IF(ROW()=7,MAX([D_i]),"")</f>
        <v/>
      </c>
      <c r="H337" s="69" t="str">
        <f ca="1">IF(INDIRECT("A"&amp;ROW())="","",RANK([Data],[Data],1)+COUNTIF([Data],Tabulka2493[[#This Row],[Data]])-1)</f>
        <v/>
      </c>
      <c r="I337" s="5" t="str">
        <f ca="1">IF(INDIRECT("A"&amp;ROW())="","",(Tabulka2493[[#This Row],[Pořadí2 - i2]]-1)/COUNT([Data]))</f>
        <v/>
      </c>
      <c r="J337" s="5" t="str">
        <f ca="1">IF(INDIRECT("A"&amp;ROW())="","",H337/COUNT([Data]))</f>
        <v/>
      </c>
      <c r="K337" s="72" t="str">
        <f ca="1">IF(INDIRECT("A"&amp;ROW())="","",NORMDIST(Tabulka2493[[#This Row],[Data]],$X$6,$X$7,1))</f>
        <v/>
      </c>
      <c r="L337" s="5" t="str">
        <f t="shared" ca="1" si="16"/>
        <v/>
      </c>
      <c r="M337" s="5" t="str">
        <f>IF(ROW()=7,MAX(Tabulka2493[D_i]),"")</f>
        <v/>
      </c>
      <c r="N337" s="5"/>
      <c r="O337" s="80"/>
      <c r="P337" s="80"/>
      <c r="Q337" s="80"/>
      <c r="R337" s="76" t="str">
        <f>IF(ROW()=7,IF(SUM([pomocná])&gt;0,SUM([pomocná]),1.36/SQRT(COUNT(Tabulka2493[Data]))),"")</f>
        <v/>
      </c>
      <c r="S337" s="79"/>
      <c r="T337" s="72"/>
      <c r="U337" s="72"/>
      <c r="V337" s="72"/>
    </row>
    <row r="338" spans="1:22">
      <c r="A338" s="4" t="str">
        <f>IF('Odhad rozsahu výběru'!D340="","",'Odhad rozsahu výběru'!D340)</f>
        <v/>
      </c>
      <c r="B338" s="69" t="str">
        <f ca="1">IF(INDIRECT("A"&amp;ROW())="","",RANK(A338,[Data],1))</f>
        <v/>
      </c>
      <c r="C338" s="5" t="str">
        <f ca="1">IF(INDIRECT("A"&amp;ROW())="","",(B338-1)/COUNT([Data]))</f>
        <v/>
      </c>
      <c r="D338" s="5" t="str">
        <f ca="1">IF(INDIRECT("A"&amp;ROW())="","",B338/COUNT([Data]))</f>
        <v/>
      </c>
      <c r="E338" t="str">
        <f t="shared" ca="1" si="17"/>
        <v/>
      </c>
      <c r="F338" s="5" t="str">
        <f t="shared" ca="1" si="15"/>
        <v/>
      </c>
      <c r="G338" s="5" t="str">
        <f>IF(ROW()=7,MAX([D_i]),"")</f>
        <v/>
      </c>
      <c r="H338" s="69" t="str">
        <f ca="1">IF(INDIRECT("A"&amp;ROW())="","",RANK([Data],[Data],1)+COUNTIF([Data],Tabulka2493[[#This Row],[Data]])-1)</f>
        <v/>
      </c>
      <c r="I338" s="5" t="str">
        <f ca="1">IF(INDIRECT("A"&amp;ROW())="","",(Tabulka2493[[#This Row],[Pořadí2 - i2]]-1)/COUNT([Data]))</f>
        <v/>
      </c>
      <c r="J338" s="5" t="str">
        <f ca="1">IF(INDIRECT("A"&amp;ROW())="","",H338/COUNT([Data]))</f>
        <v/>
      </c>
      <c r="K338" s="72" t="str">
        <f ca="1">IF(INDIRECT("A"&amp;ROW())="","",NORMDIST(Tabulka2493[[#This Row],[Data]],$X$6,$X$7,1))</f>
        <v/>
      </c>
      <c r="L338" s="5" t="str">
        <f t="shared" ca="1" si="16"/>
        <v/>
      </c>
      <c r="M338" s="5" t="str">
        <f>IF(ROW()=7,MAX(Tabulka2493[D_i]),"")</f>
        <v/>
      </c>
      <c r="N338" s="5"/>
      <c r="O338" s="80"/>
      <c r="P338" s="80"/>
      <c r="Q338" s="80"/>
      <c r="R338" s="76" t="str">
        <f>IF(ROW()=7,IF(SUM([pomocná])&gt;0,SUM([pomocná]),1.36/SQRT(COUNT(Tabulka2493[Data]))),"")</f>
        <v/>
      </c>
      <c r="S338" s="79"/>
      <c r="T338" s="72"/>
      <c r="U338" s="72"/>
      <c r="V338" s="72"/>
    </row>
    <row r="339" spans="1:22">
      <c r="A339" s="4" t="str">
        <f>IF('Odhad rozsahu výběru'!D341="","",'Odhad rozsahu výběru'!D341)</f>
        <v/>
      </c>
      <c r="B339" s="69" t="str">
        <f ca="1">IF(INDIRECT("A"&amp;ROW())="","",RANK(A339,[Data],1))</f>
        <v/>
      </c>
      <c r="C339" s="5" t="str">
        <f ca="1">IF(INDIRECT("A"&amp;ROW())="","",(B339-1)/COUNT([Data]))</f>
        <v/>
      </c>
      <c r="D339" s="5" t="str">
        <f ca="1">IF(INDIRECT("A"&amp;ROW())="","",B339/COUNT([Data]))</f>
        <v/>
      </c>
      <c r="E339" t="str">
        <f t="shared" ca="1" si="17"/>
        <v/>
      </c>
      <c r="F339" s="5" t="str">
        <f t="shared" ca="1" si="15"/>
        <v/>
      </c>
      <c r="G339" s="5" t="str">
        <f>IF(ROW()=7,MAX([D_i]),"")</f>
        <v/>
      </c>
      <c r="H339" s="69" t="str">
        <f ca="1">IF(INDIRECT("A"&amp;ROW())="","",RANK([Data],[Data],1)+COUNTIF([Data],Tabulka2493[[#This Row],[Data]])-1)</f>
        <v/>
      </c>
      <c r="I339" s="5" t="str">
        <f ca="1">IF(INDIRECT("A"&amp;ROW())="","",(Tabulka2493[[#This Row],[Pořadí2 - i2]]-1)/COUNT([Data]))</f>
        <v/>
      </c>
      <c r="J339" s="5" t="str">
        <f ca="1">IF(INDIRECT("A"&amp;ROW())="","",H339/COUNT([Data]))</f>
        <v/>
      </c>
      <c r="K339" s="72" t="str">
        <f ca="1">IF(INDIRECT("A"&amp;ROW())="","",NORMDIST(Tabulka2493[[#This Row],[Data]],$X$6,$X$7,1))</f>
        <v/>
      </c>
      <c r="L339" s="5" t="str">
        <f t="shared" ca="1" si="16"/>
        <v/>
      </c>
      <c r="M339" s="5" t="str">
        <f>IF(ROW()=7,MAX(Tabulka2493[D_i]),"")</f>
        <v/>
      </c>
      <c r="N339" s="5"/>
      <c r="O339" s="80"/>
      <c r="P339" s="80"/>
      <c r="Q339" s="80"/>
      <c r="R339" s="76" t="str">
        <f>IF(ROW()=7,IF(SUM([pomocná])&gt;0,SUM([pomocná]),1.36/SQRT(COUNT(Tabulka2493[Data]))),"")</f>
        <v/>
      </c>
      <c r="S339" s="79"/>
      <c r="T339" s="72"/>
      <c r="U339" s="72"/>
      <c r="V339" s="72"/>
    </row>
    <row r="340" spans="1:22">
      <c r="A340" s="4" t="str">
        <f>IF('Odhad rozsahu výběru'!D342="","",'Odhad rozsahu výběru'!D342)</f>
        <v/>
      </c>
      <c r="B340" s="69" t="str">
        <f ca="1">IF(INDIRECT("A"&amp;ROW())="","",RANK(A340,[Data],1))</f>
        <v/>
      </c>
      <c r="C340" s="5" t="str">
        <f ca="1">IF(INDIRECT("A"&amp;ROW())="","",(B340-1)/COUNT([Data]))</f>
        <v/>
      </c>
      <c r="D340" s="5" t="str">
        <f ca="1">IF(INDIRECT("A"&amp;ROW())="","",B340/COUNT([Data]))</f>
        <v/>
      </c>
      <c r="E340" t="str">
        <f t="shared" ca="1" si="17"/>
        <v/>
      </c>
      <c r="F340" s="5" t="str">
        <f t="shared" ca="1" si="15"/>
        <v/>
      </c>
      <c r="G340" s="5" t="str">
        <f>IF(ROW()=7,MAX([D_i]),"")</f>
        <v/>
      </c>
      <c r="H340" s="69" t="str">
        <f ca="1">IF(INDIRECT("A"&amp;ROW())="","",RANK([Data],[Data],1)+COUNTIF([Data],Tabulka2493[[#This Row],[Data]])-1)</f>
        <v/>
      </c>
      <c r="I340" s="5" t="str">
        <f ca="1">IF(INDIRECT("A"&amp;ROW())="","",(Tabulka2493[[#This Row],[Pořadí2 - i2]]-1)/COUNT([Data]))</f>
        <v/>
      </c>
      <c r="J340" s="5" t="str">
        <f ca="1">IF(INDIRECT("A"&amp;ROW())="","",H340/COUNT([Data]))</f>
        <v/>
      </c>
      <c r="K340" s="72" t="str">
        <f ca="1">IF(INDIRECT("A"&amp;ROW())="","",NORMDIST(Tabulka2493[[#This Row],[Data]],$X$6,$X$7,1))</f>
        <v/>
      </c>
      <c r="L340" s="5" t="str">
        <f t="shared" ca="1" si="16"/>
        <v/>
      </c>
      <c r="M340" s="5" t="str">
        <f>IF(ROW()=7,MAX(Tabulka2493[D_i]),"")</f>
        <v/>
      </c>
      <c r="N340" s="5"/>
      <c r="O340" s="80"/>
      <c r="P340" s="80"/>
      <c r="Q340" s="80"/>
      <c r="R340" s="76" t="str">
        <f>IF(ROW()=7,IF(SUM([pomocná])&gt;0,SUM([pomocná]),1.36/SQRT(COUNT(Tabulka2493[Data]))),"")</f>
        <v/>
      </c>
      <c r="S340" s="79"/>
      <c r="T340" s="72"/>
      <c r="U340" s="72"/>
      <c r="V340" s="72"/>
    </row>
    <row r="341" spans="1:22">
      <c r="A341" s="4" t="str">
        <f>IF('Odhad rozsahu výběru'!D343="","",'Odhad rozsahu výběru'!D343)</f>
        <v/>
      </c>
      <c r="B341" s="69" t="str">
        <f ca="1">IF(INDIRECT("A"&amp;ROW())="","",RANK(A341,[Data],1))</f>
        <v/>
      </c>
      <c r="C341" s="5" t="str">
        <f ca="1">IF(INDIRECT("A"&amp;ROW())="","",(B341-1)/COUNT([Data]))</f>
        <v/>
      </c>
      <c r="D341" s="5" t="str">
        <f ca="1">IF(INDIRECT("A"&amp;ROW())="","",B341/COUNT([Data]))</f>
        <v/>
      </c>
      <c r="E341" t="str">
        <f t="shared" ca="1" si="17"/>
        <v/>
      </c>
      <c r="F341" s="5" t="str">
        <f t="shared" ca="1" si="15"/>
        <v/>
      </c>
      <c r="G341" s="5" t="str">
        <f>IF(ROW()=7,MAX([D_i]),"")</f>
        <v/>
      </c>
      <c r="H341" s="69" t="str">
        <f ca="1">IF(INDIRECT("A"&amp;ROW())="","",RANK([Data],[Data],1)+COUNTIF([Data],Tabulka2493[[#This Row],[Data]])-1)</f>
        <v/>
      </c>
      <c r="I341" s="5" t="str">
        <f ca="1">IF(INDIRECT("A"&amp;ROW())="","",(Tabulka2493[[#This Row],[Pořadí2 - i2]]-1)/COUNT([Data]))</f>
        <v/>
      </c>
      <c r="J341" s="5" t="str">
        <f ca="1">IF(INDIRECT("A"&amp;ROW())="","",H341/COUNT([Data]))</f>
        <v/>
      </c>
      <c r="K341" s="72" t="str">
        <f ca="1">IF(INDIRECT("A"&amp;ROW())="","",NORMDIST(Tabulka2493[[#This Row],[Data]],$X$6,$X$7,1))</f>
        <v/>
      </c>
      <c r="L341" s="5" t="str">
        <f t="shared" ca="1" si="16"/>
        <v/>
      </c>
      <c r="M341" s="5" t="str">
        <f>IF(ROW()=7,MAX(Tabulka2493[D_i]),"")</f>
        <v/>
      </c>
      <c r="N341" s="5"/>
      <c r="O341" s="80"/>
      <c r="P341" s="80"/>
      <c r="Q341" s="80"/>
      <c r="R341" s="76" t="str">
        <f>IF(ROW()=7,IF(SUM([pomocná])&gt;0,SUM([pomocná]),1.36/SQRT(COUNT(Tabulka2493[Data]))),"")</f>
        <v/>
      </c>
      <c r="S341" s="79"/>
      <c r="T341" s="72"/>
      <c r="U341" s="72"/>
      <c r="V341" s="72"/>
    </row>
    <row r="342" spans="1:22">
      <c r="A342" s="4" t="str">
        <f>IF('Odhad rozsahu výběru'!D344="","",'Odhad rozsahu výběru'!D344)</f>
        <v/>
      </c>
      <c r="B342" s="69" t="str">
        <f ca="1">IF(INDIRECT("A"&amp;ROW())="","",RANK(A342,[Data],1))</f>
        <v/>
      </c>
      <c r="C342" s="5" t="str">
        <f ca="1">IF(INDIRECT("A"&amp;ROW())="","",(B342-1)/COUNT([Data]))</f>
        <v/>
      </c>
      <c r="D342" s="5" t="str">
        <f ca="1">IF(INDIRECT("A"&amp;ROW())="","",B342/COUNT([Data]))</f>
        <v/>
      </c>
      <c r="E342" t="str">
        <f t="shared" ca="1" si="17"/>
        <v/>
      </c>
      <c r="F342" s="5" t="str">
        <f t="shared" ca="1" si="15"/>
        <v/>
      </c>
      <c r="G342" s="5" t="str">
        <f>IF(ROW()=7,MAX([D_i]),"")</f>
        <v/>
      </c>
      <c r="H342" s="69" t="str">
        <f ca="1">IF(INDIRECT("A"&amp;ROW())="","",RANK([Data],[Data],1)+COUNTIF([Data],Tabulka2493[[#This Row],[Data]])-1)</f>
        <v/>
      </c>
      <c r="I342" s="5" t="str">
        <f ca="1">IF(INDIRECT("A"&amp;ROW())="","",(Tabulka2493[[#This Row],[Pořadí2 - i2]]-1)/COUNT([Data]))</f>
        <v/>
      </c>
      <c r="J342" s="5" t="str">
        <f ca="1">IF(INDIRECT("A"&amp;ROW())="","",H342/COUNT([Data]))</f>
        <v/>
      </c>
      <c r="K342" s="72" t="str">
        <f ca="1">IF(INDIRECT("A"&amp;ROW())="","",NORMDIST(Tabulka2493[[#This Row],[Data]],$X$6,$X$7,1))</f>
        <v/>
      </c>
      <c r="L342" s="5" t="str">
        <f t="shared" ca="1" si="16"/>
        <v/>
      </c>
      <c r="M342" s="5" t="str">
        <f>IF(ROW()=7,MAX(Tabulka2493[D_i]),"")</f>
        <v/>
      </c>
      <c r="N342" s="5"/>
      <c r="O342" s="80"/>
      <c r="P342" s="80"/>
      <c r="Q342" s="80"/>
      <c r="R342" s="76" t="str">
        <f>IF(ROW()=7,IF(SUM([pomocná])&gt;0,SUM([pomocná]),1.36/SQRT(COUNT(Tabulka2493[Data]))),"")</f>
        <v/>
      </c>
      <c r="S342" s="79"/>
      <c r="T342" s="72"/>
      <c r="U342" s="72"/>
      <c r="V342" s="72"/>
    </row>
    <row r="343" spans="1:22">
      <c r="A343" s="4" t="str">
        <f>IF('Odhad rozsahu výběru'!D345="","",'Odhad rozsahu výběru'!D345)</f>
        <v/>
      </c>
      <c r="B343" s="69" t="str">
        <f ca="1">IF(INDIRECT("A"&amp;ROW())="","",RANK(A343,[Data],1))</f>
        <v/>
      </c>
      <c r="C343" s="5" t="str">
        <f ca="1">IF(INDIRECT("A"&amp;ROW())="","",(B343-1)/COUNT([Data]))</f>
        <v/>
      </c>
      <c r="D343" s="5" t="str">
        <f ca="1">IF(INDIRECT("A"&amp;ROW())="","",B343/COUNT([Data]))</f>
        <v/>
      </c>
      <c r="E343" t="str">
        <f t="shared" ca="1" si="17"/>
        <v/>
      </c>
      <c r="F343" s="5" t="str">
        <f t="shared" ca="1" si="15"/>
        <v/>
      </c>
      <c r="G343" s="5" t="str">
        <f>IF(ROW()=7,MAX([D_i]),"")</f>
        <v/>
      </c>
      <c r="H343" s="69" t="str">
        <f ca="1">IF(INDIRECT("A"&amp;ROW())="","",RANK([Data],[Data],1)+COUNTIF([Data],Tabulka2493[[#This Row],[Data]])-1)</f>
        <v/>
      </c>
      <c r="I343" s="5" t="str">
        <f ca="1">IF(INDIRECT("A"&amp;ROW())="","",(Tabulka2493[[#This Row],[Pořadí2 - i2]]-1)/COUNT([Data]))</f>
        <v/>
      </c>
      <c r="J343" s="5" t="str">
        <f ca="1">IF(INDIRECT("A"&amp;ROW())="","",H343/COUNT([Data]))</f>
        <v/>
      </c>
      <c r="K343" s="72" t="str">
        <f ca="1">IF(INDIRECT("A"&amp;ROW())="","",NORMDIST(Tabulka2493[[#This Row],[Data]],$X$6,$X$7,1))</f>
        <v/>
      </c>
      <c r="L343" s="5" t="str">
        <f t="shared" ca="1" si="16"/>
        <v/>
      </c>
      <c r="M343" s="5" t="str">
        <f>IF(ROW()=7,MAX(Tabulka2493[D_i]),"")</f>
        <v/>
      </c>
      <c r="N343" s="5"/>
      <c r="O343" s="80"/>
      <c r="P343" s="80"/>
      <c r="Q343" s="80"/>
      <c r="R343" s="76" t="str">
        <f>IF(ROW()=7,IF(SUM([pomocná])&gt;0,SUM([pomocná]),1.36/SQRT(COUNT(Tabulka2493[Data]))),"")</f>
        <v/>
      </c>
      <c r="S343" s="79"/>
      <c r="T343" s="72"/>
      <c r="U343" s="72"/>
      <c r="V343" s="72"/>
    </row>
    <row r="344" spans="1:22">
      <c r="A344" s="4" t="str">
        <f>IF('Odhad rozsahu výběru'!D346="","",'Odhad rozsahu výběru'!D346)</f>
        <v/>
      </c>
      <c r="B344" s="69" t="str">
        <f ca="1">IF(INDIRECT("A"&amp;ROW())="","",RANK(A344,[Data],1))</f>
        <v/>
      </c>
      <c r="C344" s="5" t="str">
        <f ca="1">IF(INDIRECT("A"&amp;ROW())="","",(B344-1)/COUNT([Data]))</f>
        <v/>
      </c>
      <c r="D344" s="5" t="str">
        <f ca="1">IF(INDIRECT("A"&amp;ROW())="","",B344/COUNT([Data]))</f>
        <v/>
      </c>
      <c r="E344" t="str">
        <f t="shared" ca="1" si="17"/>
        <v/>
      </c>
      <c r="F344" s="5" t="str">
        <f t="shared" ca="1" si="15"/>
        <v/>
      </c>
      <c r="G344" s="5" t="str">
        <f>IF(ROW()=7,MAX([D_i]),"")</f>
        <v/>
      </c>
      <c r="H344" s="69" t="str">
        <f ca="1">IF(INDIRECT("A"&amp;ROW())="","",RANK([Data],[Data],1)+COUNTIF([Data],Tabulka2493[[#This Row],[Data]])-1)</f>
        <v/>
      </c>
      <c r="I344" s="5" t="str">
        <f ca="1">IF(INDIRECT("A"&amp;ROW())="","",(Tabulka2493[[#This Row],[Pořadí2 - i2]]-1)/COUNT([Data]))</f>
        <v/>
      </c>
      <c r="J344" s="5" t="str">
        <f ca="1">IF(INDIRECT("A"&amp;ROW())="","",H344/COUNT([Data]))</f>
        <v/>
      </c>
      <c r="K344" s="72" t="str">
        <f ca="1">IF(INDIRECT("A"&amp;ROW())="","",NORMDIST(Tabulka2493[[#This Row],[Data]],$X$6,$X$7,1))</f>
        <v/>
      </c>
      <c r="L344" s="5" t="str">
        <f t="shared" ca="1" si="16"/>
        <v/>
      </c>
      <c r="M344" s="5" t="str">
        <f>IF(ROW()=7,MAX(Tabulka2493[D_i]),"")</f>
        <v/>
      </c>
      <c r="N344" s="5"/>
      <c r="O344" s="80"/>
      <c r="P344" s="80"/>
      <c r="Q344" s="80"/>
      <c r="R344" s="76" t="str">
        <f>IF(ROW()=7,IF(SUM([pomocná])&gt;0,SUM([pomocná]),1.36/SQRT(COUNT(Tabulka2493[Data]))),"")</f>
        <v/>
      </c>
      <c r="S344" s="79"/>
      <c r="T344" s="72"/>
      <c r="U344" s="72"/>
      <c r="V344" s="72"/>
    </row>
    <row r="345" spans="1:22">
      <c r="A345" s="4" t="str">
        <f>IF('Odhad rozsahu výběru'!D347="","",'Odhad rozsahu výběru'!D347)</f>
        <v/>
      </c>
      <c r="B345" s="69" t="str">
        <f ca="1">IF(INDIRECT("A"&amp;ROW())="","",RANK(A345,[Data],1))</f>
        <v/>
      </c>
      <c r="C345" s="5" t="str">
        <f ca="1">IF(INDIRECT("A"&amp;ROW())="","",(B345-1)/COUNT([Data]))</f>
        <v/>
      </c>
      <c r="D345" s="5" t="str">
        <f ca="1">IF(INDIRECT("A"&amp;ROW())="","",B345/COUNT([Data]))</f>
        <v/>
      </c>
      <c r="E345" t="str">
        <f t="shared" ca="1" si="17"/>
        <v/>
      </c>
      <c r="F345" s="5" t="str">
        <f t="shared" ca="1" si="15"/>
        <v/>
      </c>
      <c r="G345" s="5" t="str">
        <f>IF(ROW()=7,MAX([D_i]),"")</f>
        <v/>
      </c>
      <c r="H345" s="69" t="str">
        <f ca="1">IF(INDIRECT("A"&amp;ROW())="","",RANK([Data],[Data],1)+COUNTIF([Data],Tabulka2493[[#This Row],[Data]])-1)</f>
        <v/>
      </c>
      <c r="I345" s="5" t="str">
        <f ca="1">IF(INDIRECT("A"&amp;ROW())="","",(Tabulka2493[[#This Row],[Pořadí2 - i2]]-1)/COUNT([Data]))</f>
        <v/>
      </c>
      <c r="J345" s="5" t="str">
        <f ca="1">IF(INDIRECT("A"&amp;ROW())="","",H345/COUNT([Data]))</f>
        <v/>
      </c>
      <c r="K345" s="72" t="str">
        <f ca="1">IF(INDIRECT("A"&amp;ROW())="","",NORMDIST(Tabulka2493[[#This Row],[Data]],$X$6,$X$7,1))</f>
        <v/>
      </c>
      <c r="L345" s="5" t="str">
        <f t="shared" ca="1" si="16"/>
        <v/>
      </c>
      <c r="M345" s="5" t="str">
        <f>IF(ROW()=7,MAX(Tabulka2493[D_i]),"")</f>
        <v/>
      </c>
      <c r="N345" s="5"/>
      <c r="O345" s="80"/>
      <c r="P345" s="80"/>
      <c r="Q345" s="80"/>
      <c r="R345" s="76" t="str">
        <f>IF(ROW()=7,IF(SUM([pomocná])&gt;0,SUM([pomocná]),1.36/SQRT(COUNT(Tabulka2493[Data]))),"")</f>
        <v/>
      </c>
      <c r="S345" s="79"/>
      <c r="T345" s="72"/>
      <c r="U345" s="72"/>
      <c r="V345" s="72"/>
    </row>
    <row r="346" spans="1:22">
      <c r="A346" s="4" t="str">
        <f>IF('Odhad rozsahu výběru'!D348="","",'Odhad rozsahu výběru'!D348)</f>
        <v/>
      </c>
      <c r="B346" s="69" t="str">
        <f ca="1">IF(INDIRECT("A"&amp;ROW())="","",RANK(A346,[Data],1))</f>
        <v/>
      </c>
      <c r="C346" s="5" t="str">
        <f ca="1">IF(INDIRECT("A"&amp;ROW())="","",(B346-1)/COUNT([Data]))</f>
        <v/>
      </c>
      <c r="D346" s="5" t="str">
        <f ca="1">IF(INDIRECT("A"&amp;ROW())="","",B346/COUNT([Data]))</f>
        <v/>
      </c>
      <c r="E346" t="str">
        <f t="shared" ca="1" si="17"/>
        <v/>
      </c>
      <c r="F346" s="5" t="str">
        <f t="shared" ca="1" si="15"/>
        <v/>
      </c>
      <c r="G346" s="5" t="str">
        <f>IF(ROW()=7,MAX([D_i]),"")</f>
        <v/>
      </c>
      <c r="H346" s="69" t="str">
        <f ca="1">IF(INDIRECT("A"&amp;ROW())="","",RANK([Data],[Data],1)+COUNTIF([Data],Tabulka2493[[#This Row],[Data]])-1)</f>
        <v/>
      </c>
      <c r="I346" s="5" t="str">
        <f ca="1">IF(INDIRECT("A"&amp;ROW())="","",(Tabulka2493[[#This Row],[Pořadí2 - i2]]-1)/COUNT([Data]))</f>
        <v/>
      </c>
      <c r="J346" s="5" t="str">
        <f ca="1">IF(INDIRECT("A"&amp;ROW())="","",H346/COUNT([Data]))</f>
        <v/>
      </c>
      <c r="K346" s="72" t="str">
        <f ca="1">IF(INDIRECT("A"&amp;ROW())="","",NORMDIST(Tabulka2493[[#This Row],[Data]],$X$6,$X$7,1))</f>
        <v/>
      </c>
      <c r="L346" s="5" t="str">
        <f t="shared" ca="1" si="16"/>
        <v/>
      </c>
      <c r="M346" s="5" t="str">
        <f>IF(ROW()=7,MAX(Tabulka2493[D_i]),"")</f>
        <v/>
      </c>
      <c r="N346" s="5"/>
      <c r="O346" s="80"/>
      <c r="P346" s="80"/>
      <c r="Q346" s="80"/>
      <c r="R346" s="76" t="str">
        <f>IF(ROW()=7,IF(SUM([pomocná])&gt;0,SUM([pomocná]),1.36/SQRT(COUNT(Tabulka2493[Data]))),"")</f>
        <v/>
      </c>
      <c r="S346" s="79"/>
      <c r="T346" s="72"/>
      <c r="U346" s="72"/>
      <c r="V346" s="72"/>
    </row>
    <row r="347" spans="1:22">
      <c r="A347" s="4" t="str">
        <f>IF('Odhad rozsahu výběru'!D349="","",'Odhad rozsahu výběru'!D349)</f>
        <v/>
      </c>
      <c r="B347" s="69" t="str">
        <f ca="1">IF(INDIRECT("A"&amp;ROW())="","",RANK(A347,[Data],1))</f>
        <v/>
      </c>
      <c r="C347" s="5" t="str">
        <f ca="1">IF(INDIRECT("A"&amp;ROW())="","",(B347-1)/COUNT([Data]))</f>
        <v/>
      </c>
      <c r="D347" s="5" t="str">
        <f ca="1">IF(INDIRECT("A"&amp;ROW())="","",B347/COUNT([Data]))</f>
        <v/>
      </c>
      <c r="E347" t="str">
        <f t="shared" ca="1" si="17"/>
        <v/>
      </c>
      <c r="F347" s="5" t="str">
        <f t="shared" ca="1" si="15"/>
        <v/>
      </c>
      <c r="G347" s="5" t="str">
        <f>IF(ROW()=7,MAX([D_i]),"")</f>
        <v/>
      </c>
      <c r="H347" s="69" t="str">
        <f ca="1">IF(INDIRECT("A"&amp;ROW())="","",RANK([Data],[Data],1)+COUNTIF([Data],Tabulka2493[[#This Row],[Data]])-1)</f>
        <v/>
      </c>
      <c r="I347" s="5" t="str">
        <f ca="1">IF(INDIRECT("A"&amp;ROW())="","",(Tabulka2493[[#This Row],[Pořadí2 - i2]]-1)/COUNT([Data]))</f>
        <v/>
      </c>
      <c r="J347" s="5" t="str">
        <f ca="1">IF(INDIRECT("A"&amp;ROW())="","",H347/COUNT([Data]))</f>
        <v/>
      </c>
      <c r="K347" s="72" t="str">
        <f ca="1">IF(INDIRECT("A"&amp;ROW())="","",NORMDIST(Tabulka2493[[#This Row],[Data]],$X$6,$X$7,1))</f>
        <v/>
      </c>
      <c r="L347" s="5" t="str">
        <f t="shared" ca="1" si="16"/>
        <v/>
      </c>
      <c r="M347" s="5" t="str">
        <f>IF(ROW()=7,MAX(Tabulka2493[D_i]),"")</f>
        <v/>
      </c>
      <c r="N347" s="5"/>
      <c r="O347" s="80"/>
      <c r="P347" s="80"/>
      <c r="Q347" s="80"/>
      <c r="R347" s="76" t="str">
        <f>IF(ROW()=7,IF(SUM([pomocná])&gt;0,SUM([pomocná]),1.36/SQRT(COUNT(Tabulka2493[Data]))),"")</f>
        <v/>
      </c>
      <c r="S347" s="79"/>
      <c r="T347" s="72"/>
      <c r="U347" s="72"/>
      <c r="V347" s="72"/>
    </row>
    <row r="348" spans="1:22">
      <c r="A348" s="4" t="str">
        <f>IF('Odhad rozsahu výběru'!D350="","",'Odhad rozsahu výběru'!D350)</f>
        <v/>
      </c>
      <c r="B348" s="69" t="str">
        <f ca="1">IF(INDIRECT("A"&amp;ROW())="","",RANK(A348,[Data],1))</f>
        <v/>
      </c>
      <c r="C348" s="5" t="str">
        <f ca="1">IF(INDIRECT("A"&amp;ROW())="","",(B348-1)/COUNT([Data]))</f>
        <v/>
      </c>
      <c r="D348" s="5" t="str">
        <f ca="1">IF(INDIRECT("A"&amp;ROW())="","",B348/COUNT([Data]))</f>
        <v/>
      </c>
      <c r="E348" t="str">
        <f t="shared" ca="1" si="17"/>
        <v/>
      </c>
      <c r="F348" s="5" t="str">
        <f t="shared" ca="1" si="15"/>
        <v/>
      </c>
      <c r="G348" s="5" t="str">
        <f>IF(ROW()=7,MAX([D_i]),"")</f>
        <v/>
      </c>
      <c r="H348" s="69" t="str">
        <f ca="1">IF(INDIRECT("A"&amp;ROW())="","",RANK([Data],[Data],1)+COUNTIF([Data],Tabulka2493[[#This Row],[Data]])-1)</f>
        <v/>
      </c>
      <c r="I348" s="5" t="str">
        <f ca="1">IF(INDIRECT("A"&amp;ROW())="","",(Tabulka2493[[#This Row],[Pořadí2 - i2]]-1)/COUNT([Data]))</f>
        <v/>
      </c>
      <c r="J348" s="5" t="str">
        <f ca="1">IF(INDIRECT("A"&amp;ROW())="","",H348/COUNT([Data]))</f>
        <v/>
      </c>
      <c r="K348" s="72" t="str">
        <f ca="1">IF(INDIRECT("A"&amp;ROW())="","",NORMDIST(Tabulka2493[[#This Row],[Data]],$X$6,$X$7,1))</f>
        <v/>
      </c>
      <c r="L348" s="5" t="str">
        <f t="shared" ca="1" si="16"/>
        <v/>
      </c>
      <c r="M348" s="5" t="str">
        <f>IF(ROW()=7,MAX(Tabulka2493[D_i]),"")</f>
        <v/>
      </c>
      <c r="N348" s="5"/>
      <c r="O348" s="80"/>
      <c r="P348" s="80"/>
      <c r="Q348" s="80"/>
      <c r="R348" s="76" t="str">
        <f>IF(ROW()=7,IF(SUM([pomocná])&gt;0,SUM([pomocná]),1.36/SQRT(COUNT(Tabulka2493[Data]))),"")</f>
        <v/>
      </c>
      <c r="S348" s="79"/>
      <c r="T348" s="72"/>
      <c r="U348" s="72"/>
      <c r="V348" s="72"/>
    </row>
    <row r="349" spans="1:22">
      <c r="A349" s="4" t="str">
        <f>IF('Odhad rozsahu výběru'!D351="","",'Odhad rozsahu výběru'!D351)</f>
        <v/>
      </c>
      <c r="B349" s="69" t="str">
        <f ca="1">IF(INDIRECT("A"&amp;ROW())="","",RANK(A349,[Data],1))</f>
        <v/>
      </c>
      <c r="C349" s="5" t="str">
        <f ca="1">IF(INDIRECT("A"&amp;ROW())="","",(B349-1)/COUNT([Data]))</f>
        <v/>
      </c>
      <c r="D349" s="5" t="str">
        <f ca="1">IF(INDIRECT("A"&amp;ROW())="","",B349/COUNT([Data]))</f>
        <v/>
      </c>
      <c r="E349" t="str">
        <f t="shared" ca="1" si="17"/>
        <v/>
      </c>
      <c r="F349" s="5" t="str">
        <f t="shared" ca="1" si="15"/>
        <v/>
      </c>
      <c r="G349" s="5" t="str">
        <f>IF(ROW()=7,MAX([D_i]),"")</f>
        <v/>
      </c>
      <c r="H349" s="69" t="str">
        <f ca="1">IF(INDIRECT("A"&amp;ROW())="","",RANK([Data],[Data],1)+COUNTIF([Data],Tabulka2493[[#This Row],[Data]])-1)</f>
        <v/>
      </c>
      <c r="I349" s="5" t="str">
        <f ca="1">IF(INDIRECT("A"&amp;ROW())="","",(Tabulka2493[[#This Row],[Pořadí2 - i2]]-1)/COUNT([Data]))</f>
        <v/>
      </c>
      <c r="J349" s="5" t="str">
        <f ca="1">IF(INDIRECT("A"&amp;ROW())="","",H349/COUNT([Data]))</f>
        <v/>
      </c>
      <c r="K349" s="72" t="str">
        <f ca="1">IF(INDIRECT("A"&amp;ROW())="","",NORMDIST(Tabulka2493[[#This Row],[Data]],$X$6,$X$7,1))</f>
        <v/>
      </c>
      <c r="L349" s="5" t="str">
        <f t="shared" ca="1" si="16"/>
        <v/>
      </c>
      <c r="M349" s="5" t="str">
        <f>IF(ROW()=7,MAX(Tabulka2493[D_i]),"")</f>
        <v/>
      </c>
      <c r="N349" s="5"/>
      <c r="O349" s="80"/>
      <c r="P349" s="80"/>
      <c r="Q349" s="80"/>
      <c r="R349" s="76" t="str">
        <f>IF(ROW()=7,IF(SUM([pomocná])&gt;0,SUM([pomocná]),1.36/SQRT(COUNT(Tabulka2493[Data]))),"")</f>
        <v/>
      </c>
      <c r="S349" s="79"/>
      <c r="T349" s="72"/>
      <c r="U349" s="72"/>
      <c r="V349" s="72"/>
    </row>
    <row r="350" spans="1:22">
      <c r="A350" s="4" t="str">
        <f>IF('Odhad rozsahu výběru'!D352="","",'Odhad rozsahu výběru'!D352)</f>
        <v/>
      </c>
      <c r="B350" s="69" t="str">
        <f ca="1">IF(INDIRECT("A"&amp;ROW())="","",RANK(A350,[Data],1))</f>
        <v/>
      </c>
      <c r="C350" s="5" t="str">
        <f ca="1">IF(INDIRECT("A"&amp;ROW())="","",(B350-1)/COUNT([Data]))</f>
        <v/>
      </c>
      <c r="D350" s="5" t="str">
        <f ca="1">IF(INDIRECT("A"&amp;ROW())="","",B350/COUNT([Data]))</f>
        <v/>
      </c>
      <c r="E350" t="str">
        <f t="shared" ca="1" si="17"/>
        <v/>
      </c>
      <c r="F350" s="5" t="str">
        <f t="shared" ca="1" si="15"/>
        <v/>
      </c>
      <c r="G350" s="5" t="str">
        <f>IF(ROW()=7,MAX([D_i]),"")</f>
        <v/>
      </c>
      <c r="H350" s="69" t="str">
        <f ca="1">IF(INDIRECT("A"&amp;ROW())="","",RANK([Data],[Data],1)+COUNTIF([Data],Tabulka2493[[#This Row],[Data]])-1)</f>
        <v/>
      </c>
      <c r="I350" s="5" t="str">
        <f ca="1">IF(INDIRECT("A"&amp;ROW())="","",(Tabulka2493[[#This Row],[Pořadí2 - i2]]-1)/COUNT([Data]))</f>
        <v/>
      </c>
      <c r="J350" s="5" t="str">
        <f ca="1">IF(INDIRECT("A"&amp;ROW())="","",H350/COUNT([Data]))</f>
        <v/>
      </c>
      <c r="K350" s="72" t="str">
        <f ca="1">IF(INDIRECT("A"&amp;ROW())="","",NORMDIST(Tabulka2493[[#This Row],[Data]],$X$6,$X$7,1))</f>
        <v/>
      </c>
      <c r="L350" s="5" t="str">
        <f t="shared" ca="1" si="16"/>
        <v/>
      </c>
      <c r="M350" s="5" t="str">
        <f>IF(ROW()=7,MAX(Tabulka2493[D_i]),"")</f>
        <v/>
      </c>
      <c r="N350" s="5"/>
      <c r="O350" s="80"/>
      <c r="P350" s="80"/>
      <c r="Q350" s="80"/>
      <c r="R350" s="76" t="str">
        <f>IF(ROW()=7,IF(SUM([pomocná])&gt;0,SUM([pomocná]),1.36/SQRT(COUNT(Tabulka2493[Data]))),"")</f>
        <v/>
      </c>
      <c r="S350" s="79"/>
      <c r="T350" s="72"/>
      <c r="U350" s="72"/>
      <c r="V350" s="72"/>
    </row>
    <row r="351" spans="1:22">
      <c r="A351" s="4" t="str">
        <f>IF('Odhad rozsahu výběru'!D353="","",'Odhad rozsahu výběru'!D353)</f>
        <v/>
      </c>
      <c r="B351" s="69" t="str">
        <f ca="1">IF(INDIRECT("A"&amp;ROW())="","",RANK(A351,[Data],1))</f>
        <v/>
      </c>
      <c r="C351" s="5" t="str">
        <f ca="1">IF(INDIRECT("A"&amp;ROW())="","",(B351-1)/COUNT([Data]))</f>
        <v/>
      </c>
      <c r="D351" s="5" t="str">
        <f ca="1">IF(INDIRECT("A"&amp;ROW())="","",B351/COUNT([Data]))</f>
        <v/>
      </c>
      <c r="E351" t="str">
        <f t="shared" ca="1" si="17"/>
        <v/>
      </c>
      <c r="F351" s="5" t="str">
        <f t="shared" ca="1" si="15"/>
        <v/>
      </c>
      <c r="G351" s="5" t="str">
        <f>IF(ROW()=7,MAX([D_i]),"")</f>
        <v/>
      </c>
      <c r="H351" s="69" t="str">
        <f ca="1">IF(INDIRECT("A"&amp;ROW())="","",RANK([Data],[Data],1)+COUNTIF([Data],Tabulka2493[[#This Row],[Data]])-1)</f>
        <v/>
      </c>
      <c r="I351" s="5" t="str">
        <f ca="1">IF(INDIRECT("A"&amp;ROW())="","",(Tabulka2493[[#This Row],[Pořadí2 - i2]]-1)/COUNT([Data]))</f>
        <v/>
      </c>
      <c r="J351" s="5" t="str">
        <f ca="1">IF(INDIRECT("A"&amp;ROW())="","",H351/COUNT([Data]))</f>
        <v/>
      </c>
      <c r="K351" s="72" t="str">
        <f ca="1">IF(INDIRECT("A"&amp;ROW())="","",NORMDIST(Tabulka2493[[#This Row],[Data]],$X$6,$X$7,1))</f>
        <v/>
      </c>
      <c r="L351" s="5" t="str">
        <f t="shared" ca="1" si="16"/>
        <v/>
      </c>
      <c r="M351" s="5" t="str">
        <f>IF(ROW()=7,MAX(Tabulka2493[D_i]),"")</f>
        <v/>
      </c>
      <c r="N351" s="5"/>
      <c r="O351" s="80"/>
      <c r="P351" s="80"/>
      <c r="Q351" s="80"/>
      <c r="R351" s="76" t="str">
        <f>IF(ROW()=7,IF(SUM([pomocná])&gt;0,SUM([pomocná]),1.36/SQRT(COUNT(Tabulka2493[Data]))),"")</f>
        <v/>
      </c>
      <c r="S351" s="79"/>
      <c r="T351" s="72"/>
      <c r="U351" s="72"/>
      <c r="V351" s="72"/>
    </row>
    <row r="352" spans="1:22">
      <c r="A352" s="4" t="str">
        <f>IF('Odhad rozsahu výběru'!D354="","",'Odhad rozsahu výběru'!D354)</f>
        <v/>
      </c>
      <c r="B352" s="69" t="str">
        <f ca="1">IF(INDIRECT("A"&amp;ROW())="","",RANK(A352,[Data],1))</f>
        <v/>
      </c>
      <c r="C352" s="5" t="str">
        <f ca="1">IF(INDIRECT("A"&amp;ROW())="","",(B352-1)/COUNT([Data]))</f>
        <v/>
      </c>
      <c r="D352" s="5" t="str">
        <f ca="1">IF(INDIRECT("A"&amp;ROW())="","",B352/COUNT([Data]))</f>
        <v/>
      </c>
      <c r="E352" t="str">
        <f t="shared" ca="1" si="17"/>
        <v/>
      </c>
      <c r="F352" s="5" t="str">
        <f t="shared" ca="1" si="15"/>
        <v/>
      </c>
      <c r="G352" s="5" t="str">
        <f>IF(ROW()=7,MAX([D_i]),"")</f>
        <v/>
      </c>
      <c r="H352" s="69" t="str">
        <f ca="1">IF(INDIRECT("A"&amp;ROW())="","",RANK([Data],[Data],1)+COUNTIF([Data],Tabulka2493[[#This Row],[Data]])-1)</f>
        <v/>
      </c>
      <c r="I352" s="5" t="str">
        <f ca="1">IF(INDIRECT("A"&amp;ROW())="","",(Tabulka2493[[#This Row],[Pořadí2 - i2]]-1)/COUNT([Data]))</f>
        <v/>
      </c>
      <c r="J352" s="5" t="str">
        <f ca="1">IF(INDIRECT("A"&amp;ROW())="","",H352/COUNT([Data]))</f>
        <v/>
      </c>
      <c r="K352" s="72" t="str">
        <f ca="1">IF(INDIRECT("A"&amp;ROW())="","",NORMDIST(Tabulka2493[[#This Row],[Data]],$X$6,$X$7,1))</f>
        <v/>
      </c>
      <c r="L352" s="5" t="str">
        <f t="shared" ca="1" si="16"/>
        <v/>
      </c>
      <c r="M352" s="5" t="str">
        <f>IF(ROW()=7,MAX(Tabulka2493[D_i]),"")</f>
        <v/>
      </c>
      <c r="N352" s="5"/>
      <c r="O352" s="80"/>
      <c r="P352" s="80"/>
      <c r="Q352" s="80"/>
      <c r="R352" s="76" t="str">
        <f>IF(ROW()=7,IF(SUM([pomocná])&gt;0,SUM([pomocná]),1.36/SQRT(COUNT(Tabulka2493[Data]))),"")</f>
        <v/>
      </c>
      <c r="S352" s="79"/>
      <c r="T352" s="72"/>
      <c r="U352" s="72"/>
      <c r="V352" s="72"/>
    </row>
    <row r="353" spans="1:22">
      <c r="A353" s="4" t="str">
        <f>IF('Odhad rozsahu výběru'!D355="","",'Odhad rozsahu výběru'!D355)</f>
        <v/>
      </c>
      <c r="B353" s="69" t="str">
        <f ca="1">IF(INDIRECT("A"&amp;ROW())="","",RANK(A353,[Data],1))</f>
        <v/>
      </c>
      <c r="C353" s="5" t="str">
        <f ca="1">IF(INDIRECT("A"&amp;ROW())="","",(B353-1)/COUNT([Data]))</f>
        <v/>
      </c>
      <c r="D353" s="5" t="str">
        <f ca="1">IF(INDIRECT("A"&amp;ROW())="","",B353/COUNT([Data]))</f>
        <v/>
      </c>
      <c r="E353" t="str">
        <f t="shared" ca="1" si="17"/>
        <v/>
      </c>
      <c r="F353" s="5" t="str">
        <f t="shared" ca="1" si="15"/>
        <v/>
      </c>
      <c r="G353" s="5" t="str">
        <f>IF(ROW()=7,MAX([D_i]),"")</f>
        <v/>
      </c>
      <c r="H353" s="69" t="str">
        <f ca="1">IF(INDIRECT("A"&amp;ROW())="","",RANK([Data],[Data],1)+COUNTIF([Data],Tabulka2493[[#This Row],[Data]])-1)</f>
        <v/>
      </c>
      <c r="I353" s="5" t="str">
        <f ca="1">IF(INDIRECT("A"&amp;ROW())="","",(Tabulka2493[[#This Row],[Pořadí2 - i2]]-1)/COUNT([Data]))</f>
        <v/>
      </c>
      <c r="J353" s="5" t="str">
        <f ca="1">IF(INDIRECT("A"&amp;ROW())="","",H353/COUNT([Data]))</f>
        <v/>
      </c>
      <c r="K353" s="72" t="str">
        <f ca="1">IF(INDIRECT("A"&amp;ROW())="","",NORMDIST(Tabulka2493[[#This Row],[Data]],$X$6,$X$7,1))</f>
        <v/>
      </c>
      <c r="L353" s="5" t="str">
        <f t="shared" ca="1" si="16"/>
        <v/>
      </c>
      <c r="M353" s="5" t="str">
        <f>IF(ROW()=7,MAX(Tabulka2493[D_i]),"")</f>
        <v/>
      </c>
      <c r="N353" s="5"/>
      <c r="O353" s="80"/>
      <c r="P353" s="80"/>
      <c r="Q353" s="80"/>
      <c r="R353" s="76" t="str">
        <f>IF(ROW()=7,IF(SUM([pomocná])&gt;0,SUM([pomocná]),1.36/SQRT(COUNT(Tabulka2493[Data]))),"")</f>
        <v/>
      </c>
      <c r="S353" s="79"/>
      <c r="T353" s="72"/>
      <c r="U353" s="72"/>
      <c r="V353" s="72"/>
    </row>
    <row r="354" spans="1:22">
      <c r="A354" s="4" t="str">
        <f>IF('Odhad rozsahu výběru'!D356="","",'Odhad rozsahu výběru'!D356)</f>
        <v/>
      </c>
      <c r="B354" s="69" t="str">
        <f ca="1">IF(INDIRECT("A"&amp;ROW())="","",RANK(A354,[Data],1))</f>
        <v/>
      </c>
      <c r="C354" s="5" t="str">
        <f ca="1">IF(INDIRECT("A"&amp;ROW())="","",(B354-1)/COUNT([Data]))</f>
        <v/>
      </c>
      <c r="D354" s="5" t="str">
        <f ca="1">IF(INDIRECT("A"&amp;ROW())="","",B354/COUNT([Data]))</f>
        <v/>
      </c>
      <c r="E354" t="str">
        <f t="shared" ca="1" si="17"/>
        <v/>
      </c>
      <c r="F354" s="5" t="str">
        <f t="shared" ca="1" si="15"/>
        <v/>
      </c>
      <c r="G354" s="5" t="str">
        <f>IF(ROW()=7,MAX([D_i]),"")</f>
        <v/>
      </c>
      <c r="H354" s="69" t="str">
        <f ca="1">IF(INDIRECT("A"&amp;ROW())="","",RANK([Data],[Data],1)+COUNTIF([Data],Tabulka2493[[#This Row],[Data]])-1)</f>
        <v/>
      </c>
      <c r="I354" s="5" t="str">
        <f ca="1">IF(INDIRECT("A"&amp;ROW())="","",(Tabulka2493[[#This Row],[Pořadí2 - i2]]-1)/COUNT([Data]))</f>
        <v/>
      </c>
      <c r="J354" s="5" t="str">
        <f ca="1">IF(INDIRECT("A"&amp;ROW())="","",H354/COUNT([Data]))</f>
        <v/>
      </c>
      <c r="K354" s="72" t="str">
        <f ca="1">IF(INDIRECT("A"&amp;ROW())="","",NORMDIST(Tabulka2493[[#This Row],[Data]],$X$6,$X$7,1))</f>
        <v/>
      </c>
      <c r="L354" s="5" t="str">
        <f t="shared" ca="1" si="16"/>
        <v/>
      </c>
      <c r="M354" s="5" t="str">
        <f>IF(ROW()=7,MAX(Tabulka2493[D_i]),"")</f>
        <v/>
      </c>
      <c r="N354" s="5"/>
      <c r="O354" s="80"/>
      <c r="P354" s="80"/>
      <c r="Q354" s="80"/>
      <c r="R354" s="76" t="str">
        <f>IF(ROW()=7,IF(SUM([pomocná])&gt;0,SUM([pomocná]),1.36/SQRT(COUNT(Tabulka2493[Data]))),"")</f>
        <v/>
      </c>
      <c r="S354" s="79"/>
      <c r="T354" s="72"/>
      <c r="U354" s="72"/>
      <c r="V354" s="72"/>
    </row>
    <row r="355" spans="1:22">
      <c r="A355" s="4" t="str">
        <f>IF('Odhad rozsahu výběru'!D357="","",'Odhad rozsahu výběru'!D357)</f>
        <v/>
      </c>
      <c r="B355" s="69" t="str">
        <f ca="1">IF(INDIRECT("A"&amp;ROW())="","",RANK(A355,[Data],1))</f>
        <v/>
      </c>
      <c r="C355" s="5" t="str">
        <f ca="1">IF(INDIRECT("A"&amp;ROW())="","",(B355-1)/COUNT([Data]))</f>
        <v/>
      </c>
      <c r="D355" s="5" t="str">
        <f ca="1">IF(INDIRECT("A"&amp;ROW())="","",B355/COUNT([Data]))</f>
        <v/>
      </c>
      <c r="E355" t="str">
        <f t="shared" ca="1" si="17"/>
        <v/>
      </c>
      <c r="F355" s="5" t="str">
        <f t="shared" ca="1" si="15"/>
        <v/>
      </c>
      <c r="G355" s="5" t="str">
        <f>IF(ROW()=7,MAX([D_i]),"")</f>
        <v/>
      </c>
      <c r="H355" s="69" t="str">
        <f ca="1">IF(INDIRECT("A"&amp;ROW())="","",RANK([Data],[Data],1)+COUNTIF([Data],Tabulka2493[[#This Row],[Data]])-1)</f>
        <v/>
      </c>
      <c r="I355" s="5" t="str">
        <f ca="1">IF(INDIRECT("A"&amp;ROW())="","",(Tabulka2493[[#This Row],[Pořadí2 - i2]]-1)/COUNT([Data]))</f>
        <v/>
      </c>
      <c r="J355" s="5" t="str">
        <f ca="1">IF(INDIRECT("A"&amp;ROW())="","",H355/COUNT([Data]))</f>
        <v/>
      </c>
      <c r="K355" s="72" t="str">
        <f ca="1">IF(INDIRECT("A"&amp;ROW())="","",NORMDIST(Tabulka2493[[#This Row],[Data]],$X$6,$X$7,1))</f>
        <v/>
      </c>
      <c r="L355" s="5" t="str">
        <f t="shared" ca="1" si="16"/>
        <v/>
      </c>
      <c r="M355" s="5" t="str">
        <f>IF(ROW()=7,MAX(Tabulka2493[D_i]),"")</f>
        <v/>
      </c>
      <c r="N355" s="5"/>
      <c r="O355" s="80"/>
      <c r="P355" s="80"/>
      <c r="Q355" s="80"/>
      <c r="R355" s="76" t="str">
        <f>IF(ROW()=7,IF(SUM([pomocná])&gt;0,SUM([pomocná]),1.36/SQRT(COUNT(Tabulka2493[Data]))),"")</f>
        <v/>
      </c>
      <c r="S355" s="79"/>
      <c r="T355" s="72"/>
      <c r="U355" s="72"/>
      <c r="V355" s="72"/>
    </row>
    <row r="356" spans="1:22">
      <c r="A356" s="4" t="str">
        <f>IF('Odhad rozsahu výběru'!D358="","",'Odhad rozsahu výběru'!D358)</f>
        <v/>
      </c>
      <c r="B356" s="69" t="str">
        <f ca="1">IF(INDIRECT("A"&amp;ROW())="","",RANK(A356,[Data],1))</f>
        <v/>
      </c>
      <c r="C356" s="5" t="str">
        <f ca="1">IF(INDIRECT("A"&amp;ROW())="","",(B356-1)/COUNT([Data]))</f>
        <v/>
      </c>
      <c r="D356" s="5" t="str">
        <f ca="1">IF(INDIRECT("A"&amp;ROW())="","",B356/COUNT([Data]))</f>
        <v/>
      </c>
      <c r="E356" t="str">
        <f t="shared" ca="1" si="17"/>
        <v/>
      </c>
      <c r="F356" s="5" t="str">
        <f t="shared" ca="1" si="15"/>
        <v/>
      </c>
      <c r="G356" s="5" t="str">
        <f>IF(ROW()=7,MAX([D_i]),"")</f>
        <v/>
      </c>
      <c r="H356" s="69" t="str">
        <f ca="1">IF(INDIRECT("A"&amp;ROW())="","",RANK([Data],[Data],1)+COUNTIF([Data],Tabulka2493[[#This Row],[Data]])-1)</f>
        <v/>
      </c>
      <c r="I356" s="5" t="str">
        <f ca="1">IF(INDIRECT("A"&amp;ROW())="","",(Tabulka2493[[#This Row],[Pořadí2 - i2]]-1)/COUNT([Data]))</f>
        <v/>
      </c>
      <c r="J356" s="5" t="str">
        <f ca="1">IF(INDIRECT("A"&amp;ROW())="","",H356/COUNT([Data]))</f>
        <v/>
      </c>
      <c r="K356" s="72" t="str">
        <f ca="1">IF(INDIRECT("A"&amp;ROW())="","",NORMDIST(Tabulka2493[[#This Row],[Data]],$X$6,$X$7,1))</f>
        <v/>
      </c>
      <c r="L356" s="5" t="str">
        <f t="shared" ca="1" si="16"/>
        <v/>
      </c>
      <c r="M356" s="5" t="str">
        <f>IF(ROW()=7,MAX(Tabulka2493[D_i]),"")</f>
        <v/>
      </c>
      <c r="N356" s="5"/>
      <c r="O356" s="80"/>
      <c r="P356" s="80"/>
      <c r="Q356" s="80"/>
      <c r="R356" s="76" t="str">
        <f>IF(ROW()=7,IF(SUM([pomocná])&gt;0,SUM([pomocná]),1.36/SQRT(COUNT(Tabulka2493[Data]))),"")</f>
        <v/>
      </c>
      <c r="S356" s="79"/>
      <c r="T356" s="72"/>
      <c r="U356" s="72"/>
      <c r="V356" s="72"/>
    </row>
    <row r="357" spans="1:22">
      <c r="A357" s="4" t="str">
        <f>IF('Odhad rozsahu výběru'!D359="","",'Odhad rozsahu výběru'!D359)</f>
        <v/>
      </c>
      <c r="B357" s="69" t="str">
        <f ca="1">IF(INDIRECT("A"&amp;ROW())="","",RANK(A357,[Data],1))</f>
        <v/>
      </c>
      <c r="C357" s="5" t="str">
        <f ca="1">IF(INDIRECT("A"&amp;ROW())="","",(B357-1)/COUNT([Data]))</f>
        <v/>
      </c>
      <c r="D357" s="5" t="str">
        <f ca="1">IF(INDIRECT("A"&amp;ROW())="","",B357/COUNT([Data]))</f>
        <v/>
      </c>
      <c r="E357" t="str">
        <f t="shared" ca="1" si="17"/>
        <v/>
      </c>
      <c r="F357" s="5" t="str">
        <f t="shared" ca="1" si="15"/>
        <v/>
      </c>
      <c r="G357" s="5" t="str">
        <f>IF(ROW()=7,MAX([D_i]),"")</f>
        <v/>
      </c>
      <c r="H357" s="69" t="str">
        <f ca="1">IF(INDIRECT("A"&amp;ROW())="","",RANK([Data],[Data],1)+COUNTIF([Data],Tabulka2493[[#This Row],[Data]])-1)</f>
        <v/>
      </c>
      <c r="I357" s="5" t="str">
        <f ca="1">IF(INDIRECT("A"&amp;ROW())="","",(Tabulka2493[[#This Row],[Pořadí2 - i2]]-1)/COUNT([Data]))</f>
        <v/>
      </c>
      <c r="J357" s="5" t="str">
        <f ca="1">IF(INDIRECT("A"&amp;ROW())="","",H357/COUNT([Data]))</f>
        <v/>
      </c>
      <c r="K357" s="72" t="str">
        <f ca="1">IF(INDIRECT("A"&amp;ROW())="","",NORMDIST(Tabulka2493[[#This Row],[Data]],$X$6,$X$7,1))</f>
        <v/>
      </c>
      <c r="L357" s="5" t="str">
        <f t="shared" ca="1" si="16"/>
        <v/>
      </c>
      <c r="M357" s="5" t="str">
        <f>IF(ROW()=7,MAX(Tabulka2493[D_i]),"")</f>
        <v/>
      </c>
      <c r="N357" s="5"/>
      <c r="O357" s="80"/>
      <c r="P357" s="80"/>
      <c r="Q357" s="80"/>
      <c r="R357" s="76" t="str">
        <f>IF(ROW()=7,IF(SUM([pomocná])&gt;0,SUM([pomocná]),1.36/SQRT(COUNT(Tabulka2493[Data]))),"")</f>
        <v/>
      </c>
      <c r="S357" s="79"/>
      <c r="T357" s="72"/>
      <c r="U357" s="72"/>
      <c r="V357" s="72"/>
    </row>
    <row r="358" spans="1:22">
      <c r="A358" s="4" t="str">
        <f>IF('Odhad rozsahu výběru'!D360="","",'Odhad rozsahu výběru'!D360)</f>
        <v/>
      </c>
      <c r="B358" s="69" t="str">
        <f ca="1">IF(INDIRECT("A"&amp;ROW())="","",RANK(A358,[Data],1))</f>
        <v/>
      </c>
      <c r="C358" s="5" t="str">
        <f ca="1">IF(INDIRECT("A"&amp;ROW())="","",(B358-1)/COUNT([Data]))</f>
        <v/>
      </c>
      <c r="D358" s="5" t="str">
        <f ca="1">IF(INDIRECT("A"&amp;ROW())="","",B358/COUNT([Data]))</f>
        <v/>
      </c>
      <c r="E358" t="str">
        <f t="shared" ca="1" si="17"/>
        <v/>
      </c>
      <c r="F358" s="5" t="str">
        <f t="shared" ca="1" si="15"/>
        <v/>
      </c>
      <c r="G358" s="5" t="str">
        <f>IF(ROW()=7,MAX([D_i]),"")</f>
        <v/>
      </c>
      <c r="H358" s="69" t="str">
        <f ca="1">IF(INDIRECT("A"&amp;ROW())="","",RANK([Data],[Data],1)+COUNTIF([Data],Tabulka2493[[#This Row],[Data]])-1)</f>
        <v/>
      </c>
      <c r="I358" s="5" t="str">
        <f ca="1">IF(INDIRECT("A"&amp;ROW())="","",(Tabulka2493[[#This Row],[Pořadí2 - i2]]-1)/COUNT([Data]))</f>
        <v/>
      </c>
      <c r="J358" s="5" t="str">
        <f ca="1">IF(INDIRECT("A"&amp;ROW())="","",H358/COUNT([Data]))</f>
        <v/>
      </c>
      <c r="K358" s="72" t="str">
        <f ca="1">IF(INDIRECT("A"&amp;ROW())="","",NORMDIST(Tabulka2493[[#This Row],[Data]],$X$6,$X$7,1))</f>
        <v/>
      </c>
      <c r="L358" s="5" t="str">
        <f t="shared" ca="1" si="16"/>
        <v/>
      </c>
      <c r="M358" s="5" t="str">
        <f>IF(ROW()=7,MAX(Tabulka2493[D_i]),"")</f>
        <v/>
      </c>
      <c r="N358" s="5"/>
      <c r="O358" s="80"/>
      <c r="P358" s="80"/>
      <c r="Q358" s="80"/>
      <c r="R358" s="76" t="str">
        <f>IF(ROW()=7,IF(SUM([pomocná])&gt;0,SUM([pomocná]),1.36/SQRT(COUNT(Tabulka2493[Data]))),"")</f>
        <v/>
      </c>
      <c r="S358" s="79"/>
      <c r="T358" s="72"/>
      <c r="U358" s="72"/>
      <c r="V358" s="72"/>
    </row>
    <row r="359" spans="1:22">
      <c r="A359" s="4" t="str">
        <f>IF('Odhad rozsahu výběru'!D361="","",'Odhad rozsahu výběru'!D361)</f>
        <v/>
      </c>
      <c r="B359" s="69" t="str">
        <f ca="1">IF(INDIRECT("A"&amp;ROW())="","",RANK(A359,[Data],1))</f>
        <v/>
      </c>
      <c r="C359" s="5" t="str">
        <f ca="1">IF(INDIRECT("A"&amp;ROW())="","",(B359-1)/COUNT([Data]))</f>
        <v/>
      </c>
      <c r="D359" s="5" t="str">
        <f ca="1">IF(INDIRECT("A"&amp;ROW())="","",B359/COUNT([Data]))</f>
        <v/>
      </c>
      <c r="E359" t="str">
        <f t="shared" ca="1" si="17"/>
        <v/>
      </c>
      <c r="F359" s="5" t="str">
        <f t="shared" ca="1" si="15"/>
        <v/>
      </c>
      <c r="G359" s="5" t="str">
        <f>IF(ROW()=7,MAX([D_i]),"")</f>
        <v/>
      </c>
      <c r="H359" s="69" t="str">
        <f ca="1">IF(INDIRECT("A"&amp;ROW())="","",RANK([Data],[Data],1)+COUNTIF([Data],Tabulka2493[[#This Row],[Data]])-1)</f>
        <v/>
      </c>
      <c r="I359" s="5" t="str">
        <f ca="1">IF(INDIRECT("A"&amp;ROW())="","",(Tabulka2493[[#This Row],[Pořadí2 - i2]]-1)/COUNT([Data]))</f>
        <v/>
      </c>
      <c r="J359" s="5" t="str">
        <f ca="1">IF(INDIRECT("A"&amp;ROW())="","",H359/COUNT([Data]))</f>
        <v/>
      </c>
      <c r="K359" s="72" t="str">
        <f ca="1">IF(INDIRECT("A"&amp;ROW())="","",NORMDIST(Tabulka2493[[#This Row],[Data]],$X$6,$X$7,1))</f>
        <v/>
      </c>
      <c r="L359" s="5" t="str">
        <f t="shared" ca="1" si="16"/>
        <v/>
      </c>
      <c r="M359" s="5" t="str">
        <f>IF(ROW()=7,MAX(Tabulka2493[D_i]),"")</f>
        <v/>
      </c>
      <c r="N359" s="5"/>
      <c r="O359" s="80"/>
      <c r="P359" s="80"/>
      <c r="Q359" s="80"/>
      <c r="R359" s="76" t="str">
        <f>IF(ROW()=7,IF(SUM([pomocná])&gt;0,SUM([pomocná]),1.36/SQRT(COUNT(Tabulka2493[Data]))),"")</f>
        <v/>
      </c>
      <c r="S359" s="79"/>
      <c r="T359" s="72"/>
      <c r="U359" s="72"/>
      <c r="V359" s="72"/>
    </row>
    <row r="360" spans="1:22">
      <c r="A360" s="4" t="str">
        <f>IF('Odhad rozsahu výběru'!D362="","",'Odhad rozsahu výběru'!D362)</f>
        <v/>
      </c>
      <c r="B360" s="69" t="str">
        <f ca="1">IF(INDIRECT("A"&amp;ROW())="","",RANK(A360,[Data],1))</f>
        <v/>
      </c>
      <c r="C360" s="5" t="str">
        <f ca="1">IF(INDIRECT("A"&amp;ROW())="","",(B360-1)/COUNT([Data]))</f>
        <v/>
      </c>
      <c r="D360" s="5" t="str">
        <f ca="1">IF(INDIRECT("A"&amp;ROW())="","",B360/COUNT([Data]))</f>
        <v/>
      </c>
      <c r="E360" t="str">
        <f t="shared" ca="1" si="17"/>
        <v/>
      </c>
      <c r="F360" s="5" t="str">
        <f t="shared" ca="1" si="15"/>
        <v/>
      </c>
      <c r="G360" s="5" t="str">
        <f>IF(ROW()=7,MAX([D_i]),"")</f>
        <v/>
      </c>
      <c r="H360" s="69" t="str">
        <f ca="1">IF(INDIRECT("A"&amp;ROW())="","",RANK([Data],[Data],1)+COUNTIF([Data],Tabulka2493[[#This Row],[Data]])-1)</f>
        <v/>
      </c>
      <c r="I360" s="5" t="str">
        <f ca="1">IF(INDIRECT("A"&amp;ROW())="","",(Tabulka2493[[#This Row],[Pořadí2 - i2]]-1)/COUNT([Data]))</f>
        <v/>
      </c>
      <c r="J360" s="5" t="str">
        <f ca="1">IF(INDIRECT("A"&amp;ROW())="","",H360/COUNT([Data]))</f>
        <v/>
      </c>
      <c r="K360" s="72" t="str">
        <f ca="1">IF(INDIRECT("A"&amp;ROW())="","",NORMDIST(Tabulka2493[[#This Row],[Data]],$X$6,$X$7,1))</f>
        <v/>
      </c>
      <c r="L360" s="5" t="str">
        <f t="shared" ca="1" si="16"/>
        <v/>
      </c>
      <c r="M360" s="5" t="str">
        <f>IF(ROW()=7,MAX(Tabulka2493[D_i]),"")</f>
        <v/>
      </c>
      <c r="N360" s="5"/>
      <c r="O360" s="80"/>
      <c r="P360" s="80"/>
      <c r="Q360" s="80"/>
      <c r="R360" s="76" t="str">
        <f>IF(ROW()=7,IF(SUM([pomocná])&gt;0,SUM([pomocná]),1.36/SQRT(COUNT(Tabulka2493[Data]))),"")</f>
        <v/>
      </c>
      <c r="S360" s="79"/>
      <c r="T360" s="72"/>
      <c r="U360" s="72"/>
      <c r="V360" s="72"/>
    </row>
    <row r="361" spans="1:22">
      <c r="A361" s="4" t="str">
        <f>IF('Odhad rozsahu výběru'!D363="","",'Odhad rozsahu výběru'!D363)</f>
        <v/>
      </c>
      <c r="B361" s="69" t="str">
        <f ca="1">IF(INDIRECT("A"&amp;ROW())="","",RANK(A361,[Data],1))</f>
        <v/>
      </c>
      <c r="C361" s="5" t="str">
        <f ca="1">IF(INDIRECT("A"&amp;ROW())="","",(B361-1)/COUNT([Data]))</f>
        <v/>
      </c>
      <c r="D361" s="5" t="str">
        <f ca="1">IF(INDIRECT("A"&amp;ROW())="","",B361/COUNT([Data]))</f>
        <v/>
      </c>
      <c r="E361" t="str">
        <f t="shared" ca="1" si="17"/>
        <v/>
      </c>
      <c r="F361" s="5" t="str">
        <f t="shared" ca="1" si="15"/>
        <v/>
      </c>
      <c r="G361" s="5" t="str">
        <f>IF(ROW()=7,MAX([D_i]),"")</f>
        <v/>
      </c>
      <c r="H361" s="69" t="str">
        <f ca="1">IF(INDIRECT("A"&amp;ROW())="","",RANK([Data],[Data],1)+COUNTIF([Data],Tabulka2493[[#This Row],[Data]])-1)</f>
        <v/>
      </c>
      <c r="I361" s="5" t="str">
        <f ca="1">IF(INDIRECT("A"&amp;ROW())="","",(Tabulka2493[[#This Row],[Pořadí2 - i2]]-1)/COUNT([Data]))</f>
        <v/>
      </c>
      <c r="J361" s="5" t="str">
        <f ca="1">IF(INDIRECT("A"&amp;ROW())="","",H361/COUNT([Data]))</f>
        <v/>
      </c>
      <c r="K361" s="72" t="str">
        <f ca="1">IF(INDIRECT("A"&amp;ROW())="","",NORMDIST(Tabulka2493[[#This Row],[Data]],$X$6,$X$7,1))</f>
        <v/>
      </c>
      <c r="L361" s="5" t="str">
        <f t="shared" ca="1" si="16"/>
        <v/>
      </c>
      <c r="M361" s="5" t="str">
        <f>IF(ROW()=7,MAX(Tabulka2493[D_i]),"")</f>
        <v/>
      </c>
      <c r="N361" s="5"/>
      <c r="O361" s="80"/>
      <c r="P361" s="80"/>
      <c r="Q361" s="80"/>
      <c r="R361" s="76" t="str">
        <f>IF(ROW()=7,IF(SUM([pomocná])&gt;0,SUM([pomocná]),1.36/SQRT(COUNT(Tabulka2493[Data]))),"")</f>
        <v/>
      </c>
      <c r="S361" s="79"/>
      <c r="T361" s="72"/>
      <c r="U361" s="72"/>
      <c r="V361" s="72"/>
    </row>
    <row r="362" spans="1:22">
      <c r="A362" s="4" t="str">
        <f>IF('Odhad rozsahu výběru'!D364="","",'Odhad rozsahu výběru'!D364)</f>
        <v/>
      </c>
      <c r="B362" s="69" t="str">
        <f ca="1">IF(INDIRECT("A"&amp;ROW())="","",RANK(A362,[Data],1))</f>
        <v/>
      </c>
      <c r="C362" s="5" t="str">
        <f ca="1">IF(INDIRECT("A"&amp;ROW())="","",(B362-1)/COUNT([Data]))</f>
        <v/>
      </c>
      <c r="D362" s="5" t="str">
        <f ca="1">IF(INDIRECT("A"&amp;ROW())="","",B362/COUNT([Data]))</f>
        <v/>
      </c>
      <c r="E362" t="str">
        <f t="shared" ca="1" si="17"/>
        <v/>
      </c>
      <c r="F362" s="5" t="str">
        <f t="shared" ca="1" si="15"/>
        <v/>
      </c>
      <c r="G362" s="5" t="str">
        <f>IF(ROW()=7,MAX([D_i]),"")</f>
        <v/>
      </c>
      <c r="H362" s="69" t="str">
        <f ca="1">IF(INDIRECT("A"&amp;ROW())="","",RANK([Data],[Data],1)+COUNTIF([Data],Tabulka2493[[#This Row],[Data]])-1)</f>
        <v/>
      </c>
      <c r="I362" s="5" t="str">
        <f ca="1">IF(INDIRECT("A"&amp;ROW())="","",(Tabulka2493[[#This Row],[Pořadí2 - i2]]-1)/COUNT([Data]))</f>
        <v/>
      </c>
      <c r="J362" s="5" t="str">
        <f ca="1">IF(INDIRECT("A"&amp;ROW())="","",H362/COUNT([Data]))</f>
        <v/>
      </c>
      <c r="K362" s="72" t="str">
        <f ca="1">IF(INDIRECT("A"&amp;ROW())="","",NORMDIST(Tabulka2493[[#This Row],[Data]],$X$6,$X$7,1))</f>
        <v/>
      </c>
      <c r="L362" s="5" t="str">
        <f t="shared" ca="1" si="16"/>
        <v/>
      </c>
      <c r="M362" s="5" t="str">
        <f>IF(ROW()=7,MAX(Tabulka2493[D_i]),"")</f>
        <v/>
      </c>
      <c r="N362" s="5"/>
      <c r="O362" s="80"/>
      <c r="P362" s="80"/>
      <c r="Q362" s="80"/>
      <c r="R362" s="76" t="str">
        <f>IF(ROW()=7,IF(SUM([pomocná])&gt;0,SUM([pomocná]),1.36/SQRT(COUNT(Tabulka2493[Data]))),"")</f>
        <v/>
      </c>
      <c r="S362" s="79"/>
      <c r="T362" s="72"/>
      <c r="U362" s="72"/>
      <c r="V362" s="72"/>
    </row>
    <row r="363" spans="1:22">
      <c r="A363" s="4" t="str">
        <f>IF('Odhad rozsahu výběru'!D365="","",'Odhad rozsahu výběru'!D365)</f>
        <v/>
      </c>
      <c r="B363" s="69" t="str">
        <f ca="1">IF(INDIRECT("A"&amp;ROW())="","",RANK(A363,[Data],1))</f>
        <v/>
      </c>
      <c r="C363" s="5" t="str">
        <f ca="1">IF(INDIRECT("A"&amp;ROW())="","",(B363-1)/COUNT([Data]))</f>
        <v/>
      </c>
      <c r="D363" s="5" t="str">
        <f ca="1">IF(INDIRECT("A"&amp;ROW())="","",B363/COUNT([Data]))</f>
        <v/>
      </c>
      <c r="E363" t="str">
        <f t="shared" ca="1" si="17"/>
        <v/>
      </c>
      <c r="F363" s="5" t="str">
        <f t="shared" ca="1" si="15"/>
        <v/>
      </c>
      <c r="G363" s="5" t="str">
        <f>IF(ROW()=7,MAX([D_i]),"")</f>
        <v/>
      </c>
      <c r="H363" s="69" t="str">
        <f ca="1">IF(INDIRECT("A"&amp;ROW())="","",RANK([Data],[Data],1)+COUNTIF([Data],Tabulka2493[[#This Row],[Data]])-1)</f>
        <v/>
      </c>
      <c r="I363" s="5" t="str">
        <f ca="1">IF(INDIRECT("A"&amp;ROW())="","",(Tabulka2493[[#This Row],[Pořadí2 - i2]]-1)/COUNT([Data]))</f>
        <v/>
      </c>
      <c r="J363" s="5" t="str">
        <f ca="1">IF(INDIRECT("A"&amp;ROW())="","",H363/COUNT([Data]))</f>
        <v/>
      </c>
      <c r="K363" s="72" t="str">
        <f ca="1">IF(INDIRECT("A"&amp;ROW())="","",NORMDIST(Tabulka2493[[#This Row],[Data]],$X$6,$X$7,1))</f>
        <v/>
      </c>
      <c r="L363" s="5" t="str">
        <f t="shared" ca="1" si="16"/>
        <v/>
      </c>
      <c r="M363" s="5" t="str">
        <f>IF(ROW()=7,MAX(Tabulka2493[D_i]),"")</f>
        <v/>
      </c>
      <c r="N363" s="5"/>
      <c r="O363" s="80"/>
      <c r="P363" s="80"/>
      <c r="Q363" s="80"/>
      <c r="R363" s="76" t="str">
        <f>IF(ROW()=7,IF(SUM([pomocná])&gt;0,SUM([pomocná]),1.36/SQRT(COUNT(Tabulka2493[Data]))),"")</f>
        <v/>
      </c>
      <c r="S363" s="79"/>
      <c r="T363" s="72"/>
      <c r="U363" s="72"/>
      <c r="V363" s="72"/>
    </row>
    <row r="364" spans="1:22">
      <c r="A364" s="4" t="str">
        <f>IF('Odhad rozsahu výběru'!D366="","",'Odhad rozsahu výběru'!D366)</f>
        <v/>
      </c>
      <c r="B364" s="69" t="str">
        <f ca="1">IF(INDIRECT("A"&amp;ROW())="","",RANK(A364,[Data],1))</f>
        <v/>
      </c>
      <c r="C364" s="5" t="str">
        <f ca="1">IF(INDIRECT("A"&amp;ROW())="","",(B364-1)/COUNT([Data]))</f>
        <v/>
      </c>
      <c r="D364" s="5" t="str">
        <f ca="1">IF(INDIRECT("A"&amp;ROW())="","",B364/COUNT([Data]))</f>
        <v/>
      </c>
      <c r="E364" t="str">
        <f t="shared" ca="1" si="17"/>
        <v/>
      </c>
      <c r="F364" s="5" t="str">
        <f t="shared" ca="1" si="15"/>
        <v/>
      </c>
      <c r="G364" s="5" t="str">
        <f>IF(ROW()=7,MAX([D_i]),"")</f>
        <v/>
      </c>
      <c r="H364" s="69" t="str">
        <f ca="1">IF(INDIRECT("A"&amp;ROW())="","",RANK([Data],[Data],1)+COUNTIF([Data],Tabulka2493[[#This Row],[Data]])-1)</f>
        <v/>
      </c>
      <c r="I364" s="5" t="str">
        <f ca="1">IF(INDIRECT("A"&amp;ROW())="","",(Tabulka2493[[#This Row],[Pořadí2 - i2]]-1)/COUNT([Data]))</f>
        <v/>
      </c>
      <c r="J364" s="5" t="str">
        <f ca="1">IF(INDIRECT("A"&amp;ROW())="","",H364/COUNT([Data]))</f>
        <v/>
      </c>
      <c r="K364" s="72" t="str">
        <f ca="1">IF(INDIRECT("A"&amp;ROW())="","",NORMDIST(Tabulka2493[[#This Row],[Data]],$X$6,$X$7,1))</f>
        <v/>
      </c>
      <c r="L364" s="5" t="str">
        <f t="shared" ca="1" si="16"/>
        <v/>
      </c>
      <c r="M364" s="5" t="str">
        <f>IF(ROW()=7,MAX(Tabulka2493[D_i]),"")</f>
        <v/>
      </c>
      <c r="N364" s="5"/>
      <c r="O364" s="80"/>
      <c r="P364" s="80"/>
      <c r="Q364" s="80"/>
      <c r="R364" s="76" t="str">
        <f>IF(ROW()=7,IF(SUM([pomocná])&gt;0,SUM([pomocná]),1.36/SQRT(COUNT(Tabulka2493[Data]))),"")</f>
        <v/>
      </c>
      <c r="S364" s="79"/>
      <c r="T364" s="72"/>
      <c r="U364" s="72"/>
      <c r="V364" s="72"/>
    </row>
    <row r="365" spans="1:22">
      <c r="A365" s="4" t="str">
        <f>IF('Odhad rozsahu výběru'!D367="","",'Odhad rozsahu výběru'!D367)</f>
        <v/>
      </c>
      <c r="B365" s="69" t="str">
        <f ca="1">IF(INDIRECT("A"&amp;ROW())="","",RANK(A365,[Data],1))</f>
        <v/>
      </c>
      <c r="C365" s="5" t="str">
        <f ca="1">IF(INDIRECT("A"&amp;ROW())="","",(B365-1)/COUNT([Data]))</f>
        <v/>
      </c>
      <c r="D365" s="5" t="str">
        <f ca="1">IF(INDIRECT("A"&amp;ROW())="","",B365/COUNT([Data]))</f>
        <v/>
      </c>
      <c r="E365" t="str">
        <f t="shared" ca="1" si="17"/>
        <v/>
      </c>
      <c r="F365" s="5" t="str">
        <f t="shared" ca="1" si="15"/>
        <v/>
      </c>
      <c r="G365" s="5" t="str">
        <f>IF(ROW()=7,MAX([D_i]),"")</f>
        <v/>
      </c>
      <c r="H365" s="69" t="str">
        <f ca="1">IF(INDIRECT("A"&amp;ROW())="","",RANK([Data],[Data],1)+COUNTIF([Data],Tabulka2493[[#This Row],[Data]])-1)</f>
        <v/>
      </c>
      <c r="I365" s="5" t="str">
        <f ca="1">IF(INDIRECT("A"&amp;ROW())="","",(Tabulka2493[[#This Row],[Pořadí2 - i2]]-1)/COUNT([Data]))</f>
        <v/>
      </c>
      <c r="J365" s="5" t="str">
        <f ca="1">IF(INDIRECT("A"&amp;ROW())="","",H365/COUNT([Data]))</f>
        <v/>
      </c>
      <c r="K365" s="72" t="str">
        <f ca="1">IF(INDIRECT("A"&amp;ROW())="","",NORMDIST(Tabulka2493[[#This Row],[Data]],$X$6,$X$7,1))</f>
        <v/>
      </c>
      <c r="L365" s="5" t="str">
        <f t="shared" ca="1" si="16"/>
        <v/>
      </c>
      <c r="M365" s="5" t="str">
        <f>IF(ROW()=7,MAX(Tabulka2493[D_i]),"")</f>
        <v/>
      </c>
      <c r="N365" s="5"/>
      <c r="O365" s="80"/>
      <c r="P365" s="80"/>
      <c r="Q365" s="80"/>
      <c r="R365" s="76" t="str">
        <f>IF(ROW()=7,IF(SUM([pomocná])&gt;0,SUM([pomocná]),1.36/SQRT(COUNT(Tabulka2493[Data]))),"")</f>
        <v/>
      </c>
      <c r="S365" s="79"/>
      <c r="T365" s="72"/>
      <c r="U365" s="72"/>
      <c r="V365" s="72"/>
    </row>
    <row r="366" spans="1:22">
      <c r="A366" s="4" t="str">
        <f>IF('Odhad rozsahu výběru'!D368="","",'Odhad rozsahu výběru'!D368)</f>
        <v/>
      </c>
      <c r="B366" s="69" t="str">
        <f ca="1">IF(INDIRECT("A"&amp;ROW())="","",RANK(A366,[Data],1))</f>
        <v/>
      </c>
      <c r="C366" s="5" t="str">
        <f ca="1">IF(INDIRECT("A"&amp;ROW())="","",(B366-1)/COUNT([Data]))</f>
        <v/>
      </c>
      <c r="D366" s="5" t="str">
        <f ca="1">IF(INDIRECT("A"&amp;ROW())="","",B366/COUNT([Data]))</f>
        <v/>
      </c>
      <c r="E366" t="str">
        <f t="shared" ca="1" si="17"/>
        <v/>
      </c>
      <c r="F366" s="5" t="str">
        <f t="shared" ca="1" si="15"/>
        <v/>
      </c>
      <c r="G366" s="5" t="str">
        <f>IF(ROW()=7,MAX([D_i]),"")</f>
        <v/>
      </c>
      <c r="H366" s="69" t="str">
        <f ca="1">IF(INDIRECT("A"&amp;ROW())="","",RANK([Data],[Data],1)+COUNTIF([Data],Tabulka2493[[#This Row],[Data]])-1)</f>
        <v/>
      </c>
      <c r="I366" s="5" t="str">
        <f ca="1">IF(INDIRECT("A"&amp;ROW())="","",(Tabulka2493[[#This Row],[Pořadí2 - i2]]-1)/COUNT([Data]))</f>
        <v/>
      </c>
      <c r="J366" s="5" t="str">
        <f ca="1">IF(INDIRECT("A"&amp;ROW())="","",H366/COUNT([Data]))</f>
        <v/>
      </c>
      <c r="K366" s="72" t="str">
        <f ca="1">IF(INDIRECT("A"&amp;ROW())="","",NORMDIST(Tabulka2493[[#This Row],[Data]],$X$6,$X$7,1))</f>
        <v/>
      </c>
      <c r="L366" s="5" t="str">
        <f t="shared" ca="1" si="16"/>
        <v/>
      </c>
      <c r="M366" s="5" t="str">
        <f>IF(ROW()=7,MAX(Tabulka2493[D_i]),"")</f>
        <v/>
      </c>
      <c r="N366" s="5"/>
      <c r="O366" s="80"/>
      <c r="P366" s="80"/>
      <c r="Q366" s="80"/>
      <c r="R366" s="76" t="str">
        <f>IF(ROW()=7,IF(SUM([pomocná])&gt;0,SUM([pomocná]),1.36/SQRT(COUNT(Tabulka2493[Data]))),"")</f>
        <v/>
      </c>
      <c r="S366" s="79"/>
      <c r="T366" s="72"/>
      <c r="U366" s="72"/>
      <c r="V366" s="72"/>
    </row>
    <row r="367" spans="1:22">
      <c r="A367" s="4" t="str">
        <f>IF('Odhad rozsahu výběru'!D369="","",'Odhad rozsahu výběru'!D369)</f>
        <v/>
      </c>
      <c r="B367" s="69" t="str">
        <f ca="1">IF(INDIRECT("A"&amp;ROW())="","",RANK(A367,[Data],1))</f>
        <v/>
      </c>
      <c r="C367" s="5" t="str">
        <f ca="1">IF(INDIRECT("A"&amp;ROW())="","",(B367-1)/COUNT([Data]))</f>
        <v/>
      </c>
      <c r="D367" s="5" t="str">
        <f ca="1">IF(INDIRECT("A"&amp;ROW())="","",B367/COUNT([Data]))</f>
        <v/>
      </c>
      <c r="E367" t="str">
        <f t="shared" ca="1" si="17"/>
        <v/>
      </c>
      <c r="F367" s="5" t="str">
        <f t="shared" ca="1" si="15"/>
        <v/>
      </c>
      <c r="G367" s="5" t="str">
        <f>IF(ROW()=7,MAX([D_i]),"")</f>
        <v/>
      </c>
      <c r="H367" s="69" t="str">
        <f ca="1">IF(INDIRECT("A"&amp;ROW())="","",RANK([Data],[Data],1)+COUNTIF([Data],Tabulka2493[[#This Row],[Data]])-1)</f>
        <v/>
      </c>
      <c r="I367" s="5" t="str">
        <f ca="1">IF(INDIRECT("A"&amp;ROW())="","",(Tabulka2493[[#This Row],[Pořadí2 - i2]]-1)/COUNT([Data]))</f>
        <v/>
      </c>
      <c r="J367" s="5" t="str">
        <f ca="1">IF(INDIRECT("A"&amp;ROW())="","",H367/COUNT([Data]))</f>
        <v/>
      </c>
      <c r="K367" s="72" t="str">
        <f ca="1">IF(INDIRECT("A"&amp;ROW())="","",NORMDIST(Tabulka2493[[#This Row],[Data]],$X$6,$X$7,1))</f>
        <v/>
      </c>
      <c r="L367" s="5" t="str">
        <f t="shared" ca="1" si="16"/>
        <v/>
      </c>
      <c r="M367" s="5" t="str">
        <f>IF(ROW()=7,MAX(Tabulka2493[D_i]),"")</f>
        <v/>
      </c>
      <c r="N367" s="5"/>
      <c r="O367" s="80"/>
      <c r="P367" s="80"/>
      <c r="Q367" s="80"/>
      <c r="R367" s="76" t="str">
        <f>IF(ROW()=7,IF(SUM([pomocná])&gt;0,SUM([pomocná]),1.36/SQRT(COUNT(Tabulka2493[Data]))),"")</f>
        <v/>
      </c>
      <c r="S367" s="79"/>
      <c r="T367" s="72"/>
      <c r="U367" s="72"/>
      <c r="V367" s="72"/>
    </row>
    <row r="368" spans="1:22">
      <c r="A368" s="4" t="str">
        <f>IF('Odhad rozsahu výběru'!D370="","",'Odhad rozsahu výběru'!D370)</f>
        <v/>
      </c>
      <c r="B368" s="69" t="str">
        <f ca="1">IF(INDIRECT("A"&amp;ROW())="","",RANK(A368,[Data],1))</f>
        <v/>
      </c>
      <c r="C368" s="5" t="str">
        <f ca="1">IF(INDIRECT("A"&amp;ROW())="","",(B368-1)/COUNT([Data]))</f>
        <v/>
      </c>
      <c r="D368" s="5" t="str">
        <f ca="1">IF(INDIRECT("A"&amp;ROW())="","",B368/COUNT([Data]))</f>
        <v/>
      </c>
      <c r="E368" t="str">
        <f t="shared" ca="1" si="17"/>
        <v/>
      </c>
      <c r="F368" s="5" t="str">
        <f t="shared" ca="1" si="15"/>
        <v/>
      </c>
      <c r="G368" s="5" t="str">
        <f>IF(ROW()=7,MAX([D_i]),"")</f>
        <v/>
      </c>
      <c r="H368" s="69" t="str">
        <f ca="1">IF(INDIRECT("A"&amp;ROW())="","",RANK([Data],[Data],1)+COUNTIF([Data],Tabulka2493[[#This Row],[Data]])-1)</f>
        <v/>
      </c>
      <c r="I368" s="5" t="str">
        <f ca="1">IF(INDIRECT("A"&amp;ROW())="","",(Tabulka2493[[#This Row],[Pořadí2 - i2]]-1)/COUNT([Data]))</f>
        <v/>
      </c>
      <c r="J368" s="5" t="str">
        <f ca="1">IF(INDIRECT("A"&amp;ROW())="","",H368/COUNT([Data]))</f>
        <v/>
      </c>
      <c r="K368" s="72" t="str">
        <f ca="1">IF(INDIRECT("A"&amp;ROW())="","",NORMDIST(Tabulka2493[[#This Row],[Data]],$X$6,$X$7,1))</f>
        <v/>
      </c>
      <c r="L368" s="5" t="str">
        <f t="shared" ca="1" si="16"/>
        <v/>
      </c>
      <c r="M368" s="5" t="str">
        <f>IF(ROW()=7,MAX(Tabulka2493[D_i]),"")</f>
        <v/>
      </c>
      <c r="N368" s="5"/>
      <c r="O368" s="80"/>
      <c r="P368" s="80"/>
      <c r="Q368" s="80"/>
      <c r="R368" s="76" t="str">
        <f>IF(ROW()=7,IF(SUM([pomocná])&gt;0,SUM([pomocná]),1.36/SQRT(COUNT(Tabulka2493[Data]))),"")</f>
        <v/>
      </c>
      <c r="S368" s="79"/>
      <c r="T368" s="72"/>
      <c r="U368" s="72"/>
      <c r="V368" s="72"/>
    </row>
    <row r="369" spans="1:22">
      <c r="A369" s="4" t="str">
        <f>IF('Odhad rozsahu výběru'!D371="","",'Odhad rozsahu výběru'!D371)</f>
        <v/>
      </c>
      <c r="B369" s="69" t="str">
        <f ca="1">IF(INDIRECT("A"&amp;ROW())="","",RANK(A369,[Data],1))</f>
        <v/>
      </c>
      <c r="C369" s="5" t="str">
        <f ca="1">IF(INDIRECT("A"&amp;ROW())="","",(B369-1)/COUNT([Data]))</f>
        <v/>
      </c>
      <c r="D369" s="5" t="str">
        <f ca="1">IF(INDIRECT("A"&amp;ROW())="","",B369/COUNT([Data]))</f>
        <v/>
      </c>
      <c r="E369" t="str">
        <f t="shared" ca="1" si="17"/>
        <v/>
      </c>
      <c r="F369" s="5" t="str">
        <f t="shared" ca="1" si="15"/>
        <v/>
      </c>
      <c r="G369" s="5" t="str">
        <f>IF(ROW()=7,MAX([D_i]),"")</f>
        <v/>
      </c>
      <c r="H369" s="69" t="str">
        <f ca="1">IF(INDIRECT("A"&amp;ROW())="","",RANK([Data],[Data],1)+COUNTIF([Data],Tabulka2493[[#This Row],[Data]])-1)</f>
        <v/>
      </c>
      <c r="I369" s="5" t="str">
        <f ca="1">IF(INDIRECT("A"&amp;ROW())="","",(Tabulka2493[[#This Row],[Pořadí2 - i2]]-1)/COUNT([Data]))</f>
        <v/>
      </c>
      <c r="J369" s="5" t="str">
        <f ca="1">IF(INDIRECT("A"&amp;ROW())="","",H369/COUNT([Data]))</f>
        <v/>
      </c>
      <c r="K369" s="72" t="str">
        <f ca="1">IF(INDIRECT("A"&amp;ROW())="","",NORMDIST(Tabulka2493[[#This Row],[Data]],$X$6,$X$7,1))</f>
        <v/>
      </c>
      <c r="L369" s="5" t="str">
        <f t="shared" ca="1" si="16"/>
        <v/>
      </c>
      <c r="M369" s="5" t="str">
        <f>IF(ROW()=7,MAX(Tabulka2493[D_i]),"")</f>
        <v/>
      </c>
      <c r="N369" s="5"/>
      <c r="O369" s="80"/>
      <c r="P369" s="80"/>
      <c r="Q369" s="80"/>
      <c r="R369" s="76" t="str">
        <f>IF(ROW()=7,IF(SUM([pomocná])&gt;0,SUM([pomocná]),1.36/SQRT(COUNT(Tabulka2493[Data]))),"")</f>
        <v/>
      </c>
      <c r="S369" s="79"/>
      <c r="T369" s="72"/>
      <c r="U369" s="72"/>
      <c r="V369" s="72"/>
    </row>
    <row r="370" spans="1:22">
      <c r="A370" s="4" t="str">
        <f>IF('Odhad rozsahu výběru'!D372="","",'Odhad rozsahu výběru'!D372)</f>
        <v/>
      </c>
      <c r="B370" s="69" t="str">
        <f ca="1">IF(INDIRECT("A"&amp;ROW())="","",RANK(A370,[Data],1))</f>
        <v/>
      </c>
      <c r="C370" s="5" t="str">
        <f ca="1">IF(INDIRECT("A"&amp;ROW())="","",(B370-1)/COUNT([Data]))</f>
        <v/>
      </c>
      <c r="D370" s="5" t="str">
        <f ca="1">IF(INDIRECT("A"&amp;ROW())="","",B370/COUNT([Data]))</f>
        <v/>
      </c>
      <c r="E370" t="str">
        <f t="shared" ca="1" si="17"/>
        <v/>
      </c>
      <c r="F370" s="5" t="str">
        <f t="shared" ca="1" si="15"/>
        <v/>
      </c>
      <c r="G370" s="5" t="str">
        <f>IF(ROW()=7,MAX([D_i]),"")</f>
        <v/>
      </c>
      <c r="H370" s="69" t="str">
        <f ca="1">IF(INDIRECT("A"&amp;ROW())="","",RANK([Data],[Data],1)+COUNTIF([Data],Tabulka2493[[#This Row],[Data]])-1)</f>
        <v/>
      </c>
      <c r="I370" s="5" t="str">
        <f ca="1">IF(INDIRECT("A"&amp;ROW())="","",(Tabulka2493[[#This Row],[Pořadí2 - i2]]-1)/COUNT([Data]))</f>
        <v/>
      </c>
      <c r="J370" s="5" t="str">
        <f ca="1">IF(INDIRECT("A"&amp;ROW())="","",H370/COUNT([Data]))</f>
        <v/>
      </c>
      <c r="K370" s="72" t="str">
        <f ca="1">IF(INDIRECT("A"&amp;ROW())="","",NORMDIST(Tabulka2493[[#This Row],[Data]],$X$6,$X$7,1))</f>
        <v/>
      </c>
      <c r="L370" s="5" t="str">
        <f t="shared" ca="1" si="16"/>
        <v/>
      </c>
      <c r="M370" s="5" t="str">
        <f>IF(ROW()=7,MAX(Tabulka2493[D_i]),"")</f>
        <v/>
      </c>
      <c r="N370" s="5"/>
      <c r="O370" s="80"/>
      <c r="P370" s="80"/>
      <c r="Q370" s="80"/>
      <c r="R370" s="76" t="str">
        <f>IF(ROW()=7,IF(SUM([pomocná])&gt;0,SUM([pomocná]),1.36/SQRT(COUNT(Tabulka2493[Data]))),"")</f>
        <v/>
      </c>
      <c r="S370" s="79"/>
      <c r="T370" s="72"/>
      <c r="U370" s="72"/>
      <c r="V370" s="72"/>
    </row>
    <row r="371" spans="1:22">
      <c r="A371" s="4" t="str">
        <f>IF('Odhad rozsahu výběru'!D373="","",'Odhad rozsahu výběru'!D373)</f>
        <v/>
      </c>
      <c r="B371" s="69" t="str">
        <f ca="1">IF(INDIRECT("A"&amp;ROW())="","",RANK(A371,[Data],1))</f>
        <v/>
      </c>
      <c r="C371" s="5" t="str">
        <f ca="1">IF(INDIRECT("A"&amp;ROW())="","",(B371-1)/COUNT([Data]))</f>
        <v/>
      </c>
      <c r="D371" s="5" t="str">
        <f ca="1">IF(INDIRECT("A"&amp;ROW())="","",B371/COUNT([Data]))</f>
        <v/>
      </c>
      <c r="E371" t="str">
        <f t="shared" ca="1" si="17"/>
        <v/>
      </c>
      <c r="F371" s="5" t="str">
        <f t="shared" ca="1" si="15"/>
        <v/>
      </c>
      <c r="G371" s="5" t="str">
        <f>IF(ROW()=7,MAX([D_i]),"")</f>
        <v/>
      </c>
      <c r="H371" s="69" t="str">
        <f ca="1">IF(INDIRECT("A"&amp;ROW())="","",RANK([Data],[Data],1)+COUNTIF([Data],Tabulka2493[[#This Row],[Data]])-1)</f>
        <v/>
      </c>
      <c r="I371" s="5" t="str">
        <f ca="1">IF(INDIRECT("A"&amp;ROW())="","",(Tabulka2493[[#This Row],[Pořadí2 - i2]]-1)/COUNT([Data]))</f>
        <v/>
      </c>
      <c r="J371" s="5" t="str">
        <f ca="1">IF(INDIRECT("A"&amp;ROW())="","",H371/COUNT([Data]))</f>
        <v/>
      </c>
      <c r="K371" s="72" t="str">
        <f ca="1">IF(INDIRECT("A"&amp;ROW())="","",NORMDIST(Tabulka2493[[#This Row],[Data]],$X$6,$X$7,1))</f>
        <v/>
      </c>
      <c r="L371" s="5" t="str">
        <f t="shared" ca="1" si="16"/>
        <v/>
      </c>
      <c r="M371" s="5" t="str">
        <f>IF(ROW()=7,MAX(Tabulka2493[D_i]),"")</f>
        <v/>
      </c>
      <c r="N371" s="5"/>
      <c r="O371" s="80"/>
      <c r="P371" s="80"/>
      <c r="Q371" s="80"/>
      <c r="R371" s="76" t="str">
        <f>IF(ROW()=7,IF(SUM([pomocná])&gt;0,SUM([pomocná]),1.36/SQRT(COUNT(Tabulka2493[Data]))),"")</f>
        <v/>
      </c>
      <c r="S371" s="79"/>
      <c r="T371" s="72"/>
      <c r="U371" s="72"/>
      <c r="V371" s="72"/>
    </row>
    <row r="372" spans="1:22">
      <c r="A372" s="4" t="str">
        <f>IF('Odhad rozsahu výběru'!D374="","",'Odhad rozsahu výběru'!D374)</f>
        <v/>
      </c>
      <c r="B372" s="69" t="str">
        <f ca="1">IF(INDIRECT("A"&amp;ROW())="","",RANK(A372,[Data],1))</f>
        <v/>
      </c>
      <c r="C372" s="5" t="str">
        <f ca="1">IF(INDIRECT("A"&amp;ROW())="","",(B372-1)/COUNT([Data]))</f>
        <v/>
      </c>
      <c r="D372" s="5" t="str">
        <f ca="1">IF(INDIRECT("A"&amp;ROW())="","",B372/COUNT([Data]))</f>
        <v/>
      </c>
      <c r="E372" t="str">
        <f t="shared" ca="1" si="17"/>
        <v/>
      </c>
      <c r="F372" s="5" t="str">
        <f t="shared" ca="1" si="15"/>
        <v/>
      </c>
      <c r="G372" s="5" t="str">
        <f>IF(ROW()=7,MAX([D_i]),"")</f>
        <v/>
      </c>
      <c r="H372" s="69" t="str">
        <f ca="1">IF(INDIRECT("A"&amp;ROW())="","",RANK([Data],[Data],1)+COUNTIF([Data],Tabulka2493[[#This Row],[Data]])-1)</f>
        <v/>
      </c>
      <c r="I372" s="5" t="str">
        <f ca="1">IF(INDIRECT("A"&amp;ROW())="","",(Tabulka2493[[#This Row],[Pořadí2 - i2]]-1)/COUNT([Data]))</f>
        <v/>
      </c>
      <c r="J372" s="5" t="str">
        <f ca="1">IF(INDIRECT("A"&amp;ROW())="","",H372/COUNT([Data]))</f>
        <v/>
      </c>
      <c r="K372" s="72" t="str">
        <f ca="1">IF(INDIRECT("A"&amp;ROW())="","",NORMDIST(Tabulka2493[[#This Row],[Data]],$X$6,$X$7,1))</f>
        <v/>
      </c>
      <c r="L372" s="5" t="str">
        <f t="shared" ca="1" si="16"/>
        <v/>
      </c>
      <c r="M372" s="5" t="str">
        <f>IF(ROW()=7,MAX(Tabulka2493[D_i]),"")</f>
        <v/>
      </c>
      <c r="N372" s="5"/>
      <c r="O372" s="80"/>
      <c r="P372" s="80"/>
      <c r="Q372" s="80"/>
      <c r="R372" s="76" t="str">
        <f>IF(ROW()=7,IF(SUM([pomocná])&gt;0,SUM([pomocná]),1.36/SQRT(COUNT(Tabulka2493[Data]))),"")</f>
        <v/>
      </c>
      <c r="S372" s="79"/>
      <c r="T372" s="72"/>
      <c r="U372" s="72"/>
      <c r="V372" s="72"/>
    </row>
    <row r="373" spans="1:22">
      <c r="A373" s="4" t="str">
        <f>IF('Odhad rozsahu výběru'!D375="","",'Odhad rozsahu výběru'!D375)</f>
        <v/>
      </c>
      <c r="B373" s="69" t="str">
        <f ca="1">IF(INDIRECT("A"&amp;ROW())="","",RANK(A373,[Data],1))</f>
        <v/>
      </c>
      <c r="C373" s="5" t="str">
        <f ca="1">IF(INDIRECT("A"&amp;ROW())="","",(B373-1)/COUNT([Data]))</f>
        <v/>
      </c>
      <c r="D373" s="5" t="str">
        <f ca="1">IF(INDIRECT("A"&amp;ROW())="","",B373/COUNT([Data]))</f>
        <v/>
      </c>
      <c r="E373" t="str">
        <f t="shared" ca="1" si="17"/>
        <v/>
      </c>
      <c r="F373" s="5" t="str">
        <f t="shared" ca="1" si="15"/>
        <v/>
      </c>
      <c r="G373" s="5" t="str">
        <f>IF(ROW()=7,MAX([D_i]),"")</f>
        <v/>
      </c>
      <c r="H373" s="69" t="str">
        <f ca="1">IF(INDIRECT("A"&amp;ROW())="","",RANK([Data],[Data],1)+COUNTIF([Data],Tabulka2493[[#This Row],[Data]])-1)</f>
        <v/>
      </c>
      <c r="I373" s="5" t="str">
        <f ca="1">IF(INDIRECT("A"&amp;ROW())="","",(Tabulka2493[[#This Row],[Pořadí2 - i2]]-1)/COUNT([Data]))</f>
        <v/>
      </c>
      <c r="J373" s="5" t="str">
        <f ca="1">IF(INDIRECT("A"&amp;ROW())="","",H373/COUNT([Data]))</f>
        <v/>
      </c>
      <c r="K373" s="72" t="str">
        <f ca="1">IF(INDIRECT("A"&amp;ROW())="","",NORMDIST(Tabulka2493[[#This Row],[Data]],$X$6,$X$7,1))</f>
        <v/>
      </c>
      <c r="L373" s="5" t="str">
        <f t="shared" ca="1" si="16"/>
        <v/>
      </c>
      <c r="M373" s="5" t="str">
        <f>IF(ROW()=7,MAX(Tabulka2493[D_i]),"")</f>
        <v/>
      </c>
      <c r="N373" s="5"/>
      <c r="O373" s="80"/>
      <c r="P373" s="80"/>
      <c r="Q373" s="80"/>
      <c r="R373" s="76" t="str">
        <f>IF(ROW()=7,IF(SUM([pomocná])&gt;0,SUM([pomocná]),1.36/SQRT(COUNT(Tabulka2493[Data]))),"")</f>
        <v/>
      </c>
      <c r="S373" s="79"/>
      <c r="T373" s="72"/>
      <c r="U373" s="72"/>
      <c r="V373" s="72"/>
    </row>
    <row r="374" spans="1:22">
      <c r="A374" s="4" t="str">
        <f>IF('Odhad rozsahu výběru'!D376="","",'Odhad rozsahu výběru'!D376)</f>
        <v/>
      </c>
      <c r="B374" s="69" t="str">
        <f ca="1">IF(INDIRECT("A"&amp;ROW())="","",RANK(A374,[Data],1))</f>
        <v/>
      </c>
      <c r="C374" s="5" t="str">
        <f ca="1">IF(INDIRECT("A"&amp;ROW())="","",(B374-1)/COUNT([Data]))</f>
        <v/>
      </c>
      <c r="D374" s="5" t="str">
        <f ca="1">IF(INDIRECT("A"&amp;ROW())="","",B374/COUNT([Data]))</f>
        <v/>
      </c>
      <c r="E374" t="str">
        <f t="shared" ca="1" si="17"/>
        <v/>
      </c>
      <c r="F374" s="5" t="str">
        <f t="shared" ca="1" si="15"/>
        <v/>
      </c>
      <c r="G374" s="5" t="str">
        <f>IF(ROW()=7,MAX([D_i]),"")</f>
        <v/>
      </c>
      <c r="H374" s="69" t="str">
        <f ca="1">IF(INDIRECT("A"&amp;ROW())="","",RANK([Data],[Data],1)+COUNTIF([Data],Tabulka2493[[#This Row],[Data]])-1)</f>
        <v/>
      </c>
      <c r="I374" s="5" t="str">
        <f ca="1">IF(INDIRECT("A"&amp;ROW())="","",(Tabulka2493[[#This Row],[Pořadí2 - i2]]-1)/COUNT([Data]))</f>
        <v/>
      </c>
      <c r="J374" s="5" t="str">
        <f ca="1">IF(INDIRECT("A"&amp;ROW())="","",H374/COUNT([Data]))</f>
        <v/>
      </c>
      <c r="K374" s="72" t="str">
        <f ca="1">IF(INDIRECT("A"&amp;ROW())="","",NORMDIST(Tabulka2493[[#This Row],[Data]],$X$6,$X$7,1))</f>
        <v/>
      </c>
      <c r="L374" s="5" t="str">
        <f t="shared" ca="1" si="16"/>
        <v/>
      </c>
      <c r="M374" s="5" t="str">
        <f>IF(ROW()=7,MAX(Tabulka2493[D_i]),"")</f>
        <v/>
      </c>
      <c r="N374" s="5"/>
      <c r="O374" s="80"/>
      <c r="P374" s="80"/>
      <c r="Q374" s="80"/>
      <c r="R374" s="76" t="str">
        <f>IF(ROW()=7,IF(SUM([pomocná])&gt;0,SUM([pomocná]),1.36/SQRT(COUNT(Tabulka2493[Data]))),"")</f>
        <v/>
      </c>
      <c r="S374" s="79"/>
      <c r="T374" s="72"/>
      <c r="U374" s="72"/>
      <c r="V374" s="72"/>
    </row>
    <row r="375" spans="1:22">
      <c r="A375" s="4" t="str">
        <f>IF('Odhad rozsahu výběru'!D377="","",'Odhad rozsahu výběru'!D377)</f>
        <v/>
      </c>
      <c r="B375" s="69" t="str">
        <f ca="1">IF(INDIRECT("A"&amp;ROW())="","",RANK(A375,[Data],1))</f>
        <v/>
      </c>
      <c r="C375" s="5" t="str">
        <f ca="1">IF(INDIRECT("A"&amp;ROW())="","",(B375-1)/COUNT([Data]))</f>
        <v/>
      </c>
      <c r="D375" s="5" t="str">
        <f ca="1">IF(INDIRECT("A"&amp;ROW())="","",B375/COUNT([Data]))</f>
        <v/>
      </c>
      <c r="E375" t="str">
        <f t="shared" ca="1" si="17"/>
        <v/>
      </c>
      <c r="F375" s="5" t="str">
        <f t="shared" ca="1" si="15"/>
        <v/>
      </c>
      <c r="G375" s="5" t="str">
        <f>IF(ROW()=7,MAX([D_i]),"")</f>
        <v/>
      </c>
      <c r="H375" s="69" t="str">
        <f ca="1">IF(INDIRECT("A"&amp;ROW())="","",RANK([Data],[Data],1)+COUNTIF([Data],Tabulka2493[[#This Row],[Data]])-1)</f>
        <v/>
      </c>
      <c r="I375" s="5" t="str">
        <f ca="1">IF(INDIRECT("A"&amp;ROW())="","",(Tabulka2493[[#This Row],[Pořadí2 - i2]]-1)/COUNT([Data]))</f>
        <v/>
      </c>
      <c r="J375" s="5" t="str">
        <f ca="1">IF(INDIRECT("A"&amp;ROW())="","",H375/COUNT([Data]))</f>
        <v/>
      </c>
      <c r="K375" s="72" t="str">
        <f ca="1">IF(INDIRECT("A"&amp;ROW())="","",NORMDIST(Tabulka2493[[#This Row],[Data]],$X$6,$X$7,1))</f>
        <v/>
      </c>
      <c r="L375" s="5" t="str">
        <f t="shared" ca="1" si="16"/>
        <v/>
      </c>
      <c r="M375" s="5" t="str">
        <f>IF(ROW()=7,MAX(Tabulka2493[D_i]),"")</f>
        <v/>
      </c>
      <c r="N375" s="5"/>
      <c r="O375" s="80"/>
      <c r="P375" s="80"/>
      <c r="Q375" s="80"/>
      <c r="R375" s="76" t="str">
        <f>IF(ROW()=7,IF(SUM([pomocná])&gt;0,SUM([pomocná]),1.36/SQRT(COUNT(Tabulka2493[Data]))),"")</f>
        <v/>
      </c>
      <c r="S375" s="79"/>
      <c r="T375" s="72"/>
      <c r="U375" s="72"/>
      <c r="V375" s="72"/>
    </row>
    <row r="376" spans="1:22">
      <c r="A376" s="4" t="str">
        <f>IF('Odhad rozsahu výběru'!D378="","",'Odhad rozsahu výběru'!D378)</f>
        <v/>
      </c>
      <c r="B376" s="69" t="str">
        <f ca="1">IF(INDIRECT("A"&amp;ROW())="","",RANK(A376,[Data],1))</f>
        <v/>
      </c>
      <c r="C376" s="5" t="str">
        <f ca="1">IF(INDIRECT("A"&amp;ROW())="","",(B376-1)/COUNT([Data]))</f>
        <v/>
      </c>
      <c r="D376" s="5" t="str">
        <f ca="1">IF(INDIRECT("A"&amp;ROW())="","",B376/COUNT([Data]))</f>
        <v/>
      </c>
      <c r="E376" t="str">
        <f t="shared" ca="1" si="17"/>
        <v/>
      </c>
      <c r="F376" s="5" t="str">
        <f t="shared" ca="1" si="15"/>
        <v/>
      </c>
      <c r="G376" s="5" t="str">
        <f>IF(ROW()=7,MAX([D_i]),"")</f>
        <v/>
      </c>
      <c r="H376" s="69" t="str">
        <f ca="1">IF(INDIRECT("A"&amp;ROW())="","",RANK([Data],[Data],1)+COUNTIF([Data],Tabulka2493[[#This Row],[Data]])-1)</f>
        <v/>
      </c>
      <c r="I376" s="5" t="str">
        <f ca="1">IF(INDIRECT("A"&amp;ROW())="","",(Tabulka2493[[#This Row],[Pořadí2 - i2]]-1)/COUNT([Data]))</f>
        <v/>
      </c>
      <c r="J376" s="5" t="str">
        <f ca="1">IF(INDIRECT("A"&amp;ROW())="","",H376/COUNT([Data]))</f>
        <v/>
      </c>
      <c r="K376" s="72" t="str">
        <f ca="1">IF(INDIRECT("A"&amp;ROW())="","",NORMDIST(Tabulka2493[[#This Row],[Data]],$X$6,$X$7,1))</f>
        <v/>
      </c>
      <c r="L376" s="5" t="str">
        <f t="shared" ca="1" si="16"/>
        <v/>
      </c>
      <c r="M376" s="5" t="str">
        <f>IF(ROW()=7,MAX(Tabulka2493[D_i]),"")</f>
        <v/>
      </c>
      <c r="N376" s="5"/>
      <c r="O376" s="80"/>
      <c r="P376" s="80"/>
      <c r="Q376" s="80"/>
      <c r="R376" s="76" t="str">
        <f>IF(ROW()=7,IF(SUM([pomocná])&gt;0,SUM([pomocná]),1.36/SQRT(COUNT(Tabulka2493[Data]))),"")</f>
        <v/>
      </c>
      <c r="S376" s="79"/>
      <c r="T376" s="72"/>
      <c r="U376" s="72"/>
      <c r="V376" s="72"/>
    </row>
    <row r="377" spans="1:22">
      <c r="A377" s="4" t="str">
        <f>IF('Odhad rozsahu výběru'!D379="","",'Odhad rozsahu výběru'!D379)</f>
        <v/>
      </c>
      <c r="B377" s="69" t="str">
        <f ca="1">IF(INDIRECT("A"&amp;ROW())="","",RANK(A377,[Data],1))</f>
        <v/>
      </c>
      <c r="C377" s="5" t="str">
        <f ca="1">IF(INDIRECT("A"&amp;ROW())="","",(B377-1)/COUNT([Data]))</f>
        <v/>
      </c>
      <c r="D377" s="5" t="str">
        <f ca="1">IF(INDIRECT("A"&amp;ROW())="","",B377/COUNT([Data]))</f>
        <v/>
      </c>
      <c r="E377" t="str">
        <f t="shared" ca="1" si="17"/>
        <v/>
      </c>
      <c r="F377" s="5" t="str">
        <f t="shared" ca="1" si="15"/>
        <v/>
      </c>
      <c r="G377" s="5" t="str">
        <f>IF(ROW()=7,MAX([D_i]),"")</f>
        <v/>
      </c>
      <c r="H377" s="69" t="str">
        <f ca="1">IF(INDIRECT("A"&amp;ROW())="","",RANK([Data],[Data],1)+COUNTIF([Data],Tabulka2493[[#This Row],[Data]])-1)</f>
        <v/>
      </c>
      <c r="I377" s="5" t="str">
        <f ca="1">IF(INDIRECT("A"&amp;ROW())="","",(Tabulka2493[[#This Row],[Pořadí2 - i2]]-1)/COUNT([Data]))</f>
        <v/>
      </c>
      <c r="J377" s="5" t="str">
        <f ca="1">IF(INDIRECT("A"&amp;ROW())="","",H377/COUNT([Data]))</f>
        <v/>
      </c>
      <c r="K377" s="72" t="str">
        <f ca="1">IF(INDIRECT("A"&amp;ROW())="","",NORMDIST(Tabulka2493[[#This Row],[Data]],$X$6,$X$7,1))</f>
        <v/>
      </c>
      <c r="L377" s="5" t="str">
        <f t="shared" ca="1" si="16"/>
        <v/>
      </c>
      <c r="M377" s="5" t="str">
        <f>IF(ROW()=7,MAX(Tabulka2493[D_i]),"")</f>
        <v/>
      </c>
      <c r="N377" s="5"/>
      <c r="O377" s="80"/>
      <c r="P377" s="80"/>
      <c r="Q377" s="80"/>
      <c r="R377" s="76" t="str">
        <f>IF(ROW()=7,IF(SUM([pomocná])&gt;0,SUM([pomocná]),1.36/SQRT(COUNT(Tabulka2493[Data]))),"")</f>
        <v/>
      </c>
      <c r="S377" s="79"/>
      <c r="T377" s="72"/>
      <c r="U377" s="72"/>
      <c r="V377" s="72"/>
    </row>
    <row r="378" spans="1:22">
      <c r="A378" s="4" t="str">
        <f>IF('Odhad rozsahu výběru'!D380="","",'Odhad rozsahu výběru'!D380)</f>
        <v/>
      </c>
      <c r="B378" s="69" t="str">
        <f ca="1">IF(INDIRECT("A"&amp;ROW())="","",RANK(A378,[Data],1))</f>
        <v/>
      </c>
      <c r="C378" s="5" t="str">
        <f ca="1">IF(INDIRECT("A"&amp;ROW())="","",(B378-1)/COUNT([Data]))</f>
        <v/>
      </c>
      <c r="D378" s="5" t="str">
        <f ca="1">IF(INDIRECT("A"&amp;ROW())="","",B378/COUNT([Data]))</f>
        <v/>
      </c>
      <c r="E378" t="str">
        <f t="shared" ca="1" si="17"/>
        <v/>
      </c>
      <c r="F378" s="5" t="str">
        <f t="shared" ca="1" si="15"/>
        <v/>
      </c>
      <c r="G378" s="5" t="str">
        <f>IF(ROW()=7,MAX([D_i]),"")</f>
        <v/>
      </c>
      <c r="H378" s="69" t="str">
        <f ca="1">IF(INDIRECT("A"&amp;ROW())="","",RANK([Data],[Data],1)+COUNTIF([Data],Tabulka2493[[#This Row],[Data]])-1)</f>
        <v/>
      </c>
      <c r="I378" s="5" t="str">
        <f ca="1">IF(INDIRECT("A"&amp;ROW())="","",(Tabulka2493[[#This Row],[Pořadí2 - i2]]-1)/COUNT([Data]))</f>
        <v/>
      </c>
      <c r="J378" s="5" t="str">
        <f ca="1">IF(INDIRECT("A"&amp;ROW())="","",H378/COUNT([Data]))</f>
        <v/>
      </c>
      <c r="K378" s="72" t="str">
        <f ca="1">IF(INDIRECT("A"&amp;ROW())="","",NORMDIST(Tabulka2493[[#This Row],[Data]],$X$6,$X$7,1))</f>
        <v/>
      </c>
      <c r="L378" s="5" t="str">
        <f t="shared" ca="1" si="16"/>
        <v/>
      </c>
      <c r="M378" s="5" t="str">
        <f>IF(ROW()=7,MAX(Tabulka2493[D_i]),"")</f>
        <v/>
      </c>
      <c r="N378" s="5"/>
      <c r="O378" s="80"/>
      <c r="P378" s="80"/>
      <c r="Q378" s="80"/>
      <c r="R378" s="76" t="str">
        <f>IF(ROW()=7,IF(SUM([pomocná])&gt;0,SUM([pomocná]),1.36/SQRT(COUNT(Tabulka2493[Data]))),"")</f>
        <v/>
      </c>
      <c r="S378" s="79"/>
      <c r="T378" s="72"/>
      <c r="U378" s="72"/>
      <c r="V378" s="72"/>
    </row>
    <row r="379" spans="1:22">
      <c r="A379" s="4" t="str">
        <f>IF('Odhad rozsahu výběru'!D381="","",'Odhad rozsahu výběru'!D381)</f>
        <v/>
      </c>
      <c r="B379" s="69" t="str">
        <f ca="1">IF(INDIRECT("A"&amp;ROW())="","",RANK(A379,[Data],1))</f>
        <v/>
      </c>
      <c r="C379" s="5" t="str">
        <f ca="1">IF(INDIRECT("A"&amp;ROW())="","",(B379-1)/COUNT([Data]))</f>
        <v/>
      </c>
      <c r="D379" s="5" t="str">
        <f ca="1">IF(INDIRECT("A"&amp;ROW())="","",B379/COUNT([Data]))</f>
        <v/>
      </c>
      <c r="E379" t="str">
        <f t="shared" ca="1" si="17"/>
        <v/>
      </c>
      <c r="F379" s="5" t="str">
        <f t="shared" ca="1" si="15"/>
        <v/>
      </c>
      <c r="G379" s="5" t="str">
        <f>IF(ROW()=7,MAX([D_i]),"")</f>
        <v/>
      </c>
      <c r="H379" s="69" t="str">
        <f ca="1">IF(INDIRECT("A"&amp;ROW())="","",RANK([Data],[Data],1)+COUNTIF([Data],Tabulka2493[[#This Row],[Data]])-1)</f>
        <v/>
      </c>
      <c r="I379" s="5" t="str">
        <f ca="1">IF(INDIRECT("A"&amp;ROW())="","",(Tabulka2493[[#This Row],[Pořadí2 - i2]]-1)/COUNT([Data]))</f>
        <v/>
      </c>
      <c r="J379" s="5" t="str">
        <f ca="1">IF(INDIRECT("A"&amp;ROW())="","",H379/COUNT([Data]))</f>
        <v/>
      </c>
      <c r="K379" s="72" t="str">
        <f ca="1">IF(INDIRECT("A"&amp;ROW())="","",NORMDIST(Tabulka2493[[#This Row],[Data]],$X$6,$X$7,1))</f>
        <v/>
      </c>
      <c r="L379" s="5" t="str">
        <f t="shared" ca="1" si="16"/>
        <v/>
      </c>
      <c r="M379" s="5" t="str">
        <f>IF(ROW()=7,MAX(Tabulka2493[D_i]),"")</f>
        <v/>
      </c>
      <c r="N379" s="5"/>
      <c r="O379" s="80"/>
      <c r="P379" s="80"/>
      <c r="Q379" s="80"/>
      <c r="R379" s="76" t="str">
        <f>IF(ROW()=7,IF(SUM([pomocná])&gt;0,SUM([pomocná]),1.36/SQRT(COUNT(Tabulka2493[Data]))),"")</f>
        <v/>
      </c>
      <c r="S379" s="79"/>
      <c r="T379" s="72"/>
      <c r="U379" s="72"/>
      <c r="V379" s="72"/>
    </row>
    <row r="380" spans="1:22">
      <c r="A380" s="4" t="str">
        <f>IF('Odhad rozsahu výběru'!D382="","",'Odhad rozsahu výběru'!D382)</f>
        <v/>
      </c>
      <c r="B380" s="69" t="str">
        <f ca="1">IF(INDIRECT("A"&amp;ROW())="","",RANK(A380,[Data],1))</f>
        <v/>
      </c>
      <c r="C380" s="5" t="str">
        <f ca="1">IF(INDIRECT("A"&amp;ROW())="","",(B380-1)/COUNT([Data]))</f>
        <v/>
      </c>
      <c r="D380" s="5" t="str">
        <f ca="1">IF(INDIRECT("A"&amp;ROW())="","",B380/COUNT([Data]))</f>
        <v/>
      </c>
      <c r="E380" t="str">
        <f t="shared" ca="1" si="17"/>
        <v/>
      </c>
      <c r="F380" s="5" t="str">
        <f t="shared" ca="1" si="15"/>
        <v/>
      </c>
      <c r="G380" s="5" t="str">
        <f>IF(ROW()=7,MAX([D_i]),"")</f>
        <v/>
      </c>
      <c r="H380" s="69" t="str">
        <f ca="1">IF(INDIRECT("A"&amp;ROW())="","",RANK([Data],[Data],1)+COUNTIF([Data],Tabulka2493[[#This Row],[Data]])-1)</f>
        <v/>
      </c>
      <c r="I380" s="5" t="str">
        <f ca="1">IF(INDIRECT("A"&amp;ROW())="","",(Tabulka2493[[#This Row],[Pořadí2 - i2]]-1)/COUNT([Data]))</f>
        <v/>
      </c>
      <c r="J380" s="5" t="str">
        <f ca="1">IF(INDIRECT("A"&amp;ROW())="","",H380/COUNT([Data]))</f>
        <v/>
      </c>
      <c r="K380" s="72" t="str">
        <f ca="1">IF(INDIRECT("A"&amp;ROW())="","",NORMDIST(Tabulka2493[[#This Row],[Data]],$X$6,$X$7,1))</f>
        <v/>
      </c>
      <c r="L380" s="5" t="str">
        <f t="shared" ca="1" si="16"/>
        <v/>
      </c>
      <c r="M380" s="5" t="str">
        <f>IF(ROW()=7,MAX(Tabulka2493[D_i]),"")</f>
        <v/>
      </c>
      <c r="N380" s="5"/>
      <c r="O380" s="80"/>
      <c r="P380" s="80"/>
      <c r="Q380" s="80"/>
      <c r="R380" s="76" t="str">
        <f>IF(ROW()=7,IF(SUM([pomocná])&gt;0,SUM([pomocná]),1.36/SQRT(COUNT(Tabulka2493[Data]))),"")</f>
        <v/>
      </c>
      <c r="S380" s="79"/>
      <c r="T380" s="72"/>
      <c r="U380" s="72"/>
      <c r="V380" s="72"/>
    </row>
    <row r="381" spans="1:22">
      <c r="A381" s="4" t="str">
        <f>IF('Odhad rozsahu výběru'!D383="","",'Odhad rozsahu výběru'!D383)</f>
        <v/>
      </c>
      <c r="B381" s="69" t="str">
        <f ca="1">IF(INDIRECT("A"&amp;ROW())="","",RANK(A381,[Data],1))</f>
        <v/>
      </c>
      <c r="C381" s="5" t="str">
        <f ca="1">IF(INDIRECT("A"&amp;ROW())="","",(B381-1)/COUNT([Data]))</f>
        <v/>
      </c>
      <c r="D381" s="5" t="str">
        <f ca="1">IF(INDIRECT("A"&amp;ROW())="","",B381/COUNT([Data]))</f>
        <v/>
      </c>
      <c r="E381" t="str">
        <f t="shared" ca="1" si="17"/>
        <v/>
      </c>
      <c r="F381" s="5" t="str">
        <f t="shared" ca="1" si="15"/>
        <v/>
      </c>
      <c r="G381" s="5" t="str">
        <f>IF(ROW()=7,MAX([D_i]),"")</f>
        <v/>
      </c>
      <c r="H381" s="69" t="str">
        <f ca="1">IF(INDIRECT("A"&amp;ROW())="","",RANK([Data],[Data],1)+COUNTIF([Data],Tabulka2493[[#This Row],[Data]])-1)</f>
        <v/>
      </c>
      <c r="I381" s="5" t="str">
        <f ca="1">IF(INDIRECT("A"&amp;ROW())="","",(Tabulka2493[[#This Row],[Pořadí2 - i2]]-1)/COUNT([Data]))</f>
        <v/>
      </c>
      <c r="J381" s="5" t="str">
        <f ca="1">IF(INDIRECT("A"&amp;ROW())="","",H381/COUNT([Data]))</f>
        <v/>
      </c>
      <c r="K381" s="72" t="str">
        <f ca="1">IF(INDIRECT("A"&amp;ROW())="","",NORMDIST(Tabulka2493[[#This Row],[Data]],$X$6,$X$7,1))</f>
        <v/>
      </c>
      <c r="L381" s="5" t="str">
        <f t="shared" ca="1" si="16"/>
        <v/>
      </c>
      <c r="M381" s="5" t="str">
        <f>IF(ROW()=7,MAX(Tabulka2493[D_i]),"")</f>
        <v/>
      </c>
      <c r="N381" s="5"/>
      <c r="O381" s="80"/>
      <c r="P381" s="80"/>
      <c r="Q381" s="80"/>
      <c r="R381" s="76" t="str">
        <f>IF(ROW()=7,IF(SUM([pomocná])&gt;0,SUM([pomocná]),1.36/SQRT(COUNT(Tabulka2493[Data]))),"")</f>
        <v/>
      </c>
      <c r="S381" s="79"/>
      <c r="T381" s="72"/>
      <c r="U381" s="72"/>
      <c r="V381" s="72"/>
    </row>
    <row r="382" spans="1:22">
      <c r="A382" s="4" t="str">
        <f>IF('Odhad rozsahu výběru'!D384="","",'Odhad rozsahu výběru'!D384)</f>
        <v/>
      </c>
      <c r="B382" s="69" t="str">
        <f ca="1">IF(INDIRECT("A"&amp;ROW())="","",RANK(A382,[Data],1))</f>
        <v/>
      </c>
      <c r="C382" s="5" t="str">
        <f ca="1">IF(INDIRECT("A"&amp;ROW())="","",(B382-1)/COUNT([Data]))</f>
        <v/>
      </c>
      <c r="D382" s="5" t="str">
        <f ca="1">IF(INDIRECT("A"&amp;ROW())="","",B382/COUNT([Data]))</f>
        <v/>
      </c>
      <c r="E382" t="str">
        <f t="shared" ca="1" si="17"/>
        <v/>
      </c>
      <c r="F382" s="5" t="str">
        <f t="shared" ca="1" si="15"/>
        <v/>
      </c>
      <c r="G382" s="5" t="str">
        <f>IF(ROW()=7,MAX([D_i]),"")</f>
        <v/>
      </c>
      <c r="H382" s="69" t="str">
        <f ca="1">IF(INDIRECT("A"&amp;ROW())="","",RANK([Data],[Data],1)+COUNTIF([Data],Tabulka2493[[#This Row],[Data]])-1)</f>
        <v/>
      </c>
      <c r="I382" s="5" t="str">
        <f ca="1">IF(INDIRECT("A"&amp;ROW())="","",(Tabulka2493[[#This Row],[Pořadí2 - i2]]-1)/COUNT([Data]))</f>
        <v/>
      </c>
      <c r="J382" s="5" t="str">
        <f ca="1">IF(INDIRECT("A"&amp;ROW())="","",H382/COUNT([Data]))</f>
        <v/>
      </c>
      <c r="K382" s="72" t="str">
        <f ca="1">IF(INDIRECT("A"&amp;ROW())="","",NORMDIST(Tabulka2493[[#This Row],[Data]],$X$6,$X$7,1))</f>
        <v/>
      </c>
      <c r="L382" s="5" t="str">
        <f t="shared" ca="1" si="16"/>
        <v/>
      </c>
      <c r="M382" s="5" t="str">
        <f>IF(ROW()=7,MAX(Tabulka2493[D_i]),"")</f>
        <v/>
      </c>
      <c r="N382" s="5"/>
      <c r="O382" s="80"/>
      <c r="P382" s="80"/>
      <c r="Q382" s="80"/>
      <c r="R382" s="76" t="str">
        <f>IF(ROW()=7,IF(SUM([pomocná])&gt;0,SUM([pomocná]),1.36/SQRT(COUNT(Tabulka2493[Data]))),"")</f>
        <v/>
      </c>
      <c r="S382" s="79"/>
      <c r="T382" s="72"/>
      <c r="U382" s="72"/>
      <c r="V382" s="72"/>
    </row>
    <row r="383" spans="1:22">
      <c r="A383" s="4" t="str">
        <f>IF('Odhad rozsahu výběru'!D385="","",'Odhad rozsahu výběru'!D385)</f>
        <v/>
      </c>
      <c r="B383" s="69" t="str">
        <f ca="1">IF(INDIRECT("A"&amp;ROW())="","",RANK(A383,[Data],1))</f>
        <v/>
      </c>
      <c r="C383" s="5" t="str">
        <f ca="1">IF(INDIRECT("A"&amp;ROW())="","",(B383-1)/COUNT([Data]))</f>
        <v/>
      </c>
      <c r="D383" s="5" t="str">
        <f ca="1">IF(INDIRECT("A"&amp;ROW())="","",B383/COUNT([Data]))</f>
        <v/>
      </c>
      <c r="E383" t="str">
        <f t="shared" ca="1" si="17"/>
        <v/>
      </c>
      <c r="F383" s="5" t="str">
        <f t="shared" ca="1" si="15"/>
        <v/>
      </c>
      <c r="G383" s="5" t="str">
        <f>IF(ROW()=7,MAX([D_i]),"")</f>
        <v/>
      </c>
      <c r="H383" s="69" t="str">
        <f ca="1">IF(INDIRECT("A"&amp;ROW())="","",RANK([Data],[Data],1)+COUNTIF([Data],Tabulka2493[[#This Row],[Data]])-1)</f>
        <v/>
      </c>
      <c r="I383" s="5" t="str">
        <f ca="1">IF(INDIRECT("A"&amp;ROW())="","",(Tabulka2493[[#This Row],[Pořadí2 - i2]]-1)/COUNT([Data]))</f>
        <v/>
      </c>
      <c r="J383" s="5" t="str">
        <f ca="1">IF(INDIRECT("A"&amp;ROW())="","",H383/COUNT([Data]))</f>
        <v/>
      </c>
      <c r="K383" s="72" t="str">
        <f ca="1">IF(INDIRECT("A"&amp;ROW())="","",NORMDIST(Tabulka2493[[#This Row],[Data]],$X$6,$X$7,1))</f>
        <v/>
      </c>
      <c r="L383" s="5" t="str">
        <f t="shared" ca="1" si="16"/>
        <v/>
      </c>
      <c r="M383" s="5" t="str">
        <f>IF(ROW()=7,MAX(Tabulka2493[D_i]),"")</f>
        <v/>
      </c>
      <c r="N383" s="5"/>
      <c r="O383" s="80"/>
      <c r="P383" s="80"/>
      <c r="Q383" s="80"/>
      <c r="R383" s="76" t="str">
        <f>IF(ROW()=7,IF(SUM([pomocná])&gt;0,SUM([pomocná]),1.36/SQRT(COUNT(Tabulka2493[Data]))),"")</f>
        <v/>
      </c>
      <c r="S383" s="79"/>
      <c r="T383" s="72"/>
      <c r="U383" s="72"/>
      <c r="V383" s="72"/>
    </row>
    <row r="384" spans="1:22">
      <c r="A384" s="4" t="str">
        <f>IF('Odhad rozsahu výběru'!D386="","",'Odhad rozsahu výběru'!D386)</f>
        <v/>
      </c>
      <c r="B384" s="69" t="str">
        <f ca="1">IF(INDIRECT("A"&amp;ROW())="","",RANK(A384,[Data],1))</f>
        <v/>
      </c>
      <c r="C384" s="5" t="str">
        <f ca="1">IF(INDIRECT("A"&amp;ROW())="","",(B384-1)/COUNT([Data]))</f>
        <v/>
      </c>
      <c r="D384" s="5" t="str">
        <f ca="1">IF(INDIRECT("A"&amp;ROW())="","",B384/COUNT([Data]))</f>
        <v/>
      </c>
      <c r="E384" t="str">
        <f t="shared" ca="1" si="17"/>
        <v/>
      </c>
      <c r="F384" s="5" t="str">
        <f t="shared" ca="1" si="15"/>
        <v/>
      </c>
      <c r="G384" s="5" t="str">
        <f>IF(ROW()=7,MAX([D_i]),"")</f>
        <v/>
      </c>
      <c r="H384" s="69" t="str">
        <f ca="1">IF(INDIRECT("A"&amp;ROW())="","",RANK([Data],[Data],1)+COUNTIF([Data],Tabulka2493[[#This Row],[Data]])-1)</f>
        <v/>
      </c>
      <c r="I384" s="5" t="str">
        <f ca="1">IF(INDIRECT("A"&amp;ROW())="","",(Tabulka2493[[#This Row],[Pořadí2 - i2]]-1)/COUNT([Data]))</f>
        <v/>
      </c>
      <c r="J384" s="5" t="str">
        <f ca="1">IF(INDIRECT("A"&amp;ROW())="","",H384/COUNT([Data]))</f>
        <v/>
      </c>
      <c r="K384" s="72" t="str">
        <f ca="1">IF(INDIRECT("A"&amp;ROW())="","",NORMDIST(Tabulka2493[[#This Row],[Data]],$X$6,$X$7,1))</f>
        <v/>
      </c>
      <c r="L384" s="5" t="str">
        <f t="shared" ca="1" si="16"/>
        <v/>
      </c>
      <c r="M384" s="5" t="str">
        <f>IF(ROW()=7,MAX(Tabulka2493[D_i]),"")</f>
        <v/>
      </c>
      <c r="N384" s="5"/>
      <c r="O384" s="80"/>
      <c r="P384" s="80"/>
      <c r="Q384" s="80"/>
      <c r="R384" s="76" t="str">
        <f>IF(ROW()=7,IF(SUM([pomocná])&gt;0,SUM([pomocná]),1.36/SQRT(COUNT(Tabulka2493[Data]))),"")</f>
        <v/>
      </c>
      <c r="S384" s="79"/>
      <c r="T384" s="72"/>
      <c r="U384" s="72"/>
      <c r="V384" s="72"/>
    </row>
    <row r="385" spans="1:22">
      <c r="A385" s="4" t="str">
        <f>IF('Odhad rozsahu výběru'!D387="","",'Odhad rozsahu výběru'!D387)</f>
        <v/>
      </c>
      <c r="B385" s="69" t="str">
        <f ca="1">IF(INDIRECT("A"&amp;ROW())="","",RANK(A385,[Data],1))</f>
        <v/>
      </c>
      <c r="C385" s="5" t="str">
        <f ca="1">IF(INDIRECT("A"&amp;ROW())="","",(B385-1)/COUNT([Data]))</f>
        <v/>
      </c>
      <c r="D385" s="5" t="str">
        <f ca="1">IF(INDIRECT("A"&amp;ROW())="","",B385/COUNT([Data]))</f>
        <v/>
      </c>
      <c r="E385" t="str">
        <f t="shared" ca="1" si="17"/>
        <v/>
      </c>
      <c r="F385" s="5" t="str">
        <f t="shared" ca="1" si="15"/>
        <v/>
      </c>
      <c r="G385" s="5" t="str">
        <f>IF(ROW()=7,MAX([D_i]),"")</f>
        <v/>
      </c>
      <c r="H385" s="69" t="str">
        <f ca="1">IF(INDIRECT("A"&amp;ROW())="","",RANK([Data],[Data],1)+COUNTIF([Data],Tabulka2493[[#This Row],[Data]])-1)</f>
        <v/>
      </c>
      <c r="I385" s="5" t="str">
        <f ca="1">IF(INDIRECT("A"&amp;ROW())="","",(Tabulka2493[[#This Row],[Pořadí2 - i2]]-1)/COUNT([Data]))</f>
        <v/>
      </c>
      <c r="J385" s="5" t="str">
        <f ca="1">IF(INDIRECT("A"&amp;ROW())="","",H385/COUNT([Data]))</f>
        <v/>
      </c>
      <c r="K385" s="72" t="str">
        <f ca="1">IF(INDIRECT("A"&amp;ROW())="","",NORMDIST(Tabulka2493[[#This Row],[Data]],$X$6,$X$7,1))</f>
        <v/>
      </c>
      <c r="L385" s="5" t="str">
        <f t="shared" ca="1" si="16"/>
        <v/>
      </c>
      <c r="M385" s="5" t="str">
        <f>IF(ROW()=7,MAX(Tabulka2493[D_i]),"")</f>
        <v/>
      </c>
      <c r="N385" s="5"/>
      <c r="O385" s="80"/>
      <c r="P385" s="80"/>
      <c r="Q385" s="80"/>
      <c r="R385" s="76" t="str">
        <f>IF(ROW()=7,IF(SUM([pomocná])&gt;0,SUM([pomocná]),1.36/SQRT(COUNT(Tabulka2493[Data]))),"")</f>
        <v/>
      </c>
      <c r="S385" s="79"/>
      <c r="T385" s="72"/>
      <c r="U385" s="72"/>
      <c r="V385" s="72"/>
    </row>
    <row r="386" spans="1:22">
      <c r="A386" s="4" t="str">
        <f>IF('Odhad rozsahu výběru'!D388="","",'Odhad rozsahu výběru'!D388)</f>
        <v/>
      </c>
      <c r="B386" s="69" t="str">
        <f ca="1">IF(INDIRECT("A"&amp;ROW())="","",RANK(A386,[Data],1))</f>
        <v/>
      </c>
      <c r="C386" s="5" t="str">
        <f ca="1">IF(INDIRECT("A"&amp;ROW())="","",(B386-1)/COUNT([Data]))</f>
        <v/>
      </c>
      <c r="D386" s="5" t="str">
        <f ca="1">IF(INDIRECT("A"&amp;ROW())="","",B386/COUNT([Data]))</f>
        <v/>
      </c>
      <c r="E386" t="str">
        <f t="shared" ca="1" si="17"/>
        <v/>
      </c>
      <c r="F386" s="5" t="str">
        <f t="shared" ca="1" si="15"/>
        <v/>
      </c>
      <c r="G386" s="5" t="str">
        <f>IF(ROW()=7,MAX([D_i]),"")</f>
        <v/>
      </c>
      <c r="H386" s="69" t="str">
        <f ca="1">IF(INDIRECT("A"&amp;ROW())="","",RANK([Data],[Data],1)+COUNTIF([Data],Tabulka2493[[#This Row],[Data]])-1)</f>
        <v/>
      </c>
      <c r="I386" s="5" t="str">
        <f ca="1">IF(INDIRECT("A"&amp;ROW())="","",(Tabulka2493[[#This Row],[Pořadí2 - i2]]-1)/COUNT([Data]))</f>
        <v/>
      </c>
      <c r="J386" s="5" t="str">
        <f ca="1">IF(INDIRECT("A"&amp;ROW())="","",H386/COUNT([Data]))</f>
        <v/>
      </c>
      <c r="K386" s="72" t="str">
        <f ca="1">IF(INDIRECT("A"&amp;ROW())="","",NORMDIST(Tabulka2493[[#This Row],[Data]],$X$6,$X$7,1))</f>
        <v/>
      </c>
      <c r="L386" s="5" t="str">
        <f t="shared" ca="1" si="16"/>
        <v/>
      </c>
      <c r="M386" s="5" t="str">
        <f>IF(ROW()=7,MAX(Tabulka2493[D_i]),"")</f>
        <v/>
      </c>
      <c r="N386" s="5"/>
      <c r="O386" s="80"/>
      <c r="P386" s="80"/>
      <c r="Q386" s="80"/>
      <c r="R386" s="76" t="str">
        <f>IF(ROW()=7,IF(SUM([pomocná])&gt;0,SUM([pomocná]),1.36/SQRT(COUNT(Tabulka2493[Data]))),"")</f>
        <v/>
      </c>
      <c r="S386" s="79"/>
      <c r="T386" s="72"/>
      <c r="U386" s="72"/>
      <c r="V386" s="72"/>
    </row>
    <row r="387" spans="1:22">
      <c r="A387" s="4" t="str">
        <f>IF('Odhad rozsahu výběru'!D389="","",'Odhad rozsahu výběru'!D389)</f>
        <v/>
      </c>
      <c r="B387" s="69" t="str">
        <f ca="1">IF(INDIRECT("A"&amp;ROW())="","",RANK(A387,[Data],1))</f>
        <v/>
      </c>
      <c r="C387" s="5" t="str">
        <f ca="1">IF(INDIRECT("A"&amp;ROW())="","",(B387-1)/COUNT([Data]))</f>
        <v/>
      </c>
      <c r="D387" s="5" t="str">
        <f ca="1">IF(INDIRECT("A"&amp;ROW())="","",B387/COUNT([Data]))</f>
        <v/>
      </c>
      <c r="E387" t="str">
        <f t="shared" ca="1" si="17"/>
        <v/>
      </c>
      <c r="F387" s="5" t="str">
        <f t="shared" ca="1" si="15"/>
        <v/>
      </c>
      <c r="G387" s="5" t="str">
        <f>IF(ROW()=7,MAX([D_i]),"")</f>
        <v/>
      </c>
      <c r="H387" s="69" t="str">
        <f ca="1">IF(INDIRECT("A"&amp;ROW())="","",RANK([Data],[Data],1)+COUNTIF([Data],Tabulka2493[[#This Row],[Data]])-1)</f>
        <v/>
      </c>
      <c r="I387" s="5" t="str">
        <f ca="1">IF(INDIRECT("A"&amp;ROW())="","",(Tabulka2493[[#This Row],[Pořadí2 - i2]]-1)/COUNT([Data]))</f>
        <v/>
      </c>
      <c r="J387" s="5" t="str">
        <f ca="1">IF(INDIRECT("A"&amp;ROW())="","",H387/COUNT([Data]))</f>
        <v/>
      </c>
      <c r="K387" s="72" t="str">
        <f ca="1">IF(INDIRECT("A"&amp;ROW())="","",NORMDIST(Tabulka2493[[#This Row],[Data]],$X$6,$X$7,1))</f>
        <v/>
      </c>
      <c r="L387" s="5" t="str">
        <f t="shared" ca="1" si="16"/>
        <v/>
      </c>
      <c r="M387" s="5" t="str">
        <f>IF(ROW()=7,MAX(Tabulka2493[D_i]),"")</f>
        <v/>
      </c>
      <c r="N387" s="5"/>
      <c r="O387" s="80"/>
      <c r="P387" s="80"/>
      <c r="Q387" s="80"/>
      <c r="R387" s="76" t="str">
        <f>IF(ROW()=7,IF(SUM([pomocná])&gt;0,SUM([pomocná]),1.36/SQRT(COUNT(Tabulka2493[Data]))),"")</f>
        <v/>
      </c>
      <c r="S387" s="79"/>
      <c r="T387" s="72"/>
      <c r="U387" s="72"/>
      <c r="V387" s="72"/>
    </row>
    <row r="388" spans="1:22">
      <c r="A388" s="4" t="str">
        <f>IF('Odhad rozsahu výběru'!D390="","",'Odhad rozsahu výběru'!D390)</f>
        <v/>
      </c>
      <c r="B388" s="69" t="str">
        <f ca="1">IF(INDIRECT("A"&amp;ROW())="","",RANK(A388,[Data],1))</f>
        <v/>
      </c>
      <c r="C388" s="5" t="str">
        <f ca="1">IF(INDIRECT("A"&amp;ROW())="","",(B388-1)/COUNT([Data]))</f>
        <v/>
      </c>
      <c r="D388" s="5" t="str">
        <f ca="1">IF(INDIRECT("A"&amp;ROW())="","",B388/COUNT([Data]))</f>
        <v/>
      </c>
      <c r="E388" t="str">
        <f t="shared" ca="1" si="17"/>
        <v/>
      </c>
      <c r="F388" s="5" t="str">
        <f t="shared" ca="1" si="15"/>
        <v/>
      </c>
      <c r="G388" s="5" t="str">
        <f>IF(ROW()=7,MAX([D_i]),"")</f>
        <v/>
      </c>
      <c r="H388" s="69" t="str">
        <f ca="1">IF(INDIRECT("A"&amp;ROW())="","",RANK([Data],[Data],1)+COUNTIF([Data],Tabulka2493[[#This Row],[Data]])-1)</f>
        <v/>
      </c>
      <c r="I388" s="5" t="str">
        <f ca="1">IF(INDIRECT("A"&amp;ROW())="","",(Tabulka2493[[#This Row],[Pořadí2 - i2]]-1)/COUNT([Data]))</f>
        <v/>
      </c>
      <c r="J388" s="5" t="str">
        <f ca="1">IF(INDIRECT("A"&amp;ROW())="","",H388/COUNT([Data]))</f>
        <v/>
      </c>
      <c r="K388" s="72" t="str">
        <f ca="1">IF(INDIRECT("A"&amp;ROW())="","",NORMDIST(Tabulka2493[[#This Row],[Data]],$X$6,$X$7,1))</f>
        <v/>
      </c>
      <c r="L388" s="5" t="str">
        <f t="shared" ca="1" si="16"/>
        <v/>
      </c>
      <c r="M388" s="5" t="str">
        <f>IF(ROW()=7,MAX(Tabulka2493[D_i]),"")</f>
        <v/>
      </c>
      <c r="N388" s="5"/>
      <c r="O388" s="80"/>
      <c r="P388" s="80"/>
      <c r="Q388" s="80"/>
      <c r="R388" s="76" t="str">
        <f>IF(ROW()=7,IF(SUM([pomocná])&gt;0,SUM([pomocná]),1.36/SQRT(COUNT(Tabulka2493[Data]))),"")</f>
        <v/>
      </c>
      <c r="S388" s="79"/>
      <c r="T388" s="72"/>
      <c r="U388" s="72"/>
      <c r="V388" s="72"/>
    </row>
    <row r="389" spans="1:22">
      <c r="A389" s="4" t="str">
        <f>IF('Odhad rozsahu výběru'!D391="","",'Odhad rozsahu výběru'!D391)</f>
        <v/>
      </c>
      <c r="B389" s="69" t="str">
        <f ca="1">IF(INDIRECT("A"&amp;ROW())="","",RANK(A389,[Data],1))</f>
        <v/>
      </c>
      <c r="C389" s="5" t="str">
        <f ca="1">IF(INDIRECT("A"&amp;ROW())="","",(B389-1)/COUNT([Data]))</f>
        <v/>
      </c>
      <c r="D389" s="5" t="str">
        <f ca="1">IF(INDIRECT("A"&amp;ROW())="","",B389/COUNT([Data]))</f>
        <v/>
      </c>
      <c r="E389" t="str">
        <f t="shared" ca="1" si="17"/>
        <v/>
      </c>
      <c r="F389" s="5" t="str">
        <f t="shared" ca="1" si="15"/>
        <v/>
      </c>
      <c r="G389" s="5" t="str">
        <f>IF(ROW()=7,MAX([D_i]),"")</f>
        <v/>
      </c>
      <c r="H389" s="69" t="str">
        <f ca="1">IF(INDIRECT("A"&amp;ROW())="","",RANK([Data],[Data],1)+COUNTIF([Data],Tabulka2493[[#This Row],[Data]])-1)</f>
        <v/>
      </c>
      <c r="I389" s="5" t="str">
        <f ca="1">IF(INDIRECT("A"&amp;ROW())="","",(Tabulka2493[[#This Row],[Pořadí2 - i2]]-1)/COUNT([Data]))</f>
        <v/>
      </c>
      <c r="J389" s="5" t="str">
        <f ca="1">IF(INDIRECT("A"&amp;ROW())="","",H389/COUNT([Data]))</f>
        <v/>
      </c>
      <c r="K389" s="72" t="str">
        <f ca="1">IF(INDIRECT("A"&amp;ROW())="","",NORMDIST(Tabulka2493[[#This Row],[Data]],$X$6,$X$7,1))</f>
        <v/>
      </c>
      <c r="L389" s="5" t="str">
        <f t="shared" ca="1" si="16"/>
        <v/>
      </c>
      <c r="M389" s="5" t="str">
        <f>IF(ROW()=7,MAX(Tabulka2493[D_i]),"")</f>
        <v/>
      </c>
      <c r="N389" s="5"/>
      <c r="O389" s="80"/>
      <c r="P389" s="80"/>
      <c r="Q389" s="80"/>
      <c r="R389" s="76" t="str">
        <f>IF(ROW()=7,IF(SUM([pomocná])&gt;0,SUM([pomocná]),1.36/SQRT(COUNT(Tabulka2493[Data]))),"")</f>
        <v/>
      </c>
      <c r="S389" s="79"/>
      <c r="T389" s="72"/>
      <c r="U389" s="72"/>
      <c r="V389" s="72"/>
    </row>
    <row r="390" spans="1:22">
      <c r="A390" s="4" t="str">
        <f>IF('Odhad rozsahu výběru'!D392="","",'Odhad rozsahu výběru'!D392)</f>
        <v/>
      </c>
      <c r="B390" s="69" t="str">
        <f ca="1">IF(INDIRECT("A"&amp;ROW())="","",RANK(A390,[Data],1))</f>
        <v/>
      </c>
      <c r="C390" s="5" t="str">
        <f ca="1">IF(INDIRECT("A"&amp;ROW())="","",(B390-1)/COUNT([Data]))</f>
        <v/>
      </c>
      <c r="D390" s="5" t="str">
        <f ca="1">IF(INDIRECT("A"&amp;ROW())="","",B390/COUNT([Data]))</f>
        <v/>
      </c>
      <c r="E390" t="str">
        <f t="shared" ca="1" si="17"/>
        <v/>
      </c>
      <c r="F390" s="5" t="str">
        <f t="shared" ca="1" si="15"/>
        <v/>
      </c>
      <c r="G390" s="5" t="str">
        <f>IF(ROW()=7,MAX([D_i]),"")</f>
        <v/>
      </c>
      <c r="H390" s="69" t="str">
        <f ca="1">IF(INDIRECT("A"&amp;ROW())="","",RANK([Data],[Data],1)+COUNTIF([Data],Tabulka2493[[#This Row],[Data]])-1)</f>
        <v/>
      </c>
      <c r="I390" s="5" t="str">
        <f ca="1">IF(INDIRECT("A"&amp;ROW())="","",(Tabulka2493[[#This Row],[Pořadí2 - i2]]-1)/COUNT([Data]))</f>
        <v/>
      </c>
      <c r="J390" s="5" t="str">
        <f ca="1">IF(INDIRECT("A"&amp;ROW())="","",H390/COUNT([Data]))</f>
        <v/>
      </c>
      <c r="K390" s="72" t="str">
        <f ca="1">IF(INDIRECT("A"&amp;ROW())="","",NORMDIST(Tabulka2493[[#This Row],[Data]],$X$6,$X$7,1))</f>
        <v/>
      </c>
      <c r="L390" s="5" t="str">
        <f t="shared" ca="1" si="16"/>
        <v/>
      </c>
      <c r="M390" s="5" t="str">
        <f>IF(ROW()=7,MAX(Tabulka2493[D_i]),"")</f>
        <v/>
      </c>
      <c r="N390" s="5"/>
      <c r="O390" s="80"/>
      <c r="P390" s="80"/>
      <c r="Q390" s="80"/>
      <c r="R390" s="76" t="str">
        <f>IF(ROW()=7,IF(SUM([pomocná])&gt;0,SUM([pomocná]),1.36/SQRT(COUNT(Tabulka2493[Data]))),"")</f>
        <v/>
      </c>
      <c r="S390" s="79"/>
      <c r="T390" s="72"/>
      <c r="U390" s="72"/>
      <c r="V390" s="72"/>
    </row>
    <row r="391" spans="1:22">
      <c r="A391" s="4" t="str">
        <f>IF('Odhad rozsahu výběru'!D393="","",'Odhad rozsahu výběru'!D393)</f>
        <v/>
      </c>
      <c r="B391" s="69" t="str">
        <f ca="1">IF(INDIRECT("A"&amp;ROW())="","",RANK(A391,[Data],1))</f>
        <v/>
      </c>
      <c r="C391" s="5" t="str">
        <f ca="1">IF(INDIRECT("A"&amp;ROW())="","",(B391-1)/COUNT([Data]))</f>
        <v/>
      </c>
      <c r="D391" s="5" t="str">
        <f ca="1">IF(INDIRECT("A"&amp;ROW())="","",B391/COUNT([Data]))</f>
        <v/>
      </c>
      <c r="E391" t="str">
        <f t="shared" ca="1" si="17"/>
        <v/>
      </c>
      <c r="F391" s="5" t="str">
        <f t="shared" ref="F391:F454" ca="1" si="18">IF(INDIRECT("A"&amp;ROW())="","",MAX(ABS(C391-E391),ABS(D391-E391)))</f>
        <v/>
      </c>
      <c r="G391" s="5" t="str">
        <f>IF(ROW()=7,MAX([D_i]),"")</f>
        <v/>
      </c>
      <c r="H391" s="69" t="str">
        <f ca="1">IF(INDIRECT("A"&amp;ROW())="","",RANK([Data],[Data],1)+COUNTIF([Data],Tabulka2493[[#This Row],[Data]])-1)</f>
        <v/>
      </c>
      <c r="I391" s="5" t="str">
        <f ca="1">IF(INDIRECT("A"&amp;ROW())="","",(Tabulka2493[[#This Row],[Pořadí2 - i2]]-1)/COUNT([Data]))</f>
        <v/>
      </c>
      <c r="J391" s="5" t="str">
        <f ca="1">IF(INDIRECT("A"&amp;ROW())="","",H391/COUNT([Data]))</f>
        <v/>
      </c>
      <c r="K391" s="72" t="str">
        <f ca="1">IF(INDIRECT("A"&amp;ROW())="","",NORMDIST(Tabulka2493[[#This Row],[Data]],$X$6,$X$7,1))</f>
        <v/>
      </c>
      <c r="L391" s="5" t="str">
        <f t="shared" ref="L391:L454" ca="1" si="19">IF(INDIRECT("A"&amp;ROW())="","",MAX(ABS(I391-K391),ABS(J391-K391)))</f>
        <v/>
      </c>
      <c r="M391" s="5" t="str">
        <f>IF(ROW()=7,MAX(Tabulka2493[D_i]),"")</f>
        <v/>
      </c>
      <c r="N391" s="5"/>
      <c r="O391" s="80"/>
      <c r="P391" s="80"/>
      <c r="Q391" s="80"/>
      <c r="R391" s="76" t="str">
        <f>IF(ROW()=7,IF(SUM([pomocná])&gt;0,SUM([pomocná]),1.36/SQRT(COUNT(Tabulka2493[Data]))),"")</f>
        <v/>
      </c>
      <c r="S391" s="79"/>
      <c r="T391" s="72"/>
      <c r="U391" s="72"/>
      <c r="V391" s="72"/>
    </row>
    <row r="392" spans="1:22">
      <c r="A392" s="4" t="str">
        <f>IF('Odhad rozsahu výběru'!D394="","",'Odhad rozsahu výběru'!D394)</f>
        <v/>
      </c>
      <c r="B392" s="69" t="str">
        <f ca="1">IF(INDIRECT("A"&amp;ROW())="","",RANK(A392,[Data],1))</f>
        <v/>
      </c>
      <c r="C392" s="5" t="str">
        <f ca="1">IF(INDIRECT("A"&amp;ROW())="","",(B392-1)/COUNT([Data]))</f>
        <v/>
      </c>
      <c r="D392" s="5" t="str">
        <f ca="1">IF(INDIRECT("A"&amp;ROW())="","",B392/COUNT([Data]))</f>
        <v/>
      </c>
      <c r="E392" t="str">
        <f t="shared" ref="E392:E455" ca="1" si="20">IF(INDIRECT("A"&amp;ROW())="","",NORMDIST(A392,$X$6,$X$7,1))</f>
        <v/>
      </c>
      <c r="F392" s="5" t="str">
        <f t="shared" ca="1" si="18"/>
        <v/>
      </c>
      <c r="G392" s="5" t="str">
        <f>IF(ROW()=7,MAX([D_i]),"")</f>
        <v/>
      </c>
      <c r="H392" s="69" t="str">
        <f ca="1">IF(INDIRECT("A"&amp;ROW())="","",RANK([Data],[Data],1)+COUNTIF([Data],Tabulka2493[[#This Row],[Data]])-1)</f>
        <v/>
      </c>
      <c r="I392" s="5" t="str">
        <f ca="1">IF(INDIRECT("A"&amp;ROW())="","",(Tabulka2493[[#This Row],[Pořadí2 - i2]]-1)/COUNT([Data]))</f>
        <v/>
      </c>
      <c r="J392" s="5" t="str">
        <f ca="1">IF(INDIRECT("A"&amp;ROW())="","",H392/COUNT([Data]))</f>
        <v/>
      </c>
      <c r="K392" s="72" t="str">
        <f ca="1">IF(INDIRECT("A"&amp;ROW())="","",NORMDIST(Tabulka2493[[#This Row],[Data]],$X$6,$X$7,1))</f>
        <v/>
      </c>
      <c r="L392" s="5" t="str">
        <f t="shared" ca="1" si="19"/>
        <v/>
      </c>
      <c r="M392" s="5" t="str">
        <f>IF(ROW()=7,MAX(Tabulka2493[D_i]),"")</f>
        <v/>
      </c>
      <c r="N392" s="5"/>
      <c r="O392" s="80"/>
      <c r="P392" s="80"/>
      <c r="Q392" s="80"/>
      <c r="R392" s="76" t="str">
        <f>IF(ROW()=7,IF(SUM([pomocná])&gt;0,SUM([pomocná]),1.36/SQRT(COUNT(Tabulka2493[Data]))),"")</f>
        <v/>
      </c>
      <c r="S392" s="79"/>
      <c r="T392" s="72"/>
      <c r="U392" s="72"/>
      <c r="V392" s="72"/>
    </row>
    <row r="393" spans="1:22">
      <c r="A393" s="4" t="str">
        <f>IF('Odhad rozsahu výběru'!D395="","",'Odhad rozsahu výběru'!D395)</f>
        <v/>
      </c>
      <c r="B393" s="69" t="str">
        <f ca="1">IF(INDIRECT("A"&amp;ROW())="","",RANK(A393,[Data],1))</f>
        <v/>
      </c>
      <c r="C393" s="5" t="str">
        <f ca="1">IF(INDIRECT("A"&amp;ROW())="","",(B393-1)/COUNT([Data]))</f>
        <v/>
      </c>
      <c r="D393" s="5" t="str">
        <f ca="1">IF(INDIRECT("A"&amp;ROW())="","",B393/COUNT([Data]))</f>
        <v/>
      </c>
      <c r="E393" t="str">
        <f t="shared" ca="1" si="20"/>
        <v/>
      </c>
      <c r="F393" s="5" t="str">
        <f t="shared" ca="1" si="18"/>
        <v/>
      </c>
      <c r="G393" s="5" t="str">
        <f>IF(ROW()=7,MAX([D_i]),"")</f>
        <v/>
      </c>
      <c r="H393" s="69" t="str">
        <f ca="1">IF(INDIRECT("A"&amp;ROW())="","",RANK([Data],[Data],1)+COUNTIF([Data],Tabulka2493[[#This Row],[Data]])-1)</f>
        <v/>
      </c>
      <c r="I393" s="5" t="str">
        <f ca="1">IF(INDIRECT("A"&amp;ROW())="","",(Tabulka2493[[#This Row],[Pořadí2 - i2]]-1)/COUNT([Data]))</f>
        <v/>
      </c>
      <c r="J393" s="5" t="str">
        <f ca="1">IF(INDIRECT("A"&amp;ROW())="","",H393/COUNT([Data]))</f>
        <v/>
      </c>
      <c r="K393" s="72" t="str">
        <f ca="1">IF(INDIRECT("A"&amp;ROW())="","",NORMDIST(Tabulka2493[[#This Row],[Data]],$X$6,$X$7,1))</f>
        <v/>
      </c>
      <c r="L393" s="5" t="str">
        <f t="shared" ca="1" si="19"/>
        <v/>
      </c>
      <c r="M393" s="5" t="str">
        <f>IF(ROW()=7,MAX(Tabulka2493[D_i]),"")</f>
        <v/>
      </c>
      <c r="N393" s="5"/>
      <c r="O393" s="80"/>
      <c r="P393" s="80"/>
      <c r="Q393" s="80"/>
      <c r="R393" s="76" t="str">
        <f>IF(ROW()=7,IF(SUM([pomocná])&gt;0,SUM([pomocná]),1.36/SQRT(COUNT(Tabulka2493[Data]))),"")</f>
        <v/>
      </c>
      <c r="S393" s="79"/>
      <c r="T393" s="72"/>
      <c r="U393" s="72"/>
      <c r="V393" s="72"/>
    </row>
    <row r="394" spans="1:22">
      <c r="A394" s="4" t="str">
        <f>IF('Odhad rozsahu výběru'!D396="","",'Odhad rozsahu výběru'!D396)</f>
        <v/>
      </c>
      <c r="B394" s="69" t="str">
        <f ca="1">IF(INDIRECT("A"&amp;ROW())="","",RANK(A394,[Data],1))</f>
        <v/>
      </c>
      <c r="C394" s="5" t="str">
        <f ca="1">IF(INDIRECT("A"&amp;ROW())="","",(B394-1)/COUNT([Data]))</f>
        <v/>
      </c>
      <c r="D394" s="5" t="str">
        <f ca="1">IF(INDIRECT("A"&amp;ROW())="","",B394/COUNT([Data]))</f>
        <v/>
      </c>
      <c r="E394" t="str">
        <f t="shared" ca="1" si="20"/>
        <v/>
      </c>
      <c r="F394" s="5" t="str">
        <f t="shared" ca="1" si="18"/>
        <v/>
      </c>
      <c r="G394" s="5" t="str">
        <f>IF(ROW()=7,MAX([D_i]),"")</f>
        <v/>
      </c>
      <c r="H394" s="69" t="str">
        <f ca="1">IF(INDIRECT("A"&amp;ROW())="","",RANK([Data],[Data],1)+COUNTIF([Data],Tabulka2493[[#This Row],[Data]])-1)</f>
        <v/>
      </c>
      <c r="I394" s="5" t="str">
        <f ca="1">IF(INDIRECT("A"&amp;ROW())="","",(Tabulka2493[[#This Row],[Pořadí2 - i2]]-1)/COUNT([Data]))</f>
        <v/>
      </c>
      <c r="J394" s="5" t="str">
        <f ca="1">IF(INDIRECT("A"&amp;ROW())="","",H394/COUNT([Data]))</f>
        <v/>
      </c>
      <c r="K394" s="72" t="str">
        <f ca="1">IF(INDIRECT("A"&amp;ROW())="","",NORMDIST(Tabulka2493[[#This Row],[Data]],$X$6,$X$7,1))</f>
        <v/>
      </c>
      <c r="L394" s="5" t="str">
        <f t="shared" ca="1" si="19"/>
        <v/>
      </c>
      <c r="M394" s="5" t="str">
        <f>IF(ROW()=7,MAX(Tabulka2493[D_i]),"")</f>
        <v/>
      </c>
      <c r="N394" s="5"/>
      <c r="O394" s="80"/>
      <c r="P394" s="80"/>
      <c r="Q394" s="80"/>
      <c r="R394" s="76" t="str">
        <f>IF(ROW()=7,IF(SUM([pomocná])&gt;0,SUM([pomocná]),1.36/SQRT(COUNT(Tabulka2493[Data]))),"")</f>
        <v/>
      </c>
      <c r="S394" s="79"/>
      <c r="T394" s="72"/>
      <c r="U394" s="72"/>
      <c r="V394" s="72"/>
    </row>
    <row r="395" spans="1:22">
      <c r="A395" s="4" t="str">
        <f>IF('Odhad rozsahu výběru'!D397="","",'Odhad rozsahu výběru'!D397)</f>
        <v/>
      </c>
      <c r="B395" s="69" t="str">
        <f ca="1">IF(INDIRECT("A"&amp;ROW())="","",RANK(A395,[Data],1))</f>
        <v/>
      </c>
      <c r="C395" s="5" t="str">
        <f ca="1">IF(INDIRECT("A"&amp;ROW())="","",(B395-1)/COUNT([Data]))</f>
        <v/>
      </c>
      <c r="D395" s="5" t="str">
        <f ca="1">IF(INDIRECT("A"&amp;ROW())="","",B395/COUNT([Data]))</f>
        <v/>
      </c>
      <c r="E395" t="str">
        <f t="shared" ca="1" si="20"/>
        <v/>
      </c>
      <c r="F395" s="5" t="str">
        <f t="shared" ca="1" si="18"/>
        <v/>
      </c>
      <c r="G395" s="5" t="str">
        <f>IF(ROW()=7,MAX([D_i]),"")</f>
        <v/>
      </c>
      <c r="H395" s="69" t="str">
        <f ca="1">IF(INDIRECT("A"&amp;ROW())="","",RANK([Data],[Data],1)+COUNTIF([Data],Tabulka2493[[#This Row],[Data]])-1)</f>
        <v/>
      </c>
      <c r="I395" s="5" t="str">
        <f ca="1">IF(INDIRECT("A"&amp;ROW())="","",(Tabulka2493[[#This Row],[Pořadí2 - i2]]-1)/COUNT([Data]))</f>
        <v/>
      </c>
      <c r="J395" s="5" t="str">
        <f ca="1">IF(INDIRECT("A"&amp;ROW())="","",H395/COUNT([Data]))</f>
        <v/>
      </c>
      <c r="K395" s="72" t="str">
        <f ca="1">IF(INDIRECT("A"&amp;ROW())="","",NORMDIST(Tabulka2493[[#This Row],[Data]],$X$6,$X$7,1))</f>
        <v/>
      </c>
      <c r="L395" s="5" t="str">
        <f t="shared" ca="1" si="19"/>
        <v/>
      </c>
      <c r="M395" s="5" t="str">
        <f>IF(ROW()=7,MAX(Tabulka2493[D_i]),"")</f>
        <v/>
      </c>
      <c r="N395" s="5"/>
      <c r="O395" s="80"/>
      <c r="P395" s="80"/>
      <c r="Q395" s="80"/>
      <c r="R395" s="76" t="str">
        <f>IF(ROW()=7,IF(SUM([pomocná])&gt;0,SUM([pomocná]),1.36/SQRT(COUNT(Tabulka2493[Data]))),"")</f>
        <v/>
      </c>
      <c r="S395" s="79"/>
      <c r="T395" s="72"/>
      <c r="U395" s="72"/>
      <c r="V395" s="72"/>
    </row>
    <row r="396" spans="1:22">
      <c r="A396" s="4" t="str">
        <f>IF('Odhad rozsahu výběru'!D398="","",'Odhad rozsahu výběru'!D398)</f>
        <v/>
      </c>
      <c r="B396" s="69" t="str">
        <f ca="1">IF(INDIRECT("A"&amp;ROW())="","",RANK(A396,[Data],1))</f>
        <v/>
      </c>
      <c r="C396" s="5" t="str">
        <f ca="1">IF(INDIRECT("A"&amp;ROW())="","",(B396-1)/COUNT([Data]))</f>
        <v/>
      </c>
      <c r="D396" s="5" t="str">
        <f ca="1">IF(INDIRECT("A"&amp;ROW())="","",B396/COUNT([Data]))</f>
        <v/>
      </c>
      <c r="E396" t="str">
        <f t="shared" ca="1" si="20"/>
        <v/>
      </c>
      <c r="F396" s="5" t="str">
        <f t="shared" ca="1" si="18"/>
        <v/>
      </c>
      <c r="G396" s="5" t="str">
        <f>IF(ROW()=7,MAX([D_i]),"")</f>
        <v/>
      </c>
      <c r="H396" s="69" t="str">
        <f ca="1">IF(INDIRECT("A"&amp;ROW())="","",RANK([Data],[Data],1)+COUNTIF([Data],Tabulka2493[[#This Row],[Data]])-1)</f>
        <v/>
      </c>
      <c r="I396" s="5" t="str">
        <f ca="1">IF(INDIRECT("A"&amp;ROW())="","",(Tabulka2493[[#This Row],[Pořadí2 - i2]]-1)/COUNT([Data]))</f>
        <v/>
      </c>
      <c r="J396" s="5" t="str">
        <f ca="1">IF(INDIRECT("A"&amp;ROW())="","",H396/COUNT([Data]))</f>
        <v/>
      </c>
      <c r="K396" s="72" t="str">
        <f ca="1">IF(INDIRECT("A"&amp;ROW())="","",NORMDIST(Tabulka2493[[#This Row],[Data]],$X$6,$X$7,1))</f>
        <v/>
      </c>
      <c r="L396" s="5" t="str">
        <f t="shared" ca="1" si="19"/>
        <v/>
      </c>
      <c r="M396" s="5" t="str">
        <f>IF(ROW()=7,MAX(Tabulka2493[D_i]),"")</f>
        <v/>
      </c>
      <c r="N396" s="5"/>
      <c r="O396" s="80"/>
      <c r="P396" s="80"/>
      <c r="Q396" s="80"/>
      <c r="R396" s="76" t="str">
        <f>IF(ROW()=7,IF(SUM([pomocná])&gt;0,SUM([pomocná]),1.36/SQRT(COUNT(Tabulka2493[Data]))),"")</f>
        <v/>
      </c>
      <c r="S396" s="79"/>
      <c r="T396" s="72"/>
      <c r="U396" s="72"/>
      <c r="V396" s="72"/>
    </row>
    <row r="397" spans="1:22">
      <c r="A397" s="4" t="str">
        <f>IF('Odhad rozsahu výběru'!D399="","",'Odhad rozsahu výběru'!D399)</f>
        <v/>
      </c>
      <c r="B397" s="69" t="str">
        <f ca="1">IF(INDIRECT("A"&amp;ROW())="","",RANK(A397,[Data],1))</f>
        <v/>
      </c>
      <c r="C397" s="5" t="str">
        <f ca="1">IF(INDIRECT("A"&amp;ROW())="","",(B397-1)/COUNT([Data]))</f>
        <v/>
      </c>
      <c r="D397" s="5" t="str">
        <f ca="1">IF(INDIRECT("A"&amp;ROW())="","",B397/COUNT([Data]))</f>
        <v/>
      </c>
      <c r="E397" t="str">
        <f t="shared" ca="1" si="20"/>
        <v/>
      </c>
      <c r="F397" s="5" t="str">
        <f t="shared" ca="1" si="18"/>
        <v/>
      </c>
      <c r="G397" s="5" t="str">
        <f>IF(ROW()=7,MAX([D_i]),"")</f>
        <v/>
      </c>
      <c r="H397" s="69" t="str">
        <f ca="1">IF(INDIRECT("A"&amp;ROW())="","",RANK([Data],[Data],1)+COUNTIF([Data],Tabulka2493[[#This Row],[Data]])-1)</f>
        <v/>
      </c>
      <c r="I397" s="5" t="str">
        <f ca="1">IF(INDIRECT("A"&amp;ROW())="","",(Tabulka2493[[#This Row],[Pořadí2 - i2]]-1)/COUNT([Data]))</f>
        <v/>
      </c>
      <c r="J397" s="5" t="str">
        <f ca="1">IF(INDIRECT("A"&amp;ROW())="","",H397/COUNT([Data]))</f>
        <v/>
      </c>
      <c r="K397" s="72" t="str">
        <f ca="1">IF(INDIRECT("A"&amp;ROW())="","",NORMDIST(Tabulka2493[[#This Row],[Data]],$X$6,$X$7,1))</f>
        <v/>
      </c>
      <c r="L397" s="5" t="str">
        <f t="shared" ca="1" si="19"/>
        <v/>
      </c>
      <c r="M397" s="5" t="str">
        <f>IF(ROW()=7,MAX(Tabulka2493[D_i]),"")</f>
        <v/>
      </c>
      <c r="N397" s="5"/>
      <c r="O397" s="80"/>
      <c r="P397" s="80"/>
      <c r="Q397" s="80"/>
      <c r="R397" s="76" t="str">
        <f>IF(ROW()=7,IF(SUM([pomocná])&gt;0,SUM([pomocná]),1.36/SQRT(COUNT(Tabulka2493[Data]))),"")</f>
        <v/>
      </c>
      <c r="S397" s="79"/>
      <c r="T397" s="72"/>
      <c r="U397" s="72"/>
      <c r="V397" s="72"/>
    </row>
    <row r="398" spans="1:22">
      <c r="A398" s="4" t="str">
        <f>IF('Odhad rozsahu výběru'!D400="","",'Odhad rozsahu výběru'!D400)</f>
        <v/>
      </c>
      <c r="B398" s="69" t="str">
        <f ca="1">IF(INDIRECT("A"&amp;ROW())="","",RANK(A398,[Data],1))</f>
        <v/>
      </c>
      <c r="C398" s="5" t="str">
        <f ca="1">IF(INDIRECT("A"&amp;ROW())="","",(B398-1)/COUNT([Data]))</f>
        <v/>
      </c>
      <c r="D398" s="5" t="str">
        <f ca="1">IF(INDIRECT("A"&amp;ROW())="","",B398/COUNT([Data]))</f>
        <v/>
      </c>
      <c r="E398" t="str">
        <f t="shared" ca="1" si="20"/>
        <v/>
      </c>
      <c r="F398" s="5" t="str">
        <f t="shared" ca="1" si="18"/>
        <v/>
      </c>
      <c r="G398" s="5" t="str">
        <f>IF(ROW()=7,MAX([D_i]),"")</f>
        <v/>
      </c>
      <c r="H398" s="69" t="str">
        <f ca="1">IF(INDIRECT("A"&amp;ROW())="","",RANK([Data],[Data],1)+COUNTIF([Data],Tabulka2493[[#This Row],[Data]])-1)</f>
        <v/>
      </c>
      <c r="I398" s="5" t="str">
        <f ca="1">IF(INDIRECT("A"&amp;ROW())="","",(Tabulka2493[[#This Row],[Pořadí2 - i2]]-1)/COUNT([Data]))</f>
        <v/>
      </c>
      <c r="J398" s="5" t="str">
        <f ca="1">IF(INDIRECT("A"&amp;ROW())="","",H398/COUNT([Data]))</f>
        <v/>
      </c>
      <c r="K398" s="72" t="str">
        <f ca="1">IF(INDIRECT("A"&amp;ROW())="","",NORMDIST(Tabulka2493[[#This Row],[Data]],$X$6,$X$7,1))</f>
        <v/>
      </c>
      <c r="L398" s="5" t="str">
        <f t="shared" ca="1" si="19"/>
        <v/>
      </c>
      <c r="M398" s="5" t="str">
        <f>IF(ROW()=7,MAX(Tabulka2493[D_i]),"")</f>
        <v/>
      </c>
      <c r="N398" s="5"/>
      <c r="O398" s="80"/>
      <c r="P398" s="80"/>
      <c r="Q398" s="80"/>
      <c r="R398" s="76" t="str">
        <f>IF(ROW()=7,IF(SUM([pomocná])&gt;0,SUM([pomocná]),1.36/SQRT(COUNT(Tabulka2493[Data]))),"")</f>
        <v/>
      </c>
      <c r="S398" s="79"/>
      <c r="T398" s="72"/>
      <c r="U398" s="72"/>
      <c r="V398" s="72"/>
    </row>
    <row r="399" spans="1:22">
      <c r="A399" s="4" t="str">
        <f>IF('Odhad rozsahu výběru'!D401="","",'Odhad rozsahu výběru'!D401)</f>
        <v/>
      </c>
      <c r="B399" s="69" t="str">
        <f ca="1">IF(INDIRECT("A"&amp;ROW())="","",RANK(A399,[Data],1))</f>
        <v/>
      </c>
      <c r="C399" s="5" t="str">
        <f ca="1">IF(INDIRECT("A"&amp;ROW())="","",(B399-1)/COUNT([Data]))</f>
        <v/>
      </c>
      <c r="D399" s="5" t="str">
        <f ca="1">IF(INDIRECT("A"&amp;ROW())="","",B399/COUNT([Data]))</f>
        <v/>
      </c>
      <c r="E399" t="str">
        <f t="shared" ca="1" si="20"/>
        <v/>
      </c>
      <c r="F399" s="5" t="str">
        <f t="shared" ca="1" si="18"/>
        <v/>
      </c>
      <c r="G399" s="5" t="str">
        <f>IF(ROW()=7,MAX([D_i]),"")</f>
        <v/>
      </c>
      <c r="H399" s="69" t="str">
        <f ca="1">IF(INDIRECT("A"&amp;ROW())="","",RANK([Data],[Data],1)+COUNTIF([Data],Tabulka2493[[#This Row],[Data]])-1)</f>
        <v/>
      </c>
      <c r="I399" s="5" t="str">
        <f ca="1">IF(INDIRECT("A"&amp;ROW())="","",(Tabulka2493[[#This Row],[Pořadí2 - i2]]-1)/COUNT([Data]))</f>
        <v/>
      </c>
      <c r="J399" s="5" t="str">
        <f ca="1">IF(INDIRECT("A"&amp;ROW())="","",H399/COUNT([Data]))</f>
        <v/>
      </c>
      <c r="K399" s="72" t="str">
        <f ca="1">IF(INDIRECT("A"&amp;ROW())="","",NORMDIST(Tabulka2493[[#This Row],[Data]],$X$6,$X$7,1))</f>
        <v/>
      </c>
      <c r="L399" s="5" t="str">
        <f t="shared" ca="1" si="19"/>
        <v/>
      </c>
      <c r="M399" s="5" t="str">
        <f>IF(ROW()=7,MAX(Tabulka2493[D_i]),"")</f>
        <v/>
      </c>
      <c r="N399" s="5"/>
      <c r="O399" s="80"/>
      <c r="P399" s="80"/>
      <c r="Q399" s="80"/>
      <c r="R399" s="76" t="str">
        <f>IF(ROW()=7,IF(SUM([pomocná])&gt;0,SUM([pomocná]),1.36/SQRT(COUNT(Tabulka2493[Data]))),"")</f>
        <v/>
      </c>
      <c r="S399" s="79"/>
      <c r="T399" s="72"/>
      <c r="U399" s="72"/>
      <c r="V399" s="72"/>
    </row>
    <row r="400" spans="1:22">
      <c r="A400" s="4" t="str">
        <f>IF('Odhad rozsahu výběru'!D402="","",'Odhad rozsahu výběru'!D402)</f>
        <v/>
      </c>
      <c r="B400" s="69" t="str">
        <f ca="1">IF(INDIRECT("A"&amp;ROW())="","",RANK(A400,[Data],1))</f>
        <v/>
      </c>
      <c r="C400" s="5" t="str">
        <f ca="1">IF(INDIRECT("A"&amp;ROW())="","",(B400-1)/COUNT([Data]))</f>
        <v/>
      </c>
      <c r="D400" s="5" t="str">
        <f ca="1">IF(INDIRECT("A"&amp;ROW())="","",B400/COUNT([Data]))</f>
        <v/>
      </c>
      <c r="E400" t="str">
        <f t="shared" ca="1" si="20"/>
        <v/>
      </c>
      <c r="F400" s="5" t="str">
        <f t="shared" ca="1" si="18"/>
        <v/>
      </c>
      <c r="G400" s="5" t="str">
        <f>IF(ROW()=7,MAX([D_i]),"")</f>
        <v/>
      </c>
      <c r="H400" s="69" t="str">
        <f ca="1">IF(INDIRECT("A"&amp;ROW())="","",RANK([Data],[Data],1)+COUNTIF([Data],Tabulka2493[[#This Row],[Data]])-1)</f>
        <v/>
      </c>
      <c r="I400" s="5" t="str">
        <f ca="1">IF(INDIRECT("A"&amp;ROW())="","",(Tabulka2493[[#This Row],[Pořadí2 - i2]]-1)/COUNT([Data]))</f>
        <v/>
      </c>
      <c r="J400" s="5" t="str">
        <f ca="1">IF(INDIRECT("A"&amp;ROW())="","",H400/COUNT([Data]))</f>
        <v/>
      </c>
      <c r="K400" s="72" t="str">
        <f ca="1">IF(INDIRECT("A"&amp;ROW())="","",NORMDIST(Tabulka2493[[#This Row],[Data]],$X$6,$X$7,1))</f>
        <v/>
      </c>
      <c r="L400" s="5" t="str">
        <f t="shared" ca="1" si="19"/>
        <v/>
      </c>
      <c r="M400" s="5" t="str">
        <f>IF(ROW()=7,MAX(Tabulka2493[D_i]),"")</f>
        <v/>
      </c>
      <c r="N400" s="5"/>
      <c r="O400" s="80"/>
      <c r="P400" s="80"/>
      <c r="Q400" s="80"/>
      <c r="R400" s="76" t="str">
        <f>IF(ROW()=7,IF(SUM([pomocná])&gt;0,SUM([pomocná]),1.36/SQRT(COUNT(Tabulka2493[Data]))),"")</f>
        <v/>
      </c>
      <c r="S400" s="79"/>
      <c r="T400" s="72"/>
      <c r="U400" s="72"/>
      <c r="V400" s="72"/>
    </row>
    <row r="401" spans="1:22">
      <c r="A401" s="4" t="str">
        <f>IF('Odhad rozsahu výběru'!D403="","",'Odhad rozsahu výběru'!D403)</f>
        <v/>
      </c>
      <c r="B401" s="69" t="str">
        <f ca="1">IF(INDIRECT("A"&amp;ROW())="","",RANK(A401,[Data],1))</f>
        <v/>
      </c>
      <c r="C401" s="5" t="str">
        <f ca="1">IF(INDIRECT("A"&amp;ROW())="","",(B401-1)/COUNT([Data]))</f>
        <v/>
      </c>
      <c r="D401" s="5" t="str">
        <f ca="1">IF(INDIRECT("A"&amp;ROW())="","",B401/COUNT([Data]))</f>
        <v/>
      </c>
      <c r="E401" t="str">
        <f t="shared" ca="1" si="20"/>
        <v/>
      </c>
      <c r="F401" s="5" t="str">
        <f t="shared" ca="1" si="18"/>
        <v/>
      </c>
      <c r="G401" s="5" t="str">
        <f>IF(ROW()=7,MAX([D_i]),"")</f>
        <v/>
      </c>
      <c r="H401" s="69" t="str">
        <f ca="1">IF(INDIRECT("A"&amp;ROW())="","",RANK([Data],[Data],1)+COUNTIF([Data],Tabulka2493[[#This Row],[Data]])-1)</f>
        <v/>
      </c>
      <c r="I401" s="5" t="str">
        <f ca="1">IF(INDIRECT("A"&amp;ROW())="","",(Tabulka2493[[#This Row],[Pořadí2 - i2]]-1)/COUNT([Data]))</f>
        <v/>
      </c>
      <c r="J401" s="5" t="str">
        <f ca="1">IF(INDIRECT("A"&amp;ROW())="","",H401/COUNT([Data]))</f>
        <v/>
      </c>
      <c r="K401" s="72" t="str">
        <f ca="1">IF(INDIRECT("A"&amp;ROW())="","",NORMDIST(Tabulka2493[[#This Row],[Data]],$X$6,$X$7,1))</f>
        <v/>
      </c>
      <c r="L401" s="5" t="str">
        <f t="shared" ca="1" si="19"/>
        <v/>
      </c>
      <c r="M401" s="5" t="str">
        <f>IF(ROW()=7,MAX(Tabulka2493[D_i]),"")</f>
        <v/>
      </c>
      <c r="N401" s="5"/>
      <c r="O401" s="80"/>
      <c r="P401" s="80"/>
      <c r="Q401" s="80"/>
      <c r="R401" s="76" t="str">
        <f>IF(ROW()=7,IF(SUM([pomocná])&gt;0,SUM([pomocná]),1.36/SQRT(COUNT(Tabulka2493[Data]))),"")</f>
        <v/>
      </c>
      <c r="S401" s="79"/>
      <c r="T401" s="72"/>
      <c r="U401" s="72"/>
      <c r="V401" s="72"/>
    </row>
    <row r="402" spans="1:22">
      <c r="A402" s="4" t="str">
        <f>IF('Odhad rozsahu výběru'!D404="","",'Odhad rozsahu výběru'!D404)</f>
        <v/>
      </c>
      <c r="B402" s="69" t="str">
        <f ca="1">IF(INDIRECT("A"&amp;ROW())="","",RANK(A402,[Data],1))</f>
        <v/>
      </c>
      <c r="C402" s="5" t="str">
        <f ca="1">IF(INDIRECT("A"&amp;ROW())="","",(B402-1)/COUNT([Data]))</f>
        <v/>
      </c>
      <c r="D402" s="5" t="str">
        <f ca="1">IF(INDIRECT("A"&amp;ROW())="","",B402/COUNT([Data]))</f>
        <v/>
      </c>
      <c r="E402" t="str">
        <f t="shared" ca="1" si="20"/>
        <v/>
      </c>
      <c r="F402" s="5" t="str">
        <f t="shared" ca="1" si="18"/>
        <v/>
      </c>
      <c r="G402" s="5" t="str">
        <f>IF(ROW()=7,MAX([D_i]),"")</f>
        <v/>
      </c>
      <c r="H402" s="69" t="str">
        <f ca="1">IF(INDIRECT("A"&amp;ROW())="","",RANK([Data],[Data],1)+COUNTIF([Data],Tabulka2493[[#This Row],[Data]])-1)</f>
        <v/>
      </c>
      <c r="I402" s="5" t="str">
        <f ca="1">IF(INDIRECT("A"&amp;ROW())="","",(Tabulka2493[[#This Row],[Pořadí2 - i2]]-1)/COUNT([Data]))</f>
        <v/>
      </c>
      <c r="J402" s="5" t="str">
        <f ca="1">IF(INDIRECT("A"&amp;ROW())="","",H402/COUNT([Data]))</f>
        <v/>
      </c>
      <c r="K402" s="72" t="str">
        <f ca="1">IF(INDIRECT("A"&amp;ROW())="","",NORMDIST(Tabulka2493[[#This Row],[Data]],$X$6,$X$7,1))</f>
        <v/>
      </c>
      <c r="L402" s="5" t="str">
        <f t="shared" ca="1" si="19"/>
        <v/>
      </c>
      <c r="M402" s="5" t="str">
        <f>IF(ROW()=7,MAX(Tabulka2493[D_i]),"")</f>
        <v/>
      </c>
      <c r="N402" s="5"/>
      <c r="O402" s="80"/>
      <c r="P402" s="80"/>
      <c r="Q402" s="80"/>
      <c r="R402" s="76" t="str">
        <f>IF(ROW()=7,IF(SUM([pomocná])&gt;0,SUM([pomocná]),1.36/SQRT(COUNT(Tabulka2493[Data]))),"")</f>
        <v/>
      </c>
      <c r="S402" s="79"/>
      <c r="T402" s="72"/>
      <c r="U402" s="72"/>
      <c r="V402" s="72"/>
    </row>
    <row r="403" spans="1:22">
      <c r="A403" s="4" t="str">
        <f>IF('Odhad rozsahu výběru'!D405="","",'Odhad rozsahu výběru'!D405)</f>
        <v/>
      </c>
      <c r="B403" s="69" t="str">
        <f ca="1">IF(INDIRECT("A"&amp;ROW())="","",RANK(A403,[Data],1))</f>
        <v/>
      </c>
      <c r="C403" s="5" t="str">
        <f ca="1">IF(INDIRECT("A"&amp;ROW())="","",(B403-1)/COUNT([Data]))</f>
        <v/>
      </c>
      <c r="D403" s="5" t="str">
        <f ca="1">IF(INDIRECT("A"&amp;ROW())="","",B403/COUNT([Data]))</f>
        <v/>
      </c>
      <c r="E403" t="str">
        <f t="shared" ca="1" si="20"/>
        <v/>
      </c>
      <c r="F403" s="5" t="str">
        <f t="shared" ca="1" si="18"/>
        <v/>
      </c>
      <c r="G403" s="5" t="str">
        <f>IF(ROW()=7,MAX([D_i]),"")</f>
        <v/>
      </c>
      <c r="H403" s="69" t="str">
        <f ca="1">IF(INDIRECT("A"&amp;ROW())="","",RANK([Data],[Data],1)+COUNTIF([Data],Tabulka2493[[#This Row],[Data]])-1)</f>
        <v/>
      </c>
      <c r="I403" s="5" t="str">
        <f ca="1">IF(INDIRECT("A"&amp;ROW())="","",(Tabulka2493[[#This Row],[Pořadí2 - i2]]-1)/COUNT([Data]))</f>
        <v/>
      </c>
      <c r="J403" s="5" t="str">
        <f ca="1">IF(INDIRECT("A"&amp;ROW())="","",H403/COUNT([Data]))</f>
        <v/>
      </c>
      <c r="K403" s="72" t="str">
        <f ca="1">IF(INDIRECT("A"&amp;ROW())="","",NORMDIST(Tabulka2493[[#This Row],[Data]],$X$6,$X$7,1))</f>
        <v/>
      </c>
      <c r="L403" s="5" t="str">
        <f t="shared" ca="1" si="19"/>
        <v/>
      </c>
      <c r="M403" s="5" t="str">
        <f>IF(ROW()=7,MAX(Tabulka2493[D_i]),"")</f>
        <v/>
      </c>
      <c r="N403" s="5"/>
      <c r="O403" s="80"/>
      <c r="P403" s="80"/>
      <c r="Q403" s="80"/>
      <c r="R403" s="76" t="str">
        <f>IF(ROW()=7,IF(SUM([pomocná])&gt;0,SUM([pomocná]),1.36/SQRT(COUNT(Tabulka2493[Data]))),"")</f>
        <v/>
      </c>
      <c r="S403" s="79"/>
      <c r="T403" s="72"/>
      <c r="U403" s="72"/>
      <c r="V403" s="72"/>
    </row>
    <row r="404" spans="1:22">
      <c r="A404" s="4" t="str">
        <f>IF('Odhad rozsahu výběru'!D406="","",'Odhad rozsahu výběru'!D406)</f>
        <v/>
      </c>
      <c r="B404" s="69" t="str">
        <f ca="1">IF(INDIRECT("A"&amp;ROW())="","",RANK(A404,[Data],1))</f>
        <v/>
      </c>
      <c r="C404" s="5" t="str">
        <f ca="1">IF(INDIRECT("A"&amp;ROW())="","",(B404-1)/COUNT([Data]))</f>
        <v/>
      </c>
      <c r="D404" s="5" t="str">
        <f ca="1">IF(INDIRECT("A"&amp;ROW())="","",B404/COUNT([Data]))</f>
        <v/>
      </c>
      <c r="E404" t="str">
        <f t="shared" ca="1" si="20"/>
        <v/>
      </c>
      <c r="F404" s="5" t="str">
        <f t="shared" ca="1" si="18"/>
        <v/>
      </c>
      <c r="G404" s="5" t="str">
        <f>IF(ROW()=7,MAX([D_i]),"")</f>
        <v/>
      </c>
      <c r="H404" s="69" t="str">
        <f ca="1">IF(INDIRECT("A"&amp;ROW())="","",RANK([Data],[Data],1)+COUNTIF([Data],Tabulka2493[[#This Row],[Data]])-1)</f>
        <v/>
      </c>
      <c r="I404" s="5" t="str">
        <f ca="1">IF(INDIRECT("A"&amp;ROW())="","",(Tabulka2493[[#This Row],[Pořadí2 - i2]]-1)/COUNT([Data]))</f>
        <v/>
      </c>
      <c r="J404" s="5" t="str">
        <f ca="1">IF(INDIRECT("A"&amp;ROW())="","",H404/COUNT([Data]))</f>
        <v/>
      </c>
      <c r="K404" s="72" t="str">
        <f ca="1">IF(INDIRECT("A"&amp;ROW())="","",NORMDIST(Tabulka2493[[#This Row],[Data]],$X$6,$X$7,1))</f>
        <v/>
      </c>
      <c r="L404" s="5" t="str">
        <f t="shared" ca="1" si="19"/>
        <v/>
      </c>
      <c r="M404" s="5" t="str">
        <f>IF(ROW()=7,MAX(Tabulka2493[D_i]),"")</f>
        <v/>
      </c>
      <c r="N404" s="5"/>
      <c r="O404" s="80"/>
      <c r="P404" s="80"/>
      <c r="Q404" s="80"/>
      <c r="R404" s="76" t="str">
        <f>IF(ROW()=7,IF(SUM([pomocná])&gt;0,SUM([pomocná]),1.36/SQRT(COUNT(Tabulka2493[Data]))),"")</f>
        <v/>
      </c>
      <c r="S404" s="79"/>
      <c r="T404" s="72"/>
      <c r="U404" s="72"/>
      <c r="V404" s="72"/>
    </row>
    <row r="405" spans="1:22">
      <c r="A405" s="4" t="str">
        <f>IF('Odhad rozsahu výběru'!D407="","",'Odhad rozsahu výběru'!D407)</f>
        <v/>
      </c>
      <c r="B405" s="69" t="str">
        <f ca="1">IF(INDIRECT("A"&amp;ROW())="","",RANK(A405,[Data],1))</f>
        <v/>
      </c>
      <c r="C405" s="5" t="str">
        <f ca="1">IF(INDIRECT("A"&amp;ROW())="","",(B405-1)/COUNT([Data]))</f>
        <v/>
      </c>
      <c r="D405" s="5" t="str">
        <f ca="1">IF(INDIRECT("A"&amp;ROW())="","",B405/COUNT([Data]))</f>
        <v/>
      </c>
      <c r="E405" t="str">
        <f t="shared" ca="1" si="20"/>
        <v/>
      </c>
      <c r="F405" s="5" t="str">
        <f t="shared" ca="1" si="18"/>
        <v/>
      </c>
      <c r="G405" s="5" t="str">
        <f>IF(ROW()=7,MAX([D_i]),"")</f>
        <v/>
      </c>
      <c r="H405" s="69" t="str">
        <f ca="1">IF(INDIRECT("A"&amp;ROW())="","",RANK([Data],[Data],1)+COUNTIF([Data],Tabulka2493[[#This Row],[Data]])-1)</f>
        <v/>
      </c>
      <c r="I405" s="5" t="str">
        <f ca="1">IF(INDIRECT("A"&amp;ROW())="","",(Tabulka2493[[#This Row],[Pořadí2 - i2]]-1)/COUNT([Data]))</f>
        <v/>
      </c>
      <c r="J405" s="5" t="str">
        <f ca="1">IF(INDIRECT("A"&amp;ROW())="","",H405/COUNT([Data]))</f>
        <v/>
      </c>
      <c r="K405" s="72" t="str">
        <f ca="1">IF(INDIRECT("A"&amp;ROW())="","",NORMDIST(Tabulka2493[[#This Row],[Data]],$X$6,$X$7,1))</f>
        <v/>
      </c>
      <c r="L405" s="5" t="str">
        <f t="shared" ca="1" si="19"/>
        <v/>
      </c>
      <c r="M405" s="5" t="str">
        <f>IF(ROW()=7,MAX(Tabulka2493[D_i]),"")</f>
        <v/>
      </c>
      <c r="N405" s="5"/>
      <c r="O405" s="80"/>
      <c r="P405" s="80"/>
      <c r="Q405" s="80"/>
      <c r="R405" s="76" t="str">
        <f>IF(ROW()=7,IF(SUM([pomocná])&gt;0,SUM([pomocná]),1.36/SQRT(COUNT(Tabulka2493[Data]))),"")</f>
        <v/>
      </c>
      <c r="S405" s="79"/>
      <c r="T405" s="72"/>
      <c r="U405" s="72"/>
      <c r="V405" s="72"/>
    </row>
    <row r="406" spans="1:22">
      <c r="A406" s="4" t="str">
        <f>IF('Odhad rozsahu výběru'!D408="","",'Odhad rozsahu výběru'!D408)</f>
        <v/>
      </c>
      <c r="B406" s="69" t="str">
        <f ca="1">IF(INDIRECT("A"&amp;ROW())="","",RANK(A406,[Data],1))</f>
        <v/>
      </c>
      <c r="C406" s="5" t="str">
        <f ca="1">IF(INDIRECT("A"&amp;ROW())="","",(B406-1)/COUNT([Data]))</f>
        <v/>
      </c>
      <c r="D406" s="5" t="str">
        <f ca="1">IF(INDIRECT("A"&amp;ROW())="","",B406/COUNT([Data]))</f>
        <v/>
      </c>
      <c r="E406" t="str">
        <f t="shared" ca="1" si="20"/>
        <v/>
      </c>
      <c r="F406" s="5" t="str">
        <f t="shared" ca="1" si="18"/>
        <v/>
      </c>
      <c r="G406" s="5" t="str">
        <f>IF(ROW()=7,MAX([D_i]),"")</f>
        <v/>
      </c>
      <c r="H406" s="69" t="str">
        <f ca="1">IF(INDIRECT("A"&amp;ROW())="","",RANK([Data],[Data],1)+COUNTIF([Data],Tabulka2493[[#This Row],[Data]])-1)</f>
        <v/>
      </c>
      <c r="I406" s="5" t="str">
        <f ca="1">IF(INDIRECT("A"&amp;ROW())="","",(Tabulka2493[[#This Row],[Pořadí2 - i2]]-1)/COUNT([Data]))</f>
        <v/>
      </c>
      <c r="J406" s="5" t="str">
        <f ca="1">IF(INDIRECT("A"&amp;ROW())="","",H406/COUNT([Data]))</f>
        <v/>
      </c>
      <c r="K406" s="72" t="str">
        <f ca="1">IF(INDIRECT("A"&amp;ROW())="","",NORMDIST(Tabulka2493[[#This Row],[Data]],$X$6,$X$7,1))</f>
        <v/>
      </c>
      <c r="L406" s="5" t="str">
        <f t="shared" ca="1" si="19"/>
        <v/>
      </c>
      <c r="M406" s="5" t="str">
        <f>IF(ROW()=7,MAX(Tabulka2493[D_i]),"")</f>
        <v/>
      </c>
      <c r="N406" s="5"/>
      <c r="O406" s="80"/>
      <c r="P406" s="80"/>
      <c r="Q406" s="80"/>
      <c r="R406" s="76" t="str">
        <f>IF(ROW()=7,IF(SUM([pomocná])&gt;0,SUM([pomocná]),1.36/SQRT(COUNT(Tabulka2493[Data]))),"")</f>
        <v/>
      </c>
      <c r="S406" s="79"/>
      <c r="T406" s="72"/>
      <c r="U406" s="72"/>
      <c r="V406" s="72"/>
    </row>
    <row r="407" spans="1:22">
      <c r="A407" s="4" t="str">
        <f>IF('Odhad rozsahu výběru'!D409="","",'Odhad rozsahu výběru'!D409)</f>
        <v/>
      </c>
      <c r="B407" s="69" t="str">
        <f ca="1">IF(INDIRECT("A"&amp;ROW())="","",RANK(A407,[Data],1))</f>
        <v/>
      </c>
      <c r="C407" s="5" t="str">
        <f ca="1">IF(INDIRECT("A"&amp;ROW())="","",(B407-1)/COUNT([Data]))</f>
        <v/>
      </c>
      <c r="D407" s="5" t="str">
        <f ca="1">IF(INDIRECT("A"&amp;ROW())="","",B407/COUNT([Data]))</f>
        <v/>
      </c>
      <c r="E407" t="str">
        <f t="shared" ca="1" si="20"/>
        <v/>
      </c>
      <c r="F407" s="5" t="str">
        <f t="shared" ca="1" si="18"/>
        <v/>
      </c>
      <c r="G407" s="5" t="str">
        <f>IF(ROW()=7,MAX([D_i]),"")</f>
        <v/>
      </c>
      <c r="H407" s="69" t="str">
        <f ca="1">IF(INDIRECT("A"&amp;ROW())="","",RANK([Data],[Data],1)+COUNTIF([Data],Tabulka2493[[#This Row],[Data]])-1)</f>
        <v/>
      </c>
      <c r="I407" s="5" t="str">
        <f ca="1">IF(INDIRECT("A"&amp;ROW())="","",(Tabulka2493[[#This Row],[Pořadí2 - i2]]-1)/COUNT([Data]))</f>
        <v/>
      </c>
      <c r="J407" s="5" t="str">
        <f ca="1">IF(INDIRECT("A"&amp;ROW())="","",H407/COUNT([Data]))</f>
        <v/>
      </c>
      <c r="K407" s="72" t="str">
        <f ca="1">IF(INDIRECT("A"&amp;ROW())="","",NORMDIST(Tabulka2493[[#This Row],[Data]],$X$6,$X$7,1))</f>
        <v/>
      </c>
      <c r="L407" s="5" t="str">
        <f t="shared" ca="1" si="19"/>
        <v/>
      </c>
      <c r="M407" s="5" t="str">
        <f>IF(ROW()=7,MAX(Tabulka2493[D_i]),"")</f>
        <v/>
      </c>
      <c r="N407" s="5"/>
      <c r="O407" s="80"/>
      <c r="P407" s="80"/>
      <c r="Q407" s="80"/>
      <c r="R407" s="76" t="str">
        <f>IF(ROW()=7,IF(SUM([pomocná])&gt;0,SUM([pomocná]),1.36/SQRT(COUNT(Tabulka2493[Data]))),"")</f>
        <v/>
      </c>
      <c r="S407" s="79"/>
      <c r="T407" s="72"/>
      <c r="U407" s="72"/>
      <c r="V407" s="72"/>
    </row>
    <row r="408" spans="1:22">
      <c r="A408" s="4" t="str">
        <f>IF('Odhad rozsahu výběru'!D410="","",'Odhad rozsahu výběru'!D410)</f>
        <v/>
      </c>
      <c r="B408" s="69" t="str">
        <f ca="1">IF(INDIRECT("A"&amp;ROW())="","",RANK(A408,[Data],1))</f>
        <v/>
      </c>
      <c r="C408" s="5" t="str">
        <f ca="1">IF(INDIRECT("A"&amp;ROW())="","",(B408-1)/COUNT([Data]))</f>
        <v/>
      </c>
      <c r="D408" s="5" t="str">
        <f ca="1">IF(INDIRECT("A"&amp;ROW())="","",B408/COUNT([Data]))</f>
        <v/>
      </c>
      <c r="E408" t="str">
        <f t="shared" ca="1" si="20"/>
        <v/>
      </c>
      <c r="F408" s="5" t="str">
        <f t="shared" ca="1" si="18"/>
        <v/>
      </c>
      <c r="G408" s="5" t="str">
        <f>IF(ROW()=7,MAX([D_i]),"")</f>
        <v/>
      </c>
      <c r="H408" s="69" t="str">
        <f ca="1">IF(INDIRECT("A"&amp;ROW())="","",RANK([Data],[Data],1)+COUNTIF([Data],Tabulka2493[[#This Row],[Data]])-1)</f>
        <v/>
      </c>
      <c r="I408" s="5" t="str">
        <f ca="1">IF(INDIRECT("A"&amp;ROW())="","",(Tabulka2493[[#This Row],[Pořadí2 - i2]]-1)/COUNT([Data]))</f>
        <v/>
      </c>
      <c r="J408" s="5" t="str">
        <f ca="1">IF(INDIRECT("A"&amp;ROW())="","",H408/COUNT([Data]))</f>
        <v/>
      </c>
      <c r="K408" s="72" t="str">
        <f ca="1">IF(INDIRECT("A"&amp;ROW())="","",NORMDIST(Tabulka2493[[#This Row],[Data]],$X$6,$X$7,1))</f>
        <v/>
      </c>
      <c r="L408" s="5" t="str">
        <f t="shared" ca="1" si="19"/>
        <v/>
      </c>
      <c r="M408" s="5" t="str">
        <f>IF(ROW()=7,MAX(Tabulka2493[D_i]),"")</f>
        <v/>
      </c>
      <c r="N408" s="5"/>
      <c r="O408" s="80"/>
      <c r="P408" s="80"/>
      <c r="Q408" s="80"/>
      <c r="R408" s="76" t="str">
        <f>IF(ROW()=7,IF(SUM([pomocná])&gt;0,SUM([pomocná]),1.36/SQRT(COUNT(Tabulka2493[Data]))),"")</f>
        <v/>
      </c>
      <c r="S408" s="79"/>
      <c r="T408" s="72"/>
      <c r="U408" s="72"/>
      <c r="V408" s="72"/>
    </row>
    <row r="409" spans="1:22">
      <c r="A409" s="4" t="str">
        <f>IF('Odhad rozsahu výběru'!D411="","",'Odhad rozsahu výběru'!D411)</f>
        <v/>
      </c>
      <c r="B409" s="69" t="str">
        <f ca="1">IF(INDIRECT("A"&amp;ROW())="","",RANK(A409,[Data],1))</f>
        <v/>
      </c>
      <c r="C409" s="5" t="str">
        <f ca="1">IF(INDIRECT("A"&amp;ROW())="","",(B409-1)/COUNT([Data]))</f>
        <v/>
      </c>
      <c r="D409" s="5" t="str">
        <f ca="1">IF(INDIRECT("A"&amp;ROW())="","",B409/COUNT([Data]))</f>
        <v/>
      </c>
      <c r="E409" t="str">
        <f t="shared" ca="1" si="20"/>
        <v/>
      </c>
      <c r="F409" s="5" t="str">
        <f t="shared" ca="1" si="18"/>
        <v/>
      </c>
      <c r="G409" s="5" t="str">
        <f>IF(ROW()=7,MAX([D_i]),"")</f>
        <v/>
      </c>
      <c r="H409" s="69" t="str">
        <f ca="1">IF(INDIRECT("A"&amp;ROW())="","",RANK([Data],[Data],1)+COUNTIF([Data],Tabulka2493[[#This Row],[Data]])-1)</f>
        <v/>
      </c>
      <c r="I409" s="5" t="str">
        <f ca="1">IF(INDIRECT("A"&amp;ROW())="","",(Tabulka2493[[#This Row],[Pořadí2 - i2]]-1)/COUNT([Data]))</f>
        <v/>
      </c>
      <c r="J409" s="5" t="str">
        <f ca="1">IF(INDIRECT("A"&amp;ROW())="","",H409/COUNT([Data]))</f>
        <v/>
      </c>
      <c r="K409" s="72" t="str">
        <f ca="1">IF(INDIRECT("A"&amp;ROW())="","",NORMDIST(Tabulka2493[[#This Row],[Data]],$X$6,$X$7,1))</f>
        <v/>
      </c>
      <c r="L409" s="5" t="str">
        <f t="shared" ca="1" si="19"/>
        <v/>
      </c>
      <c r="M409" s="5" t="str">
        <f>IF(ROW()=7,MAX(Tabulka2493[D_i]),"")</f>
        <v/>
      </c>
      <c r="N409" s="5"/>
      <c r="O409" s="80"/>
      <c r="P409" s="80"/>
      <c r="Q409" s="80"/>
      <c r="R409" s="76" t="str">
        <f>IF(ROW()=7,IF(SUM([pomocná])&gt;0,SUM([pomocná]),1.36/SQRT(COUNT(Tabulka2493[Data]))),"")</f>
        <v/>
      </c>
      <c r="S409" s="79"/>
      <c r="T409" s="72"/>
      <c r="U409" s="72"/>
      <c r="V409" s="72"/>
    </row>
    <row r="410" spans="1:22">
      <c r="A410" s="4" t="str">
        <f>IF('Odhad rozsahu výběru'!D412="","",'Odhad rozsahu výběru'!D412)</f>
        <v/>
      </c>
      <c r="B410" s="69" t="str">
        <f ca="1">IF(INDIRECT("A"&amp;ROW())="","",RANK(A410,[Data],1))</f>
        <v/>
      </c>
      <c r="C410" s="5" t="str">
        <f ca="1">IF(INDIRECT("A"&amp;ROW())="","",(B410-1)/COUNT([Data]))</f>
        <v/>
      </c>
      <c r="D410" s="5" t="str">
        <f ca="1">IF(INDIRECT("A"&amp;ROW())="","",B410/COUNT([Data]))</f>
        <v/>
      </c>
      <c r="E410" t="str">
        <f t="shared" ca="1" si="20"/>
        <v/>
      </c>
      <c r="F410" s="5" t="str">
        <f t="shared" ca="1" si="18"/>
        <v/>
      </c>
      <c r="G410" s="5" t="str">
        <f>IF(ROW()=7,MAX([D_i]),"")</f>
        <v/>
      </c>
      <c r="H410" s="69" t="str">
        <f ca="1">IF(INDIRECT("A"&amp;ROW())="","",RANK([Data],[Data],1)+COUNTIF([Data],Tabulka2493[[#This Row],[Data]])-1)</f>
        <v/>
      </c>
      <c r="I410" s="5" t="str">
        <f ca="1">IF(INDIRECT("A"&amp;ROW())="","",(Tabulka2493[[#This Row],[Pořadí2 - i2]]-1)/COUNT([Data]))</f>
        <v/>
      </c>
      <c r="J410" s="5" t="str">
        <f ca="1">IF(INDIRECT("A"&amp;ROW())="","",H410/COUNT([Data]))</f>
        <v/>
      </c>
      <c r="K410" s="72" t="str">
        <f ca="1">IF(INDIRECT("A"&amp;ROW())="","",NORMDIST(Tabulka2493[[#This Row],[Data]],$X$6,$X$7,1))</f>
        <v/>
      </c>
      <c r="L410" s="5" t="str">
        <f t="shared" ca="1" si="19"/>
        <v/>
      </c>
      <c r="M410" s="5" t="str">
        <f>IF(ROW()=7,MAX(Tabulka2493[D_i]),"")</f>
        <v/>
      </c>
      <c r="N410" s="5"/>
      <c r="O410" s="80"/>
      <c r="P410" s="80"/>
      <c r="Q410" s="80"/>
      <c r="R410" s="76" t="str">
        <f>IF(ROW()=7,IF(SUM([pomocná])&gt;0,SUM([pomocná]),1.36/SQRT(COUNT(Tabulka2493[Data]))),"")</f>
        <v/>
      </c>
      <c r="S410" s="79"/>
      <c r="T410" s="72"/>
      <c r="U410" s="72"/>
      <c r="V410" s="72"/>
    </row>
    <row r="411" spans="1:22">
      <c r="A411" s="4" t="str">
        <f>IF('Odhad rozsahu výběru'!D413="","",'Odhad rozsahu výběru'!D413)</f>
        <v/>
      </c>
      <c r="B411" s="69" t="str">
        <f ca="1">IF(INDIRECT("A"&amp;ROW())="","",RANK(A411,[Data],1))</f>
        <v/>
      </c>
      <c r="C411" s="5" t="str">
        <f ca="1">IF(INDIRECT("A"&amp;ROW())="","",(B411-1)/COUNT([Data]))</f>
        <v/>
      </c>
      <c r="D411" s="5" t="str">
        <f ca="1">IF(INDIRECT("A"&amp;ROW())="","",B411/COUNT([Data]))</f>
        <v/>
      </c>
      <c r="E411" t="str">
        <f t="shared" ca="1" si="20"/>
        <v/>
      </c>
      <c r="F411" s="5" t="str">
        <f t="shared" ca="1" si="18"/>
        <v/>
      </c>
      <c r="G411" s="5" t="str">
        <f>IF(ROW()=7,MAX([D_i]),"")</f>
        <v/>
      </c>
      <c r="H411" s="69" t="str">
        <f ca="1">IF(INDIRECT("A"&amp;ROW())="","",RANK([Data],[Data],1)+COUNTIF([Data],Tabulka2493[[#This Row],[Data]])-1)</f>
        <v/>
      </c>
      <c r="I411" s="5" t="str">
        <f ca="1">IF(INDIRECT("A"&amp;ROW())="","",(Tabulka2493[[#This Row],[Pořadí2 - i2]]-1)/COUNT([Data]))</f>
        <v/>
      </c>
      <c r="J411" s="5" t="str">
        <f ca="1">IF(INDIRECT("A"&amp;ROW())="","",H411/COUNT([Data]))</f>
        <v/>
      </c>
      <c r="K411" s="72" t="str">
        <f ca="1">IF(INDIRECT("A"&amp;ROW())="","",NORMDIST(Tabulka2493[[#This Row],[Data]],$X$6,$X$7,1))</f>
        <v/>
      </c>
      <c r="L411" s="5" t="str">
        <f t="shared" ca="1" si="19"/>
        <v/>
      </c>
      <c r="M411" s="5" t="str">
        <f>IF(ROW()=7,MAX(Tabulka2493[D_i]),"")</f>
        <v/>
      </c>
      <c r="N411" s="5"/>
      <c r="O411" s="80"/>
      <c r="P411" s="80"/>
      <c r="Q411" s="80"/>
      <c r="R411" s="76" t="str">
        <f>IF(ROW()=7,IF(SUM([pomocná])&gt;0,SUM([pomocná]),1.36/SQRT(COUNT(Tabulka2493[Data]))),"")</f>
        <v/>
      </c>
      <c r="S411" s="79"/>
      <c r="T411" s="72"/>
      <c r="U411" s="72"/>
      <c r="V411" s="72"/>
    </row>
    <row r="412" spans="1:22">
      <c r="A412" s="4" t="str">
        <f>IF('Odhad rozsahu výběru'!D414="","",'Odhad rozsahu výběru'!D414)</f>
        <v/>
      </c>
      <c r="B412" s="69" t="str">
        <f ca="1">IF(INDIRECT("A"&amp;ROW())="","",RANK(A412,[Data],1))</f>
        <v/>
      </c>
      <c r="C412" s="5" t="str">
        <f ca="1">IF(INDIRECT("A"&amp;ROW())="","",(B412-1)/COUNT([Data]))</f>
        <v/>
      </c>
      <c r="D412" s="5" t="str">
        <f ca="1">IF(INDIRECT("A"&amp;ROW())="","",B412/COUNT([Data]))</f>
        <v/>
      </c>
      <c r="E412" t="str">
        <f t="shared" ca="1" si="20"/>
        <v/>
      </c>
      <c r="F412" s="5" t="str">
        <f t="shared" ca="1" si="18"/>
        <v/>
      </c>
      <c r="G412" s="5" t="str">
        <f>IF(ROW()=7,MAX([D_i]),"")</f>
        <v/>
      </c>
      <c r="H412" s="69" t="str">
        <f ca="1">IF(INDIRECT("A"&amp;ROW())="","",RANK([Data],[Data],1)+COUNTIF([Data],Tabulka2493[[#This Row],[Data]])-1)</f>
        <v/>
      </c>
      <c r="I412" s="5" t="str">
        <f ca="1">IF(INDIRECT("A"&amp;ROW())="","",(Tabulka2493[[#This Row],[Pořadí2 - i2]]-1)/COUNT([Data]))</f>
        <v/>
      </c>
      <c r="J412" s="5" t="str">
        <f ca="1">IF(INDIRECT("A"&amp;ROW())="","",H412/COUNT([Data]))</f>
        <v/>
      </c>
      <c r="K412" s="72" t="str">
        <f ca="1">IF(INDIRECT("A"&amp;ROW())="","",NORMDIST(Tabulka2493[[#This Row],[Data]],$X$6,$X$7,1))</f>
        <v/>
      </c>
      <c r="L412" s="5" t="str">
        <f t="shared" ca="1" si="19"/>
        <v/>
      </c>
      <c r="M412" s="5" t="str">
        <f>IF(ROW()=7,MAX(Tabulka2493[D_i]),"")</f>
        <v/>
      </c>
      <c r="N412" s="5"/>
      <c r="O412" s="80"/>
      <c r="P412" s="80"/>
      <c r="Q412" s="80"/>
      <c r="R412" s="76" t="str">
        <f>IF(ROW()=7,IF(SUM([pomocná])&gt;0,SUM([pomocná]),1.36/SQRT(COUNT(Tabulka2493[Data]))),"")</f>
        <v/>
      </c>
      <c r="S412" s="79"/>
      <c r="T412" s="72"/>
      <c r="U412" s="72"/>
      <c r="V412" s="72"/>
    </row>
    <row r="413" spans="1:22">
      <c r="A413" s="4" t="str">
        <f>IF('Odhad rozsahu výběru'!D415="","",'Odhad rozsahu výběru'!D415)</f>
        <v/>
      </c>
      <c r="B413" s="69" t="str">
        <f ca="1">IF(INDIRECT("A"&amp;ROW())="","",RANK(A413,[Data],1))</f>
        <v/>
      </c>
      <c r="C413" s="5" t="str">
        <f ca="1">IF(INDIRECT("A"&amp;ROW())="","",(B413-1)/COUNT([Data]))</f>
        <v/>
      </c>
      <c r="D413" s="5" t="str">
        <f ca="1">IF(INDIRECT("A"&amp;ROW())="","",B413/COUNT([Data]))</f>
        <v/>
      </c>
      <c r="E413" t="str">
        <f t="shared" ca="1" si="20"/>
        <v/>
      </c>
      <c r="F413" s="5" t="str">
        <f t="shared" ca="1" si="18"/>
        <v/>
      </c>
      <c r="G413" s="5" t="str">
        <f>IF(ROW()=7,MAX([D_i]),"")</f>
        <v/>
      </c>
      <c r="H413" s="69" t="str">
        <f ca="1">IF(INDIRECT("A"&amp;ROW())="","",RANK([Data],[Data],1)+COUNTIF([Data],Tabulka2493[[#This Row],[Data]])-1)</f>
        <v/>
      </c>
      <c r="I413" s="5" t="str">
        <f ca="1">IF(INDIRECT("A"&amp;ROW())="","",(Tabulka2493[[#This Row],[Pořadí2 - i2]]-1)/COUNT([Data]))</f>
        <v/>
      </c>
      <c r="J413" s="5" t="str">
        <f ca="1">IF(INDIRECT("A"&amp;ROW())="","",H413/COUNT([Data]))</f>
        <v/>
      </c>
      <c r="K413" s="72" t="str">
        <f ca="1">IF(INDIRECT("A"&amp;ROW())="","",NORMDIST(Tabulka2493[[#This Row],[Data]],$X$6,$X$7,1))</f>
        <v/>
      </c>
      <c r="L413" s="5" t="str">
        <f t="shared" ca="1" si="19"/>
        <v/>
      </c>
      <c r="M413" s="5" t="str">
        <f>IF(ROW()=7,MAX(Tabulka2493[D_i]),"")</f>
        <v/>
      </c>
      <c r="N413" s="5"/>
      <c r="O413" s="80"/>
      <c r="P413" s="80"/>
      <c r="Q413" s="80"/>
      <c r="R413" s="76" t="str">
        <f>IF(ROW()=7,IF(SUM([pomocná])&gt;0,SUM([pomocná]),1.36/SQRT(COUNT(Tabulka2493[Data]))),"")</f>
        <v/>
      </c>
      <c r="S413" s="79"/>
      <c r="T413" s="72"/>
      <c r="U413" s="72"/>
      <c r="V413" s="72"/>
    </row>
    <row r="414" spans="1:22">
      <c r="A414" s="4" t="str">
        <f>IF('Odhad rozsahu výběru'!D416="","",'Odhad rozsahu výběru'!D416)</f>
        <v/>
      </c>
      <c r="B414" s="69" t="str">
        <f ca="1">IF(INDIRECT("A"&amp;ROW())="","",RANK(A414,[Data],1))</f>
        <v/>
      </c>
      <c r="C414" s="5" t="str">
        <f ca="1">IF(INDIRECT("A"&amp;ROW())="","",(B414-1)/COUNT([Data]))</f>
        <v/>
      </c>
      <c r="D414" s="5" t="str">
        <f ca="1">IF(INDIRECT("A"&amp;ROW())="","",B414/COUNT([Data]))</f>
        <v/>
      </c>
      <c r="E414" t="str">
        <f t="shared" ca="1" si="20"/>
        <v/>
      </c>
      <c r="F414" s="5" t="str">
        <f t="shared" ca="1" si="18"/>
        <v/>
      </c>
      <c r="G414" s="5" t="str">
        <f>IF(ROW()=7,MAX([D_i]),"")</f>
        <v/>
      </c>
      <c r="H414" s="69" t="str">
        <f ca="1">IF(INDIRECT("A"&amp;ROW())="","",RANK([Data],[Data],1)+COUNTIF([Data],Tabulka2493[[#This Row],[Data]])-1)</f>
        <v/>
      </c>
      <c r="I414" s="5" t="str">
        <f ca="1">IF(INDIRECT("A"&amp;ROW())="","",(Tabulka2493[[#This Row],[Pořadí2 - i2]]-1)/COUNT([Data]))</f>
        <v/>
      </c>
      <c r="J414" s="5" t="str">
        <f ca="1">IF(INDIRECT("A"&amp;ROW())="","",H414/COUNT([Data]))</f>
        <v/>
      </c>
      <c r="K414" s="72" t="str">
        <f ca="1">IF(INDIRECT("A"&amp;ROW())="","",NORMDIST(Tabulka2493[[#This Row],[Data]],$X$6,$X$7,1))</f>
        <v/>
      </c>
      <c r="L414" s="5" t="str">
        <f t="shared" ca="1" si="19"/>
        <v/>
      </c>
      <c r="M414" s="5" t="str">
        <f>IF(ROW()=7,MAX(Tabulka2493[D_i]),"")</f>
        <v/>
      </c>
      <c r="N414" s="5"/>
      <c r="O414" s="80"/>
      <c r="P414" s="80"/>
      <c r="Q414" s="80"/>
      <c r="R414" s="76" t="str">
        <f>IF(ROW()=7,IF(SUM([pomocná])&gt;0,SUM([pomocná]),1.36/SQRT(COUNT(Tabulka2493[Data]))),"")</f>
        <v/>
      </c>
      <c r="S414" s="79"/>
      <c r="T414" s="72"/>
      <c r="U414" s="72"/>
      <c r="V414" s="72"/>
    </row>
    <row r="415" spans="1:22">
      <c r="A415" s="4" t="str">
        <f>IF('Odhad rozsahu výběru'!D417="","",'Odhad rozsahu výběru'!D417)</f>
        <v/>
      </c>
      <c r="B415" s="69" t="str">
        <f ca="1">IF(INDIRECT("A"&amp;ROW())="","",RANK(A415,[Data],1))</f>
        <v/>
      </c>
      <c r="C415" s="5" t="str">
        <f ca="1">IF(INDIRECT("A"&amp;ROW())="","",(B415-1)/COUNT([Data]))</f>
        <v/>
      </c>
      <c r="D415" s="5" t="str">
        <f ca="1">IF(INDIRECT("A"&amp;ROW())="","",B415/COUNT([Data]))</f>
        <v/>
      </c>
      <c r="E415" t="str">
        <f t="shared" ca="1" si="20"/>
        <v/>
      </c>
      <c r="F415" s="5" t="str">
        <f t="shared" ca="1" si="18"/>
        <v/>
      </c>
      <c r="G415" s="5" t="str">
        <f>IF(ROW()=7,MAX([D_i]),"")</f>
        <v/>
      </c>
      <c r="H415" s="69" t="str">
        <f ca="1">IF(INDIRECT("A"&amp;ROW())="","",RANK([Data],[Data],1)+COUNTIF([Data],Tabulka2493[[#This Row],[Data]])-1)</f>
        <v/>
      </c>
      <c r="I415" s="5" t="str">
        <f ca="1">IF(INDIRECT("A"&amp;ROW())="","",(Tabulka2493[[#This Row],[Pořadí2 - i2]]-1)/COUNT([Data]))</f>
        <v/>
      </c>
      <c r="J415" s="5" t="str">
        <f ca="1">IF(INDIRECT("A"&amp;ROW())="","",H415/COUNT([Data]))</f>
        <v/>
      </c>
      <c r="K415" s="72" t="str">
        <f ca="1">IF(INDIRECT("A"&amp;ROW())="","",NORMDIST(Tabulka2493[[#This Row],[Data]],$X$6,$X$7,1))</f>
        <v/>
      </c>
      <c r="L415" s="5" t="str">
        <f t="shared" ca="1" si="19"/>
        <v/>
      </c>
      <c r="M415" s="5" t="str">
        <f>IF(ROW()=7,MAX(Tabulka2493[D_i]),"")</f>
        <v/>
      </c>
      <c r="N415" s="5"/>
      <c r="O415" s="80"/>
      <c r="P415" s="80"/>
      <c r="Q415" s="80"/>
      <c r="R415" s="76" t="str">
        <f>IF(ROW()=7,IF(SUM([pomocná])&gt;0,SUM([pomocná]),1.36/SQRT(COUNT(Tabulka2493[Data]))),"")</f>
        <v/>
      </c>
      <c r="S415" s="79"/>
      <c r="T415" s="72"/>
      <c r="U415" s="72"/>
      <c r="V415" s="72"/>
    </row>
    <row r="416" spans="1:22">
      <c r="A416" s="4" t="str">
        <f>IF('Odhad rozsahu výběru'!D418="","",'Odhad rozsahu výběru'!D418)</f>
        <v/>
      </c>
      <c r="B416" s="69" t="str">
        <f ca="1">IF(INDIRECT("A"&amp;ROW())="","",RANK(A416,[Data],1))</f>
        <v/>
      </c>
      <c r="C416" s="5" t="str">
        <f ca="1">IF(INDIRECT("A"&amp;ROW())="","",(B416-1)/COUNT([Data]))</f>
        <v/>
      </c>
      <c r="D416" s="5" t="str">
        <f ca="1">IF(INDIRECT("A"&amp;ROW())="","",B416/COUNT([Data]))</f>
        <v/>
      </c>
      <c r="E416" t="str">
        <f t="shared" ca="1" si="20"/>
        <v/>
      </c>
      <c r="F416" s="5" t="str">
        <f t="shared" ca="1" si="18"/>
        <v/>
      </c>
      <c r="G416" s="5" t="str">
        <f>IF(ROW()=7,MAX([D_i]),"")</f>
        <v/>
      </c>
      <c r="H416" s="69" t="str">
        <f ca="1">IF(INDIRECT("A"&amp;ROW())="","",RANK([Data],[Data],1)+COUNTIF([Data],Tabulka2493[[#This Row],[Data]])-1)</f>
        <v/>
      </c>
      <c r="I416" s="5" t="str">
        <f ca="1">IF(INDIRECT("A"&amp;ROW())="","",(Tabulka2493[[#This Row],[Pořadí2 - i2]]-1)/COUNT([Data]))</f>
        <v/>
      </c>
      <c r="J416" s="5" t="str">
        <f ca="1">IF(INDIRECT("A"&amp;ROW())="","",H416/COUNT([Data]))</f>
        <v/>
      </c>
      <c r="K416" s="72" t="str">
        <f ca="1">IF(INDIRECT("A"&amp;ROW())="","",NORMDIST(Tabulka2493[[#This Row],[Data]],$X$6,$X$7,1))</f>
        <v/>
      </c>
      <c r="L416" s="5" t="str">
        <f t="shared" ca="1" si="19"/>
        <v/>
      </c>
      <c r="M416" s="5" t="str">
        <f>IF(ROW()=7,MAX(Tabulka2493[D_i]),"")</f>
        <v/>
      </c>
      <c r="N416" s="5"/>
      <c r="O416" s="80"/>
      <c r="P416" s="80"/>
      <c r="Q416" s="80"/>
      <c r="R416" s="76" t="str">
        <f>IF(ROW()=7,IF(SUM([pomocná])&gt;0,SUM([pomocná]),1.36/SQRT(COUNT(Tabulka2493[Data]))),"")</f>
        <v/>
      </c>
      <c r="S416" s="79"/>
      <c r="T416" s="72"/>
      <c r="U416" s="72"/>
      <c r="V416" s="72"/>
    </row>
    <row r="417" spans="1:22">
      <c r="A417" s="4" t="str">
        <f>IF('Odhad rozsahu výběru'!D419="","",'Odhad rozsahu výběru'!D419)</f>
        <v/>
      </c>
      <c r="B417" s="69" t="str">
        <f ca="1">IF(INDIRECT("A"&amp;ROW())="","",RANK(A417,[Data],1))</f>
        <v/>
      </c>
      <c r="C417" s="5" t="str">
        <f ca="1">IF(INDIRECT("A"&amp;ROW())="","",(B417-1)/COUNT([Data]))</f>
        <v/>
      </c>
      <c r="D417" s="5" t="str">
        <f ca="1">IF(INDIRECT("A"&amp;ROW())="","",B417/COUNT([Data]))</f>
        <v/>
      </c>
      <c r="E417" t="str">
        <f t="shared" ca="1" si="20"/>
        <v/>
      </c>
      <c r="F417" s="5" t="str">
        <f t="shared" ca="1" si="18"/>
        <v/>
      </c>
      <c r="G417" s="5" t="str">
        <f>IF(ROW()=7,MAX([D_i]),"")</f>
        <v/>
      </c>
      <c r="H417" s="69" t="str">
        <f ca="1">IF(INDIRECT("A"&amp;ROW())="","",RANK([Data],[Data],1)+COUNTIF([Data],Tabulka2493[[#This Row],[Data]])-1)</f>
        <v/>
      </c>
      <c r="I417" s="5" t="str">
        <f ca="1">IF(INDIRECT("A"&amp;ROW())="","",(Tabulka2493[[#This Row],[Pořadí2 - i2]]-1)/COUNT([Data]))</f>
        <v/>
      </c>
      <c r="J417" s="5" t="str">
        <f ca="1">IF(INDIRECT("A"&amp;ROW())="","",H417/COUNT([Data]))</f>
        <v/>
      </c>
      <c r="K417" s="72" t="str">
        <f ca="1">IF(INDIRECT("A"&amp;ROW())="","",NORMDIST(Tabulka2493[[#This Row],[Data]],$X$6,$X$7,1))</f>
        <v/>
      </c>
      <c r="L417" s="5" t="str">
        <f t="shared" ca="1" si="19"/>
        <v/>
      </c>
      <c r="M417" s="5" t="str">
        <f>IF(ROW()=7,MAX(Tabulka2493[D_i]),"")</f>
        <v/>
      </c>
      <c r="N417" s="5"/>
      <c r="O417" s="80"/>
      <c r="P417" s="80"/>
      <c r="Q417" s="80"/>
      <c r="R417" s="76" t="str">
        <f>IF(ROW()=7,IF(SUM([pomocná])&gt;0,SUM([pomocná]),1.36/SQRT(COUNT(Tabulka2493[Data]))),"")</f>
        <v/>
      </c>
      <c r="S417" s="79"/>
      <c r="T417" s="72"/>
      <c r="U417" s="72"/>
      <c r="V417" s="72"/>
    </row>
    <row r="418" spans="1:22">
      <c r="A418" s="4" t="str">
        <f>IF('Odhad rozsahu výběru'!D420="","",'Odhad rozsahu výběru'!D420)</f>
        <v/>
      </c>
      <c r="B418" s="69" t="str">
        <f ca="1">IF(INDIRECT("A"&amp;ROW())="","",RANK(A418,[Data],1))</f>
        <v/>
      </c>
      <c r="C418" s="5" t="str">
        <f ca="1">IF(INDIRECT("A"&amp;ROW())="","",(B418-1)/COUNT([Data]))</f>
        <v/>
      </c>
      <c r="D418" s="5" t="str">
        <f ca="1">IF(INDIRECT("A"&amp;ROW())="","",B418/COUNT([Data]))</f>
        <v/>
      </c>
      <c r="E418" t="str">
        <f t="shared" ca="1" si="20"/>
        <v/>
      </c>
      <c r="F418" s="5" t="str">
        <f t="shared" ca="1" si="18"/>
        <v/>
      </c>
      <c r="G418" s="5" t="str">
        <f>IF(ROW()=7,MAX([D_i]),"")</f>
        <v/>
      </c>
      <c r="H418" s="69" t="str">
        <f ca="1">IF(INDIRECT("A"&amp;ROW())="","",RANK([Data],[Data],1)+COUNTIF([Data],Tabulka2493[[#This Row],[Data]])-1)</f>
        <v/>
      </c>
      <c r="I418" s="5" t="str">
        <f ca="1">IF(INDIRECT("A"&amp;ROW())="","",(Tabulka2493[[#This Row],[Pořadí2 - i2]]-1)/COUNT([Data]))</f>
        <v/>
      </c>
      <c r="J418" s="5" t="str">
        <f ca="1">IF(INDIRECT("A"&amp;ROW())="","",H418/COUNT([Data]))</f>
        <v/>
      </c>
      <c r="K418" s="72" t="str">
        <f ca="1">IF(INDIRECT("A"&amp;ROW())="","",NORMDIST(Tabulka2493[[#This Row],[Data]],$X$6,$X$7,1))</f>
        <v/>
      </c>
      <c r="L418" s="5" t="str">
        <f t="shared" ca="1" si="19"/>
        <v/>
      </c>
      <c r="M418" s="5" t="str">
        <f>IF(ROW()=7,MAX(Tabulka2493[D_i]),"")</f>
        <v/>
      </c>
      <c r="N418" s="5"/>
      <c r="O418" s="80"/>
      <c r="P418" s="80"/>
      <c r="Q418" s="80"/>
      <c r="R418" s="76" t="str">
        <f>IF(ROW()=7,IF(SUM([pomocná])&gt;0,SUM([pomocná]),1.36/SQRT(COUNT(Tabulka2493[Data]))),"")</f>
        <v/>
      </c>
      <c r="S418" s="79"/>
      <c r="T418" s="72"/>
      <c r="U418" s="72"/>
      <c r="V418" s="72"/>
    </row>
    <row r="419" spans="1:22">
      <c r="A419" s="4" t="str">
        <f>IF('Odhad rozsahu výběru'!D421="","",'Odhad rozsahu výběru'!D421)</f>
        <v/>
      </c>
      <c r="B419" s="69" t="str">
        <f ca="1">IF(INDIRECT("A"&amp;ROW())="","",RANK(A419,[Data],1))</f>
        <v/>
      </c>
      <c r="C419" s="5" t="str">
        <f ca="1">IF(INDIRECT("A"&amp;ROW())="","",(B419-1)/COUNT([Data]))</f>
        <v/>
      </c>
      <c r="D419" s="5" t="str">
        <f ca="1">IF(INDIRECT("A"&amp;ROW())="","",B419/COUNT([Data]))</f>
        <v/>
      </c>
      <c r="E419" t="str">
        <f t="shared" ca="1" si="20"/>
        <v/>
      </c>
      <c r="F419" s="5" t="str">
        <f t="shared" ca="1" si="18"/>
        <v/>
      </c>
      <c r="G419" s="5" t="str">
        <f>IF(ROW()=7,MAX([D_i]),"")</f>
        <v/>
      </c>
      <c r="H419" s="69" t="str">
        <f ca="1">IF(INDIRECT("A"&amp;ROW())="","",RANK([Data],[Data],1)+COUNTIF([Data],Tabulka2493[[#This Row],[Data]])-1)</f>
        <v/>
      </c>
      <c r="I419" s="5" t="str">
        <f ca="1">IF(INDIRECT("A"&amp;ROW())="","",(Tabulka2493[[#This Row],[Pořadí2 - i2]]-1)/COUNT([Data]))</f>
        <v/>
      </c>
      <c r="J419" s="5" t="str">
        <f ca="1">IF(INDIRECT("A"&amp;ROW())="","",H419/COUNT([Data]))</f>
        <v/>
      </c>
      <c r="K419" s="72" t="str">
        <f ca="1">IF(INDIRECT("A"&amp;ROW())="","",NORMDIST(Tabulka2493[[#This Row],[Data]],$X$6,$X$7,1))</f>
        <v/>
      </c>
      <c r="L419" s="5" t="str">
        <f t="shared" ca="1" si="19"/>
        <v/>
      </c>
      <c r="M419" s="5" t="str">
        <f>IF(ROW()=7,MAX(Tabulka2493[D_i]),"")</f>
        <v/>
      </c>
      <c r="N419" s="5"/>
      <c r="O419" s="80"/>
      <c r="P419" s="80"/>
      <c r="Q419" s="80"/>
      <c r="R419" s="76" t="str">
        <f>IF(ROW()=7,IF(SUM([pomocná])&gt;0,SUM([pomocná]),1.36/SQRT(COUNT(Tabulka2493[Data]))),"")</f>
        <v/>
      </c>
      <c r="S419" s="79"/>
      <c r="T419" s="72"/>
      <c r="U419" s="72"/>
      <c r="V419" s="72"/>
    </row>
    <row r="420" spans="1:22">
      <c r="A420" s="4" t="str">
        <f>IF('Odhad rozsahu výběru'!D422="","",'Odhad rozsahu výběru'!D422)</f>
        <v/>
      </c>
      <c r="B420" s="69" t="str">
        <f ca="1">IF(INDIRECT("A"&amp;ROW())="","",RANK(A420,[Data],1))</f>
        <v/>
      </c>
      <c r="C420" s="5" t="str">
        <f ca="1">IF(INDIRECT("A"&amp;ROW())="","",(B420-1)/COUNT([Data]))</f>
        <v/>
      </c>
      <c r="D420" s="5" t="str">
        <f ca="1">IF(INDIRECT("A"&amp;ROW())="","",B420/COUNT([Data]))</f>
        <v/>
      </c>
      <c r="E420" t="str">
        <f t="shared" ca="1" si="20"/>
        <v/>
      </c>
      <c r="F420" s="5" t="str">
        <f t="shared" ca="1" si="18"/>
        <v/>
      </c>
      <c r="G420" s="5" t="str">
        <f>IF(ROW()=7,MAX([D_i]),"")</f>
        <v/>
      </c>
      <c r="H420" s="69" t="str">
        <f ca="1">IF(INDIRECT("A"&amp;ROW())="","",RANK([Data],[Data],1)+COUNTIF([Data],Tabulka2493[[#This Row],[Data]])-1)</f>
        <v/>
      </c>
      <c r="I420" s="5" t="str">
        <f ca="1">IF(INDIRECT("A"&amp;ROW())="","",(Tabulka2493[[#This Row],[Pořadí2 - i2]]-1)/COUNT([Data]))</f>
        <v/>
      </c>
      <c r="J420" s="5" t="str">
        <f ca="1">IF(INDIRECT("A"&amp;ROW())="","",H420/COUNT([Data]))</f>
        <v/>
      </c>
      <c r="K420" s="72" t="str">
        <f ca="1">IF(INDIRECT("A"&amp;ROW())="","",NORMDIST(Tabulka2493[[#This Row],[Data]],$X$6,$X$7,1))</f>
        <v/>
      </c>
      <c r="L420" s="5" t="str">
        <f t="shared" ca="1" si="19"/>
        <v/>
      </c>
      <c r="M420" s="5" t="str">
        <f>IF(ROW()=7,MAX(Tabulka2493[D_i]),"")</f>
        <v/>
      </c>
      <c r="N420" s="5"/>
      <c r="O420" s="80"/>
      <c r="P420" s="80"/>
      <c r="Q420" s="80"/>
      <c r="R420" s="76" t="str">
        <f>IF(ROW()=7,IF(SUM([pomocná])&gt;0,SUM([pomocná]),1.36/SQRT(COUNT(Tabulka2493[Data]))),"")</f>
        <v/>
      </c>
      <c r="S420" s="79"/>
      <c r="T420" s="72"/>
      <c r="U420" s="72"/>
      <c r="V420" s="72"/>
    </row>
    <row r="421" spans="1:22">
      <c r="A421" s="4" t="str">
        <f>IF('Odhad rozsahu výběru'!D423="","",'Odhad rozsahu výběru'!D423)</f>
        <v/>
      </c>
      <c r="B421" s="69" t="str">
        <f ca="1">IF(INDIRECT("A"&amp;ROW())="","",RANK(A421,[Data],1))</f>
        <v/>
      </c>
      <c r="C421" s="5" t="str">
        <f ca="1">IF(INDIRECT("A"&amp;ROW())="","",(B421-1)/COUNT([Data]))</f>
        <v/>
      </c>
      <c r="D421" s="5" t="str">
        <f ca="1">IF(INDIRECT("A"&amp;ROW())="","",B421/COUNT([Data]))</f>
        <v/>
      </c>
      <c r="E421" t="str">
        <f t="shared" ca="1" si="20"/>
        <v/>
      </c>
      <c r="F421" s="5" t="str">
        <f t="shared" ca="1" si="18"/>
        <v/>
      </c>
      <c r="G421" s="5" t="str">
        <f>IF(ROW()=7,MAX([D_i]),"")</f>
        <v/>
      </c>
      <c r="H421" s="69" t="str">
        <f ca="1">IF(INDIRECT("A"&amp;ROW())="","",RANK([Data],[Data],1)+COUNTIF([Data],Tabulka2493[[#This Row],[Data]])-1)</f>
        <v/>
      </c>
      <c r="I421" s="5" t="str">
        <f ca="1">IF(INDIRECT("A"&amp;ROW())="","",(Tabulka2493[[#This Row],[Pořadí2 - i2]]-1)/COUNT([Data]))</f>
        <v/>
      </c>
      <c r="J421" s="5" t="str">
        <f ca="1">IF(INDIRECT("A"&amp;ROW())="","",H421/COUNT([Data]))</f>
        <v/>
      </c>
      <c r="K421" s="72" t="str">
        <f ca="1">IF(INDIRECT("A"&amp;ROW())="","",NORMDIST(Tabulka2493[[#This Row],[Data]],$X$6,$X$7,1))</f>
        <v/>
      </c>
      <c r="L421" s="5" t="str">
        <f t="shared" ca="1" si="19"/>
        <v/>
      </c>
      <c r="M421" s="5" t="str">
        <f>IF(ROW()=7,MAX(Tabulka2493[D_i]),"")</f>
        <v/>
      </c>
      <c r="N421" s="5"/>
      <c r="O421" s="80"/>
      <c r="P421" s="80"/>
      <c r="Q421" s="80"/>
      <c r="R421" s="76" t="str">
        <f>IF(ROW()=7,IF(SUM([pomocná])&gt;0,SUM([pomocná]),1.36/SQRT(COUNT(Tabulka2493[Data]))),"")</f>
        <v/>
      </c>
      <c r="S421" s="79"/>
      <c r="T421" s="72"/>
      <c r="U421" s="72"/>
      <c r="V421" s="72"/>
    </row>
    <row r="422" spans="1:22">
      <c r="A422" s="4" t="str">
        <f>IF('Odhad rozsahu výběru'!D424="","",'Odhad rozsahu výběru'!D424)</f>
        <v/>
      </c>
      <c r="B422" s="69" t="str">
        <f ca="1">IF(INDIRECT("A"&amp;ROW())="","",RANK(A422,[Data],1))</f>
        <v/>
      </c>
      <c r="C422" s="5" t="str">
        <f ca="1">IF(INDIRECT("A"&amp;ROW())="","",(B422-1)/COUNT([Data]))</f>
        <v/>
      </c>
      <c r="D422" s="5" t="str">
        <f ca="1">IF(INDIRECT("A"&amp;ROW())="","",B422/COUNT([Data]))</f>
        <v/>
      </c>
      <c r="E422" t="str">
        <f t="shared" ca="1" si="20"/>
        <v/>
      </c>
      <c r="F422" s="5" t="str">
        <f t="shared" ca="1" si="18"/>
        <v/>
      </c>
      <c r="G422" s="5" t="str">
        <f>IF(ROW()=7,MAX([D_i]),"")</f>
        <v/>
      </c>
      <c r="H422" s="69" t="str">
        <f ca="1">IF(INDIRECT("A"&amp;ROW())="","",RANK([Data],[Data],1)+COUNTIF([Data],Tabulka2493[[#This Row],[Data]])-1)</f>
        <v/>
      </c>
      <c r="I422" s="5" t="str">
        <f ca="1">IF(INDIRECT("A"&amp;ROW())="","",(Tabulka2493[[#This Row],[Pořadí2 - i2]]-1)/COUNT([Data]))</f>
        <v/>
      </c>
      <c r="J422" s="5" t="str">
        <f ca="1">IF(INDIRECT("A"&amp;ROW())="","",H422/COUNT([Data]))</f>
        <v/>
      </c>
      <c r="K422" s="72" t="str">
        <f ca="1">IF(INDIRECT("A"&amp;ROW())="","",NORMDIST(Tabulka2493[[#This Row],[Data]],$X$6,$X$7,1))</f>
        <v/>
      </c>
      <c r="L422" s="5" t="str">
        <f t="shared" ca="1" si="19"/>
        <v/>
      </c>
      <c r="M422" s="5" t="str">
        <f>IF(ROW()=7,MAX(Tabulka2493[D_i]),"")</f>
        <v/>
      </c>
      <c r="N422" s="5"/>
      <c r="O422" s="80"/>
      <c r="P422" s="80"/>
      <c r="Q422" s="80"/>
      <c r="R422" s="76" t="str">
        <f>IF(ROW()=7,IF(SUM([pomocná])&gt;0,SUM([pomocná]),1.36/SQRT(COUNT(Tabulka2493[Data]))),"")</f>
        <v/>
      </c>
      <c r="S422" s="79"/>
      <c r="T422" s="72"/>
      <c r="U422" s="72"/>
      <c r="V422" s="72"/>
    </row>
    <row r="423" spans="1:22">
      <c r="A423" s="4" t="str">
        <f>IF('Odhad rozsahu výběru'!D425="","",'Odhad rozsahu výběru'!D425)</f>
        <v/>
      </c>
      <c r="B423" s="69" t="str">
        <f ca="1">IF(INDIRECT("A"&amp;ROW())="","",RANK(A423,[Data],1))</f>
        <v/>
      </c>
      <c r="C423" s="5" t="str">
        <f ca="1">IF(INDIRECT("A"&amp;ROW())="","",(B423-1)/COUNT([Data]))</f>
        <v/>
      </c>
      <c r="D423" s="5" t="str">
        <f ca="1">IF(INDIRECT("A"&amp;ROW())="","",B423/COUNT([Data]))</f>
        <v/>
      </c>
      <c r="E423" t="str">
        <f t="shared" ca="1" si="20"/>
        <v/>
      </c>
      <c r="F423" s="5" t="str">
        <f t="shared" ca="1" si="18"/>
        <v/>
      </c>
      <c r="G423" s="5" t="str">
        <f>IF(ROW()=7,MAX([D_i]),"")</f>
        <v/>
      </c>
      <c r="H423" s="69" t="str">
        <f ca="1">IF(INDIRECT("A"&amp;ROW())="","",RANK([Data],[Data],1)+COUNTIF([Data],Tabulka2493[[#This Row],[Data]])-1)</f>
        <v/>
      </c>
      <c r="I423" s="5" t="str">
        <f ca="1">IF(INDIRECT("A"&amp;ROW())="","",(Tabulka2493[[#This Row],[Pořadí2 - i2]]-1)/COUNT([Data]))</f>
        <v/>
      </c>
      <c r="J423" s="5" t="str">
        <f ca="1">IF(INDIRECT("A"&amp;ROW())="","",H423/COUNT([Data]))</f>
        <v/>
      </c>
      <c r="K423" s="72" t="str">
        <f ca="1">IF(INDIRECT("A"&amp;ROW())="","",NORMDIST(Tabulka2493[[#This Row],[Data]],$X$6,$X$7,1))</f>
        <v/>
      </c>
      <c r="L423" s="5" t="str">
        <f t="shared" ca="1" si="19"/>
        <v/>
      </c>
      <c r="M423" s="5" t="str">
        <f>IF(ROW()=7,MAX(Tabulka2493[D_i]),"")</f>
        <v/>
      </c>
      <c r="N423" s="5"/>
      <c r="O423" s="80"/>
      <c r="P423" s="80"/>
      <c r="Q423" s="80"/>
      <c r="R423" s="76" t="str">
        <f>IF(ROW()=7,IF(SUM([pomocná])&gt;0,SUM([pomocná]),1.36/SQRT(COUNT(Tabulka2493[Data]))),"")</f>
        <v/>
      </c>
      <c r="S423" s="79"/>
      <c r="T423" s="72"/>
      <c r="U423" s="72"/>
      <c r="V423" s="72"/>
    </row>
    <row r="424" spans="1:22">
      <c r="A424" s="4" t="str">
        <f>IF('Odhad rozsahu výběru'!D426="","",'Odhad rozsahu výběru'!D426)</f>
        <v/>
      </c>
      <c r="B424" s="69" t="str">
        <f ca="1">IF(INDIRECT("A"&amp;ROW())="","",RANK(A424,[Data],1))</f>
        <v/>
      </c>
      <c r="C424" s="5" t="str">
        <f ca="1">IF(INDIRECT("A"&amp;ROW())="","",(B424-1)/COUNT([Data]))</f>
        <v/>
      </c>
      <c r="D424" s="5" t="str">
        <f ca="1">IF(INDIRECT("A"&amp;ROW())="","",B424/COUNT([Data]))</f>
        <v/>
      </c>
      <c r="E424" t="str">
        <f t="shared" ca="1" si="20"/>
        <v/>
      </c>
      <c r="F424" s="5" t="str">
        <f t="shared" ca="1" si="18"/>
        <v/>
      </c>
      <c r="G424" s="5" t="str">
        <f>IF(ROW()=7,MAX([D_i]),"")</f>
        <v/>
      </c>
      <c r="H424" s="69" t="str">
        <f ca="1">IF(INDIRECT("A"&amp;ROW())="","",RANK([Data],[Data],1)+COUNTIF([Data],Tabulka2493[[#This Row],[Data]])-1)</f>
        <v/>
      </c>
      <c r="I424" s="5" t="str">
        <f ca="1">IF(INDIRECT("A"&amp;ROW())="","",(Tabulka2493[[#This Row],[Pořadí2 - i2]]-1)/COUNT([Data]))</f>
        <v/>
      </c>
      <c r="J424" s="5" t="str">
        <f ca="1">IF(INDIRECT("A"&amp;ROW())="","",H424/COUNT([Data]))</f>
        <v/>
      </c>
      <c r="K424" s="72" t="str">
        <f ca="1">IF(INDIRECT("A"&amp;ROW())="","",NORMDIST(Tabulka2493[[#This Row],[Data]],$X$6,$X$7,1))</f>
        <v/>
      </c>
      <c r="L424" s="5" t="str">
        <f t="shared" ca="1" si="19"/>
        <v/>
      </c>
      <c r="M424" s="5" t="str">
        <f>IF(ROW()=7,MAX(Tabulka2493[D_i]),"")</f>
        <v/>
      </c>
      <c r="N424" s="5"/>
      <c r="O424" s="80"/>
      <c r="P424" s="80"/>
      <c r="Q424" s="80"/>
      <c r="R424" s="76" t="str">
        <f>IF(ROW()=7,IF(SUM([pomocná])&gt;0,SUM([pomocná]),1.36/SQRT(COUNT(Tabulka2493[Data]))),"")</f>
        <v/>
      </c>
      <c r="S424" s="79"/>
      <c r="T424" s="72"/>
      <c r="U424" s="72"/>
      <c r="V424" s="72"/>
    </row>
    <row r="425" spans="1:22">
      <c r="A425" s="4" t="str">
        <f>IF('Odhad rozsahu výběru'!D427="","",'Odhad rozsahu výběru'!D427)</f>
        <v/>
      </c>
      <c r="B425" s="69" t="str">
        <f ca="1">IF(INDIRECT("A"&amp;ROW())="","",RANK(A425,[Data],1))</f>
        <v/>
      </c>
      <c r="C425" s="5" t="str">
        <f ca="1">IF(INDIRECT("A"&amp;ROW())="","",(B425-1)/COUNT([Data]))</f>
        <v/>
      </c>
      <c r="D425" s="5" t="str">
        <f ca="1">IF(INDIRECT("A"&amp;ROW())="","",B425/COUNT([Data]))</f>
        <v/>
      </c>
      <c r="E425" t="str">
        <f t="shared" ca="1" si="20"/>
        <v/>
      </c>
      <c r="F425" s="5" t="str">
        <f t="shared" ca="1" si="18"/>
        <v/>
      </c>
      <c r="G425" s="5" t="str">
        <f>IF(ROW()=7,MAX([D_i]),"")</f>
        <v/>
      </c>
      <c r="H425" s="69" t="str">
        <f ca="1">IF(INDIRECT("A"&amp;ROW())="","",RANK([Data],[Data],1)+COUNTIF([Data],Tabulka2493[[#This Row],[Data]])-1)</f>
        <v/>
      </c>
      <c r="I425" s="5" t="str">
        <f ca="1">IF(INDIRECT("A"&amp;ROW())="","",(Tabulka2493[[#This Row],[Pořadí2 - i2]]-1)/COUNT([Data]))</f>
        <v/>
      </c>
      <c r="J425" s="5" t="str">
        <f ca="1">IF(INDIRECT("A"&amp;ROW())="","",H425/COUNT([Data]))</f>
        <v/>
      </c>
      <c r="K425" s="72" t="str">
        <f ca="1">IF(INDIRECT("A"&amp;ROW())="","",NORMDIST(Tabulka2493[[#This Row],[Data]],$X$6,$X$7,1))</f>
        <v/>
      </c>
      <c r="L425" s="5" t="str">
        <f t="shared" ca="1" si="19"/>
        <v/>
      </c>
      <c r="M425" s="5" t="str">
        <f>IF(ROW()=7,MAX(Tabulka2493[D_i]),"")</f>
        <v/>
      </c>
      <c r="N425" s="5"/>
      <c r="O425" s="80"/>
      <c r="P425" s="80"/>
      <c r="Q425" s="80"/>
      <c r="R425" s="76" t="str">
        <f>IF(ROW()=7,IF(SUM([pomocná])&gt;0,SUM([pomocná]),1.36/SQRT(COUNT(Tabulka2493[Data]))),"")</f>
        <v/>
      </c>
      <c r="S425" s="79"/>
      <c r="T425" s="72"/>
      <c r="U425" s="72"/>
      <c r="V425" s="72"/>
    </row>
    <row r="426" spans="1:22">
      <c r="A426" s="4" t="str">
        <f>IF('Odhad rozsahu výběru'!D428="","",'Odhad rozsahu výběru'!D428)</f>
        <v/>
      </c>
      <c r="B426" s="69" t="str">
        <f ca="1">IF(INDIRECT("A"&amp;ROW())="","",RANK(A426,[Data],1))</f>
        <v/>
      </c>
      <c r="C426" s="5" t="str">
        <f ca="1">IF(INDIRECT("A"&amp;ROW())="","",(B426-1)/COUNT([Data]))</f>
        <v/>
      </c>
      <c r="D426" s="5" t="str">
        <f ca="1">IF(INDIRECT("A"&amp;ROW())="","",B426/COUNT([Data]))</f>
        <v/>
      </c>
      <c r="E426" t="str">
        <f t="shared" ca="1" si="20"/>
        <v/>
      </c>
      <c r="F426" s="5" t="str">
        <f t="shared" ca="1" si="18"/>
        <v/>
      </c>
      <c r="G426" s="5" t="str">
        <f>IF(ROW()=7,MAX([D_i]),"")</f>
        <v/>
      </c>
      <c r="H426" s="69" t="str">
        <f ca="1">IF(INDIRECT("A"&amp;ROW())="","",RANK([Data],[Data],1)+COUNTIF([Data],Tabulka2493[[#This Row],[Data]])-1)</f>
        <v/>
      </c>
      <c r="I426" s="5" t="str">
        <f ca="1">IF(INDIRECT("A"&amp;ROW())="","",(Tabulka2493[[#This Row],[Pořadí2 - i2]]-1)/COUNT([Data]))</f>
        <v/>
      </c>
      <c r="J426" s="5" t="str">
        <f ca="1">IF(INDIRECT("A"&amp;ROW())="","",H426/COUNT([Data]))</f>
        <v/>
      </c>
      <c r="K426" s="72" t="str">
        <f ca="1">IF(INDIRECT("A"&amp;ROW())="","",NORMDIST(Tabulka2493[[#This Row],[Data]],$X$6,$X$7,1))</f>
        <v/>
      </c>
      <c r="L426" s="5" t="str">
        <f t="shared" ca="1" si="19"/>
        <v/>
      </c>
      <c r="M426" s="5" t="str">
        <f>IF(ROW()=7,MAX(Tabulka2493[D_i]),"")</f>
        <v/>
      </c>
      <c r="N426" s="5"/>
      <c r="O426" s="80"/>
      <c r="P426" s="80"/>
      <c r="Q426" s="80"/>
      <c r="R426" s="76" t="str">
        <f>IF(ROW()=7,IF(SUM([pomocná])&gt;0,SUM([pomocná]),1.36/SQRT(COUNT(Tabulka2493[Data]))),"")</f>
        <v/>
      </c>
      <c r="S426" s="79"/>
      <c r="T426" s="72"/>
      <c r="U426" s="72"/>
      <c r="V426" s="72"/>
    </row>
    <row r="427" spans="1:22">
      <c r="A427" s="4" t="str">
        <f>IF('Odhad rozsahu výběru'!D429="","",'Odhad rozsahu výběru'!D429)</f>
        <v/>
      </c>
      <c r="B427" s="69" t="str">
        <f ca="1">IF(INDIRECT("A"&amp;ROW())="","",RANK(A427,[Data],1))</f>
        <v/>
      </c>
      <c r="C427" s="5" t="str">
        <f ca="1">IF(INDIRECT("A"&amp;ROW())="","",(B427-1)/COUNT([Data]))</f>
        <v/>
      </c>
      <c r="D427" s="5" t="str">
        <f ca="1">IF(INDIRECT("A"&amp;ROW())="","",B427/COUNT([Data]))</f>
        <v/>
      </c>
      <c r="E427" t="str">
        <f t="shared" ca="1" si="20"/>
        <v/>
      </c>
      <c r="F427" s="5" t="str">
        <f t="shared" ca="1" si="18"/>
        <v/>
      </c>
      <c r="G427" s="5" t="str">
        <f>IF(ROW()=7,MAX([D_i]),"")</f>
        <v/>
      </c>
      <c r="H427" s="69" t="str">
        <f ca="1">IF(INDIRECT("A"&amp;ROW())="","",RANK([Data],[Data],1)+COUNTIF([Data],Tabulka2493[[#This Row],[Data]])-1)</f>
        <v/>
      </c>
      <c r="I427" s="5" t="str">
        <f ca="1">IF(INDIRECT("A"&amp;ROW())="","",(Tabulka2493[[#This Row],[Pořadí2 - i2]]-1)/COUNT([Data]))</f>
        <v/>
      </c>
      <c r="J427" s="5" t="str">
        <f ca="1">IF(INDIRECT("A"&amp;ROW())="","",H427/COUNT([Data]))</f>
        <v/>
      </c>
      <c r="K427" s="72" t="str">
        <f ca="1">IF(INDIRECT("A"&amp;ROW())="","",NORMDIST(Tabulka2493[[#This Row],[Data]],$X$6,$X$7,1))</f>
        <v/>
      </c>
      <c r="L427" s="5" t="str">
        <f t="shared" ca="1" si="19"/>
        <v/>
      </c>
      <c r="M427" s="5" t="str">
        <f>IF(ROW()=7,MAX(Tabulka2493[D_i]),"")</f>
        <v/>
      </c>
      <c r="N427" s="5"/>
      <c r="O427" s="80"/>
      <c r="P427" s="80"/>
      <c r="Q427" s="80"/>
      <c r="R427" s="76" t="str">
        <f>IF(ROW()=7,IF(SUM([pomocná])&gt;0,SUM([pomocná]),1.36/SQRT(COUNT(Tabulka2493[Data]))),"")</f>
        <v/>
      </c>
      <c r="S427" s="79"/>
      <c r="T427" s="72"/>
      <c r="U427" s="72"/>
      <c r="V427" s="72"/>
    </row>
    <row r="428" spans="1:22">
      <c r="A428" s="4" t="str">
        <f>IF('Odhad rozsahu výběru'!D430="","",'Odhad rozsahu výběru'!D430)</f>
        <v/>
      </c>
      <c r="B428" s="69" t="str">
        <f ca="1">IF(INDIRECT("A"&amp;ROW())="","",RANK(A428,[Data],1))</f>
        <v/>
      </c>
      <c r="C428" s="5" t="str">
        <f ca="1">IF(INDIRECT("A"&amp;ROW())="","",(B428-1)/COUNT([Data]))</f>
        <v/>
      </c>
      <c r="D428" s="5" t="str">
        <f ca="1">IF(INDIRECT("A"&amp;ROW())="","",B428/COUNT([Data]))</f>
        <v/>
      </c>
      <c r="E428" t="str">
        <f t="shared" ca="1" si="20"/>
        <v/>
      </c>
      <c r="F428" s="5" t="str">
        <f t="shared" ca="1" si="18"/>
        <v/>
      </c>
      <c r="G428" s="5" t="str">
        <f>IF(ROW()=7,MAX([D_i]),"")</f>
        <v/>
      </c>
      <c r="H428" s="69" t="str">
        <f ca="1">IF(INDIRECT("A"&amp;ROW())="","",RANK([Data],[Data],1)+COUNTIF([Data],Tabulka2493[[#This Row],[Data]])-1)</f>
        <v/>
      </c>
      <c r="I428" s="5" t="str">
        <f ca="1">IF(INDIRECT("A"&amp;ROW())="","",(Tabulka2493[[#This Row],[Pořadí2 - i2]]-1)/COUNT([Data]))</f>
        <v/>
      </c>
      <c r="J428" s="5" t="str">
        <f ca="1">IF(INDIRECT("A"&amp;ROW())="","",H428/COUNT([Data]))</f>
        <v/>
      </c>
      <c r="K428" s="72" t="str">
        <f ca="1">IF(INDIRECT("A"&amp;ROW())="","",NORMDIST(Tabulka2493[[#This Row],[Data]],$X$6,$X$7,1))</f>
        <v/>
      </c>
      <c r="L428" s="5" t="str">
        <f t="shared" ca="1" si="19"/>
        <v/>
      </c>
      <c r="M428" s="5" t="str">
        <f>IF(ROW()=7,MAX(Tabulka2493[D_i]),"")</f>
        <v/>
      </c>
      <c r="N428" s="5"/>
      <c r="O428" s="80"/>
      <c r="P428" s="80"/>
      <c r="Q428" s="80"/>
      <c r="R428" s="76" t="str">
        <f>IF(ROW()=7,IF(SUM([pomocná])&gt;0,SUM([pomocná]),1.36/SQRT(COUNT(Tabulka2493[Data]))),"")</f>
        <v/>
      </c>
      <c r="S428" s="79"/>
      <c r="T428" s="72"/>
      <c r="U428" s="72"/>
      <c r="V428" s="72"/>
    </row>
    <row r="429" spans="1:22">
      <c r="A429" s="4" t="str">
        <f>IF('Odhad rozsahu výběru'!D431="","",'Odhad rozsahu výběru'!D431)</f>
        <v/>
      </c>
      <c r="B429" s="69" t="str">
        <f ca="1">IF(INDIRECT("A"&amp;ROW())="","",RANK(A429,[Data],1))</f>
        <v/>
      </c>
      <c r="C429" s="5" t="str">
        <f ca="1">IF(INDIRECT("A"&amp;ROW())="","",(B429-1)/COUNT([Data]))</f>
        <v/>
      </c>
      <c r="D429" s="5" t="str">
        <f ca="1">IF(INDIRECT("A"&amp;ROW())="","",B429/COUNT([Data]))</f>
        <v/>
      </c>
      <c r="E429" t="str">
        <f t="shared" ca="1" si="20"/>
        <v/>
      </c>
      <c r="F429" s="5" t="str">
        <f t="shared" ca="1" si="18"/>
        <v/>
      </c>
      <c r="G429" s="5" t="str">
        <f>IF(ROW()=7,MAX([D_i]),"")</f>
        <v/>
      </c>
      <c r="H429" s="69" t="str">
        <f ca="1">IF(INDIRECT("A"&amp;ROW())="","",RANK([Data],[Data],1)+COUNTIF([Data],Tabulka2493[[#This Row],[Data]])-1)</f>
        <v/>
      </c>
      <c r="I429" s="5" t="str">
        <f ca="1">IF(INDIRECT("A"&amp;ROW())="","",(Tabulka2493[[#This Row],[Pořadí2 - i2]]-1)/COUNT([Data]))</f>
        <v/>
      </c>
      <c r="J429" s="5" t="str">
        <f ca="1">IF(INDIRECT("A"&amp;ROW())="","",H429/COUNT([Data]))</f>
        <v/>
      </c>
      <c r="K429" s="72" t="str">
        <f ca="1">IF(INDIRECT("A"&amp;ROW())="","",NORMDIST(Tabulka2493[[#This Row],[Data]],$X$6,$X$7,1))</f>
        <v/>
      </c>
      <c r="L429" s="5" t="str">
        <f t="shared" ca="1" si="19"/>
        <v/>
      </c>
      <c r="M429" s="5" t="str">
        <f>IF(ROW()=7,MAX(Tabulka2493[D_i]),"")</f>
        <v/>
      </c>
      <c r="N429" s="5"/>
      <c r="O429" s="80"/>
      <c r="P429" s="80"/>
      <c r="Q429" s="80"/>
      <c r="R429" s="76" t="str">
        <f>IF(ROW()=7,IF(SUM([pomocná])&gt;0,SUM([pomocná]),1.36/SQRT(COUNT(Tabulka2493[Data]))),"")</f>
        <v/>
      </c>
      <c r="S429" s="79"/>
      <c r="T429" s="72"/>
      <c r="U429" s="72"/>
      <c r="V429" s="72"/>
    </row>
    <row r="430" spans="1:22">
      <c r="A430" s="4" t="str">
        <f>IF('Odhad rozsahu výběru'!D432="","",'Odhad rozsahu výběru'!D432)</f>
        <v/>
      </c>
      <c r="B430" s="69" t="str">
        <f ca="1">IF(INDIRECT("A"&amp;ROW())="","",RANK(A430,[Data],1))</f>
        <v/>
      </c>
      <c r="C430" s="5" t="str">
        <f ca="1">IF(INDIRECT("A"&amp;ROW())="","",(B430-1)/COUNT([Data]))</f>
        <v/>
      </c>
      <c r="D430" s="5" t="str">
        <f ca="1">IF(INDIRECT("A"&amp;ROW())="","",B430/COUNT([Data]))</f>
        <v/>
      </c>
      <c r="E430" t="str">
        <f t="shared" ca="1" si="20"/>
        <v/>
      </c>
      <c r="F430" s="5" t="str">
        <f t="shared" ca="1" si="18"/>
        <v/>
      </c>
      <c r="G430" s="5" t="str">
        <f>IF(ROW()=7,MAX([D_i]),"")</f>
        <v/>
      </c>
      <c r="H430" s="69" t="str">
        <f ca="1">IF(INDIRECT("A"&amp;ROW())="","",RANK([Data],[Data],1)+COUNTIF([Data],Tabulka2493[[#This Row],[Data]])-1)</f>
        <v/>
      </c>
      <c r="I430" s="5" t="str">
        <f ca="1">IF(INDIRECT("A"&amp;ROW())="","",(Tabulka2493[[#This Row],[Pořadí2 - i2]]-1)/COUNT([Data]))</f>
        <v/>
      </c>
      <c r="J430" s="5" t="str">
        <f ca="1">IF(INDIRECT("A"&amp;ROW())="","",H430/COUNT([Data]))</f>
        <v/>
      </c>
      <c r="K430" s="72" t="str">
        <f ca="1">IF(INDIRECT("A"&amp;ROW())="","",NORMDIST(Tabulka2493[[#This Row],[Data]],$X$6,$X$7,1))</f>
        <v/>
      </c>
      <c r="L430" s="5" t="str">
        <f t="shared" ca="1" si="19"/>
        <v/>
      </c>
      <c r="M430" s="5" t="str">
        <f>IF(ROW()=7,MAX(Tabulka2493[D_i]),"")</f>
        <v/>
      </c>
      <c r="N430" s="5"/>
      <c r="O430" s="80"/>
      <c r="P430" s="80"/>
      <c r="Q430" s="80"/>
      <c r="R430" s="76" t="str">
        <f>IF(ROW()=7,IF(SUM([pomocná])&gt;0,SUM([pomocná]),1.36/SQRT(COUNT(Tabulka2493[Data]))),"")</f>
        <v/>
      </c>
      <c r="S430" s="79"/>
      <c r="T430" s="72"/>
      <c r="U430" s="72"/>
      <c r="V430" s="72"/>
    </row>
    <row r="431" spans="1:22">
      <c r="A431" s="4" t="str">
        <f>IF('Odhad rozsahu výběru'!D433="","",'Odhad rozsahu výběru'!D433)</f>
        <v/>
      </c>
      <c r="B431" s="69" t="str">
        <f ca="1">IF(INDIRECT("A"&amp;ROW())="","",RANK(A431,[Data],1))</f>
        <v/>
      </c>
      <c r="C431" s="5" t="str">
        <f ca="1">IF(INDIRECT("A"&amp;ROW())="","",(B431-1)/COUNT([Data]))</f>
        <v/>
      </c>
      <c r="D431" s="5" t="str">
        <f ca="1">IF(INDIRECT("A"&amp;ROW())="","",B431/COUNT([Data]))</f>
        <v/>
      </c>
      <c r="E431" t="str">
        <f t="shared" ca="1" si="20"/>
        <v/>
      </c>
      <c r="F431" s="5" t="str">
        <f t="shared" ca="1" si="18"/>
        <v/>
      </c>
      <c r="G431" s="5" t="str">
        <f>IF(ROW()=7,MAX([D_i]),"")</f>
        <v/>
      </c>
      <c r="H431" s="69" t="str">
        <f ca="1">IF(INDIRECT("A"&amp;ROW())="","",RANK([Data],[Data],1)+COUNTIF([Data],Tabulka2493[[#This Row],[Data]])-1)</f>
        <v/>
      </c>
      <c r="I431" s="5" t="str">
        <f ca="1">IF(INDIRECT("A"&amp;ROW())="","",(Tabulka2493[[#This Row],[Pořadí2 - i2]]-1)/COUNT([Data]))</f>
        <v/>
      </c>
      <c r="J431" s="5" t="str">
        <f ca="1">IF(INDIRECT("A"&amp;ROW())="","",H431/COUNT([Data]))</f>
        <v/>
      </c>
      <c r="K431" s="72" t="str">
        <f ca="1">IF(INDIRECT("A"&amp;ROW())="","",NORMDIST(Tabulka2493[[#This Row],[Data]],$X$6,$X$7,1))</f>
        <v/>
      </c>
      <c r="L431" s="5" t="str">
        <f t="shared" ca="1" si="19"/>
        <v/>
      </c>
      <c r="M431" s="5" t="str">
        <f>IF(ROW()=7,MAX(Tabulka2493[D_i]),"")</f>
        <v/>
      </c>
      <c r="N431" s="5"/>
      <c r="O431" s="80"/>
      <c r="P431" s="80"/>
      <c r="Q431" s="80"/>
      <c r="R431" s="76" t="str">
        <f>IF(ROW()=7,IF(SUM([pomocná])&gt;0,SUM([pomocná]),1.36/SQRT(COUNT(Tabulka2493[Data]))),"")</f>
        <v/>
      </c>
      <c r="S431" s="79"/>
      <c r="T431" s="72"/>
      <c r="U431" s="72"/>
      <c r="V431" s="72"/>
    </row>
    <row r="432" spans="1:22">
      <c r="A432" s="4" t="str">
        <f>IF('Odhad rozsahu výběru'!D434="","",'Odhad rozsahu výběru'!D434)</f>
        <v/>
      </c>
      <c r="B432" s="69" t="str">
        <f ca="1">IF(INDIRECT("A"&amp;ROW())="","",RANK(A432,[Data],1))</f>
        <v/>
      </c>
      <c r="C432" s="5" t="str">
        <f ca="1">IF(INDIRECT("A"&amp;ROW())="","",(B432-1)/COUNT([Data]))</f>
        <v/>
      </c>
      <c r="D432" s="5" t="str">
        <f ca="1">IF(INDIRECT("A"&amp;ROW())="","",B432/COUNT([Data]))</f>
        <v/>
      </c>
      <c r="E432" t="str">
        <f t="shared" ca="1" si="20"/>
        <v/>
      </c>
      <c r="F432" s="5" t="str">
        <f t="shared" ca="1" si="18"/>
        <v/>
      </c>
      <c r="G432" s="5" t="str">
        <f>IF(ROW()=7,MAX([D_i]),"")</f>
        <v/>
      </c>
      <c r="H432" s="69" t="str">
        <f ca="1">IF(INDIRECT("A"&amp;ROW())="","",RANK([Data],[Data],1)+COUNTIF([Data],Tabulka2493[[#This Row],[Data]])-1)</f>
        <v/>
      </c>
      <c r="I432" s="5" t="str">
        <f ca="1">IF(INDIRECT("A"&amp;ROW())="","",(Tabulka2493[[#This Row],[Pořadí2 - i2]]-1)/COUNT([Data]))</f>
        <v/>
      </c>
      <c r="J432" s="5" t="str">
        <f ca="1">IF(INDIRECT("A"&amp;ROW())="","",H432/COUNT([Data]))</f>
        <v/>
      </c>
      <c r="K432" s="72" t="str">
        <f ca="1">IF(INDIRECT("A"&amp;ROW())="","",NORMDIST(Tabulka2493[[#This Row],[Data]],$X$6,$X$7,1))</f>
        <v/>
      </c>
      <c r="L432" s="5" t="str">
        <f t="shared" ca="1" si="19"/>
        <v/>
      </c>
      <c r="M432" s="5" t="str">
        <f>IF(ROW()=7,MAX(Tabulka2493[D_i]),"")</f>
        <v/>
      </c>
      <c r="N432" s="5"/>
      <c r="O432" s="80"/>
      <c r="P432" s="80"/>
      <c r="Q432" s="80"/>
      <c r="R432" s="76" t="str">
        <f>IF(ROW()=7,IF(SUM([pomocná])&gt;0,SUM([pomocná]),1.36/SQRT(COUNT(Tabulka2493[Data]))),"")</f>
        <v/>
      </c>
      <c r="S432" s="79"/>
      <c r="T432" s="72"/>
      <c r="U432" s="72"/>
      <c r="V432" s="72"/>
    </row>
    <row r="433" spans="1:22">
      <c r="A433" s="4" t="str">
        <f>IF('Odhad rozsahu výběru'!D435="","",'Odhad rozsahu výběru'!D435)</f>
        <v/>
      </c>
      <c r="B433" s="69" t="str">
        <f ca="1">IF(INDIRECT("A"&amp;ROW())="","",RANK(A433,[Data],1))</f>
        <v/>
      </c>
      <c r="C433" s="5" t="str">
        <f ca="1">IF(INDIRECT("A"&amp;ROW())="","",(B433-1)/COUNT([Data]))</f>
        <v/>
      </c>
      <c r="D433" s="5" t="str">
        <f ca="1">IF(INDIRECT("A"&amp;ROW())="","",B433/COUNT([Data]))</f>
        <v/>
      </c>
      <c r="E433" t="str">
        <f t="shared" ca="1" si="20"/>
        <v/>
      </c>
      <c r="F433" s="5" t="str">
        <f t="shared" ca="1" si="18"/>
        <v/>
      </c>
      <c r="G433" s="5" t="str">
        <f>IF(ROW()=7,MAX([D_i]),"")</f>
        <v/>
      </c>
      <c r="H433" s="69" t="str">
        <f ca="1">IF(INDIRECT("A"&amp;ROW())="","",RANK([Data],[Data],1)+COUNTIF([Data],Tabulka2493[[#This Row],[Data]])-1)</f>
        <v/>
      </c>
      <c r="I433" s="5" t="str">
        <f ca="1">IF(INDIRECT("A"&amp;ROW())="","",(Tabulka2493[[#This Row],[Pořadí2 - i2]]-1)/COUNT([Data]))</f>
        <v/>
      </c>
      <c r="J433" s="5" t="str">
        <f ca="1">IF(INDIRECT("A"&amp;ROW())="","",H433/COUNT([Data]))</f>
        <v/>
      </c>
      <c r="K433" s="72" t="str">
        <f ca="1">IF(INDIRECT("A"&amp;ROW())="","",NORMDIST(Tabulka2493[[#This Row],[Data]],$X$6,$X$7,1))</f>
        <v/>
      </c>
      <c r="L433" s="5" t="str">
        <f t="shared" ca="1" si="19"/>
        <v/>
      </c>
      <c r="M433" s="5" t="str">
        <f>IF(ROW()=7,MAX(Tabulka2493[D_i]),"")</f>
        <v/>
      </c>
      <c r="N433" s="5"/>
      <c r="O433" s="80"/>
      <c r="P433" s="80"/>
      <c r="Q433" s="80"/>
      <c r="R433" s="76" t="str">
        <f>IF(ROW()=7,IF(SUM([pomocná])&gt;0,SUM([pomocná]),1.36/SQRT(COUNT(Tabulka2493[Data]))),"")</f>
        <v/>
      </c>
      <c r="S433" s="79"/>
      <c r="T433" s="72"/>
      <c r="U433" s="72"/>
      <c r="V433" s="72"/>
    </row>
    <row r="434" spans="1:22">
      <c r="A434" s="4" t="str">
        <f>IF('Odhad rozsahu výběru'!D436="","",'Odhad rozsahu výběru'!D436)</f>
        <v/>
      </c>
      <c r="B434" s="69" t="str">
        <f ca="1">IF(INDIRECT("A"&amp;ROW())="","",RANK(A434,[Data],1))</f>
        <v/>
      </c>
      <c r="C434" s="5" t="str">
        <f ca="1">IF(INDIRECT("A"&amp;ROW())="","",(B434-1)/COUNT([Data]))</f>
        <v/>
      </c>
      <c r="D434" s="5" t="str">
        <f ca="1">IF(INDIRECT("A"&amp;ROW())="","",B434/COUNT([Data]))</f>
        <v/>
      </c>
      <c r="E434" t="str">
        <f t="shared" ca="1" si="20"/>
        <v/>
      </c>
      <c r="F434" s="5" t="str">
        <f t="shared" ca="1" si="18"/>
        <v/>
      </c>
      <c r="G434" s="5" t="str">
        <f>IF(ROW()=7,MAX([D_i]),"")</f>
        <v/>
      </c>
      <c r="H434" s="69" t="str">
        <f ca="1">IF(INDIRECT("A"&amp;ROW())="","",RANK([Data],[Data],1)+COUNTIF([Data],Tabulka2493[[#This Row],[Data]])-1)</f>
        <v/>
      </c>
      <c r="I434" s="5" t="str">
        <f ca="1">IF(INDIRECT("A"&amp;ROW())="","",(Tabulka2493[[#This Row],[Pořadí2 - i2]]-1)/COUNT([Data]))</f>
        <v/>
      </c>
      <c r="J434" s="5" t="str">
        <f ca="1">IF(INDIRECT("A"&amp;ROW())="","",H434/COUNT([Data]))</f>
        <v/>
      </c>
      <c r="K434" s="72" t="str">
        <f ca="1">IF(INDIRECT("A"&amp;ROW())="","",NORMDIST(Tabulka2493[[#This Row],[Data]],$X$6,$X$7,1))</f>
        <v/>
      </c>
      <c r="L434" s="5" t="str">
        <f t="shared" ca="1" si="19"/>
        <v/>
      </c>
      <c r="M434" s="5" t="str">
        <f>IF(ROW()=7,MAX(Tabulka2493[D_i]),"")</f>
        <v/>
      </c>
      <c r="N434" s="5"/>
      <c r="O434" s="80"/>
      <c r="P434" s="80"/>
      <c r="Q434" s="80"/>
      <c r="R434" s="76" t="str">
        <f>IF(ROW()=7,IF(SUM([pomocná])&gt;0,SUM([pomocná]),1.36/SQRT(COUNT(Tabulka2493[Data]))),"")</f>
        <v/>
      </c>
      <c r="S434" s="79"/>
      <c r="T434" s="72"/>
      <c r="U434" s="72"/>
      <c r="V434" s="72"/>
    </row>
    <row r="435" spans="1:22">
      <c r="A435" s="4" t="str">
        <f>IF('Odhad rozsahu výběru'!D437="","",'Odhad rozsahu výběru'!D437)</f>
        <v/>
      </c>
      <c r="B435" s="69" t="str">
        <f ca="1">IF(INDIRECT("A"&amp;ROW())="","",RANK(A435,[Data],1))</f>
        <v/>
      </c>
      <c r="C435" s="5" t="str">
        <f ca="1">IF(INDIRECT("A"&amp;ROW())="","",(B435-1)/COUNT([Data]))</f>
        <v/>
      </c>
      <c r="D435" s="5" t="str">
        <f ca="1">IF(INDIRECT("A"&amp;ROW())="","",B435/COUNT([Data]))</f>
        <v/>
      </c>
      <c r="E435" t="str">
        <f t="shared" ca="1" si="20"/>
        <v/>
      </c>
      <c r="F435" s="5" t="str">
        <f t="shared" ca="1" si="18"/>
        <v/>
      </c>
      <c r="G435" s="5" t="str">
        <f>IF(ROW()=7,MAX([D_i]),"")</f>
        <v/>
      </c>
      <c r="H435" s="69" t="str">
        <f ca="1">IF(INDIRECT("A"&amp;ROW())="","",RANK([Data],[Data],1)+COUNTIF([Data],Tabulka2493[[#This Row],[Data]])-1)</f>
        <v/>
      </c>
      <c r="I435" s="5" t="str">
        <f ca="1">IF(INDIRECT("A"&amp;ROW())="","",(Tabulka2493[[#This Row],[Pořadí2 - i2]]-1)/COUNT([Data]))</f>
        <v/>
      </c>
      <c r="J435" s="5" t="str">
        <f ca="1">IF(INDIRECT("A"&amp;ROW())="","",H435/COUNT([Data]))</f>
        <v/>
      </c>
      <c r="K435" s="72" t="str">
        <f ca="1">IF(INDIRECT("A"&amp;ROW())="","",NORMDIST(Tabulka2493[[#This Row],[Data]],$X$6,$X$7,1))</f>
        <v/>
      </c>
      <c r="L435" s="5" t="str">
        <f t="shared" ca="1" si="19"/>
        <v/>
      </c>
      <c r="M435" s="5" t="str">
        <f>IF(ROW()=7,MAX(Tabulka2493[D_i]),"")</f>
        <v/>
      </c>
      <c r="N435" s="5"/>
      <c r="O435" s="80"/>
      <c r="P435" s="80"/>
      <c r="Q435" s="80"/>
      <c r="R435" s="76" t="str">
        <f>IF(ROW()=7,IF(SUM([pomocná])&gt;0,SUM([pomocná]),1.36/SQRT(COUNT(Tabulka2493[Data]))),"")</f>
        <v/>
      </c>
      <c r="S435" s="79"/>
      <c r="T435" s="72"/>
      <c r="U435" s="72"/>
      <c r="V435" s="72"/>
    </row>
    <row r="436" spans="1:22">
      <c r="A436" s="4" t="str">
        <f>IF('Odhad rozsahu výběru'!D438="","",'Odhad rozsahu výběru'!D438)</f>
        <v/>
      </c>
      <c r="B436" s="69" t="str">
        <f ca="1">IF(INDIRECT("A"&amp;ROW())="","",RANK(A436,[Data],1))</f>
        <v/>
      </c>
      <c r="C436" s="5" t="str">
        <f ca="1">IF(INDIRECT("A"&amp;ROW())="","",(B436-1)/COUNT([Data]))</f>
        <v/>
      </c>
      <c r="D436" s="5" t="str">
        <f ca="1">IF(INDIRECT("A"&amp;ROW())="","",B436/COUNT([Data]))</f>
        <v/>
      </c>
      <c r="E436" t="str">
        <f t="shared" ca="1" si="20"/>
        <v/>
      </c>
      <c r="F436" s="5" t="str">
        <f t="shared" ca="1" si="18"/>
        <v/>
      </c>
      <c r="G436" s="5" t="str">
        <f>IF(ROW()=7,MAX([D_i]),"")</f>
        <v/>
      </c>
      <c r="H436" s="69" t="str">
        <f ca="1">IF(INDIRECT("A"&amp;ROW())="","",RANK([Data],[Data],1)+COUNTIF([Data],Tabulka2493[[#This Row],[Data]])-1)</f>
        <v/>
      </c>
      <c r="I436" s="5" t="str">
        <f ca="1">IF(INDIRECT("A"&amp;ROW())="","",(Tabulka2493[[#This Row],[Pořadí2 - i2]]-1)/COUNT([Data]))</f>
        <v/>
      </c>
      <c r="J436" s="5" t="str">
        <f ca="1">IF(INDIRECT("A"&amp;ROW())="","",H436/COUNT([Data]))</f>
        <v/>
      </c>
      <c r="K436" s="72" t="str">
        <f ca="1">IF(INDIRECT("A"&amp;ROW())="","",NORMDIST(Tabulka2493[[#This Row],[Data]],$X$6,$X$7,1))</f>
        <v/>
      </c>
      <c r="L436" s="5" t="str">
        <f t="shared" ca="1" si="19"/>
        <v/>
      </c>
      <c r="M436" s="5" t="str">
        <f>IF(ROW()=7,MAX(Tabulka2493[D_i]),"")</f>
        <v/>
      </c>
      <c r="N436" s="5"/>
      <c r="O436" s="80"/>
      <c r="P436" s="80"/>
      <c r="Q436" s="80"/>
      <c r="R436" s="76" t="str">
        <f>IF(ROW()=7,IF(SUM([pomocná])&gt;0,SUM([pomocná]),1.36/SQRT(COUNT(Tabulka2493[Data]))),"")</f>
        <v/>
      </c>
      <c r="S436" s="79"/>
      <c r="T436" s="72"/>
      <c r="U436" s="72"/>
      <c r="V436" s="72"/>
    </row>
    <row r="437" spans="1:22">
      <c r="A437" s="4" t="str">
        <f>IF('Odhad rozsahu výběru'!D439="","",'Odhad rozsahu výběru'!D439)</f>
        <v/>
      </c>
      <c r="B437" s="69" t="str">
        <f ca="1">IF(INDIRECT("A"&amp;ROW())="","",RANK(A437,[Data],1))</f>
        <v/>
      </c>
      <c r="C437" s="5" t="str">
        <f ca="1">IF(INDIRECT("A"&amp;ROW())="","",(B437-1)/COUNT([Data]))</f>
        <v/>
      </c>
      <c r="D437" s="5" t="str">
        <f ca="1">IF(INDIRECT("A"&amp;ROW())="","",B437/COUNT([Data]))</f>
        <v/>
      </c>
      <c r="E437" t="str">
        <f t="shared" ca="1" si="20"/>
        <v/>
      </c>
      <c r="F437" s="5" t="str">
        <f t="shared" ca="1" si="18"/>
        <v/>
      </c>
      <c r="G437" s="5" t="str">
        <f>IF(ROW()=7,MAX([D_i]),"")</f>
        <v/>
      </c>
      <c r="H437" s="69" t="str">
        <f ca="1">IF(INDIRECT("A"&amp;ROW())="","",RANK([Data],[Data],1)+COUNTIF([Data],Tabulka2493[[#This Row],[Data]])-1)</f>
        <v/>
      </c>
      <c r="I437" s="5" t="str">
        <f ca="1">IF(INDIRECT("A"&amp;ROW())="","",(Tabulka2493[[#This Row],[Pořadí2 - i2]]-1)/COUNT([Data]))</f>
        <v/>
      </c>
      <c r="J437" s="5" t="str">
        <f ca="1">IF(INDIRECT("A"&amp;ROW())="","",H437/COUNT([Data]))</f>
        <v/>
      </c>
      <c r="K437" s="72" t="str">
        <f ca="1">IF(INDIRECT("A"&amp;ROW())="","",NORMDIST(Tabulka2493[[#This Row],[Data]],$X$6,$X$7,1))</f>
        <v/>
      </c>
      <c r="L437" s="5" t="str">
        <f t="shared" ca="1" si="19"/>
        <v/>
      </c>
      <c r="M437" s="5" t="str">
        <f>IF(ROW()=7,MAX(Tabulka2493[D_i]),"")</f>
        <v/>
      </c>
      <c r="N437" s="5"/>
      <c r="O437" s="80"/>
      <c r="P437" s="80"/>
      <c r="Q437" s="80"/>
      <c r="R437" s="76" t="str">
        <f>IF(ROW()=7,IF(SUM([pomocná])&gt;0,SUM([pomocná]),1.36/SQRT(COUNT(Tabulka2493[Data]))),"")</f>
        <v/>
      </c>
      <c r="S437" s="79"/>
      <c r="T437" s="72"/>
      <c r="U437" s="72"/>
      <c r="V437" s="72"/>
    </row>
    <row r="438" spans="1:22">
      <c r="A438" s="4" t="str">
        <f>IF('Odhad rozsahu výběru'!D440="","",'Odhad rozsahu výběru'!D440)</f>
        <v/>
      </c>
      <c r="B438" s="69" t="str">
        <f ca="1">IF(INDIRECT("A"&amp;ROW())="","",RANK(A438,[Data],1))</f>
        <v/>
      </c>
      <c r="C438" s="5" t="str">
        <f ca="1">IF(INDIRECT("A"&amp;ROW())="","",(B438-1)/COUNT([Data]))</f>
        <v/>
      </c>
      <c r="D438" s="5" t="str">
        <f ca="1">IF(INDIRECT("A"&amp;ROW())="","",B438/COUNT([Data]))</f>
        <v/>
      </c>
      <c r="E438" t="str">
        <f t="shared" ca="1" si="20"/>
        <v/>
      </c>
      <c r="F438" s="5" t="str">
        <f t="shared" ca="1" si="18"/>
        <v/>
      </c>
      <c r="G438" s="5" t="str">
        <f>IF(ROW()=7,MAX([D_i]),"")</f>
        <v/>
      </c>
      <c r="H438" s="69" t="str">
        <f ca="1">IF(INDIRECT("A"&amp;ROW())="","",RANK([Data],[Data],1)+COUNTIF([Data],Tabulka2493[[#This Row],[Data]])-1)</f>
        <v/>
      </c>
      <c r="I438" s="5" t="str">
        <f ca="1">IF(INDIRECT("A"&amp;ROW())="","",(Tabulka2493[[#This Row],[Pořadí2 - i2]]-1)/COUNT([Data]))</f>
        <v/>
      </c>
      <c r="J438" s="5" t="str">
        <f ca="1">IF(INDIRECT("A"&amp;ROW())="","",H438/COUNT([Data]))</f>
        <v/>
      </c>
      <c r="K438" s="72" t="str">
        <f ca="1">IF(INDIRECT("A"&amp;ROW())="","",NORMDIST(Tabulka2493[[#This Row],[Data]],$X$6,$X$7,1))</f>
        <v/>
      </c>
      <c r="L438" s="5" t="str">
        <f t="shared" ca="1" si="19"/>
        <v/>
      </c>
      <c r="M438" s="5" t="str">
        <f>IF(ROW()=7,MAX(Tabulka2493[D_i]),"")</f>
        <v/>
      </c>
      <c r="N438" s="5"/>
      <c r="O438" s="80"/>
      <c r="P438" s="80"/>
      <c r="Q438" s="80"/>
      <c r="R438" s="76" t="str">
        <f>IF(ROW()=7,IF(SUM([pomocná])&gt;0,SUM([pomocná]),1.36/SQRT(COUNT(Tabulka2493[Data]))),"")</f>
        <v/>
      </c>
      <c r="S438" s="79"/>
      <c r="T438" s="72"/>
      <c r="U438" s="72"/>
      <c r="V438" s="72"/>
    </row>
    <row r="439" spans="1:22">
      <c r="A439" s="4" t="str">
        <f>IF('Odhad rozsahu výběru'!D441="","",'Odhad rozsahu výběru'!D441)</f>
        <v/>
      </c>
      <c r="B439" s="69" t="str">
        <f ca="1">IF(INDIRECT("A"&amp;ROW())="","",RANK(A439,[Data],1))</f>
        <v/>
      </c>
      <c r="C439" s="5" t="str">
        <f ca="1">IF(INDIRECT("A"&amp;ROW())="","",(B439-1)/COUNT([Data]))</f>
        <v/>
      </c>
      <c r="D439" s="5" t="str">
        <f ca="1">IF(INDIRECT("A"&amp;ROW())="","",B439/COUNT([Data]))</f>
        <v/>
      </c>
      <c r="E439" t="str">
        <f t="shared" ca="1" si="20"/>
        <v/>
      </c>
      <c r="F439" s="5" t="str">
        <f t="shared" ca="1" si="18"/>
        <v/>
      </c>
      <c r="G439" s="5" t="str">
        <f>IF(ROW()=7,MAX([D_i]),"")</f>
        <v/>
      </c>
      <c r="H439" s="69" t="str">
        <f ca="1">IF(INDIRECT("A"&amp;ROW())="","",RANK([Data],[Data],1)+COUNTIF([Data],Tabulka2493[[#This Row],[Data]])-1)</f>
        <v/>
      </c>
      <c r="I439" s="5" t="str">
        <f ca="1">IF(INDIRECT("A"&amp;ROW())="","",(Tabulka2493[[#This Row],[Pořadí2 - i2]]-1)/COUNT([Data]))</f>
        <v/>
      </c>
      <c r="J439" s="5" t="str">
        <f ca="1">IF(INDIRECT("A"&amp;ROW())="","",H439/COUNT([Data]))</f>
        <v/>
      </c>
      <c r="K439" s="72" t="str">
        <f ca="1">IF(INDIRECT("A"&amp;ROW())="","",NORMDIST(Tabulka2493[[#This Row],[Data]],$X$6,$X$7,1))</f>
        <v/>
      </c>
      <c r="L439" s="5" t="str">
        <f t="shared" ca="1" si="19"/>
        <v/>
      </c>
      <c r="M439" s="5" t="str">
        <f>IF(ROW()=7,MAX(Tabulka2493[D_i]),"")</f>
        <v/>
      </c>
      <c r="N439" s="5"/>
      <c r="O439" s="80"/>
      <c r="P439" s="80"/>
      <c r="Q439" s="80"/>
      <c r="R439" s="76" t="str">
        <f>IF(ROW()=7,IF(SUM([pomocná])&gt;0,SUM([pomocná]),1.36/SQRT(COUNT(Tabulka2493[Data]))),"")</f>
        <v/>
      </c>
      <c r="S439" s="79"/>
      <c r="T439" s="72"/>
      <c r="U439" s="72"/>
      <c r="V439" s="72"/>
    </row>
    <row r="440" spans="1:22">
      <c r="A440" s="4" t="str">
        <f>IF('Odhad rozsahu výběru'!D442="","",'Odhad rozsahu výběru'!D442)</f>
        <v/>
      </c>
      <c r="B440" s="69" t="str">
        <f ca="1">IF(INDIRECT("A"&amp;ROW())="","",RANK(A440,[Data],1))</f>
        <v/>
      </c>
      <c r="C440" s="5" t="str">
        <f ca="1">IF(INDIRECT("A"&amp;ROW())="","",(B440-1)/COUNT([Data]))</f>
        <v/>
      </c>
      <c r="D440" s="5" t="str">
        <f ca="1">IF(INDIRECT("A"&amp;ROW())="","",B440/COUNT([Data]))</f>
        <v/>
      </c>
      <c r="E440" t="str">
        <f t="shared" ca="1" si="20"/>
        <v/>
      </c>
      <c r="F440" s="5" t="str">
        <f t="shared" ca="1" si="18"/>
        <v/>
      </c>
      <c r="G440" s="5" t="str">
        <f>IF(ROW()=7,MAX([D_i]),"")</f>
        <v/>
      </c>
      <c r="H440" s="69" t="str">
        <f ca="1">IF(INDIRECT("A"&amp;ROW())="","",RANK([Data],[Data],1)+COUNTIF([Data],Tabulka2493[[#This Row],[Data]])-1)</f>
        <v/>
      </c>
      <c r="I440" s="5" t="str">
        <f ca="1">IF(INDIRECT("A"&amp;ROW())="","",(Tabulka2493[[#This Row],[Pořadí2 - i2]]-1)/COUNT([Data]))</f>
        <v/>
      </c>
      <c r="J440" s="5" t="str">
        <f ca="1">IF(INDIRECT("A"&amp;ROW())="","",H440/COUNT([Data]))</f>
        <v/>
      </c>
      <c r="K440" s="72" t="str">
        <f ca="1">IF(INDIRECT("A"&amp;ROW())="","",NORMDIST(Tabulka2493[[#This Row],[Data]],$X$6,$X$7,1))</f>
        <v/>
      </c>
      <c r="L440" s="5" t="str">
        <f t="shared" ca="1" si="19"/>
        <v/>
      </c>
      <c r="M440" s="5" t="str">
        <f>IF(ROW()=7,MAX(Tabulka2493[D_i]),"")</f>
        <v/>
      </c>
      <c r="N440" s="5"/>
      <c r="O440" s="80"/>
      <c r="P440" s="80"/>
      <c r="Q440" s="80"/>
      <c r="R440" s="76" t="str">
        <f>IF(ROW()=7,IF(SUM([pomocná])&gt;0,SUM([pomocná]),1.36/SQRT(COUNT(Tabulka2493[Data]))),"")</f>
        <v/>
      </c>
      <c r="S440" s="79"/>
      <c r="T440" s="72"/>
      <c r="U440" s="72"/>
      <c r="V440" s="72"/>
    </row>
    <row r="441" spans="1:22">
      <c r="A441" s="4" t="str">
        <f>IF('Odhad rozsahu výběru'!D443="","",'Odhad rozsahu výběru'!D443)</f>
        <v/>
      </c>
      <c r="B441" s="69" t="str">
        <f ca="1">IF(INDIRECT("A"&amp;ROW())="","",RANK(A441,[Data],1))</f>
        <v/>
      </c>
      <c r="C441" s="5" t="str">
        <f ca="1">IF(INDIRECT("A"&amp;ROW())="","",(B441-1)/COUNT([Data]))</f>
        <v/>
      </c>
      <c r="D441" s="5" t="str">
        <f ca="1">IF(INDIRECT("A"&amp;ROW())="","",B441/COUNT([Data]))</f>
        <v/>
      </c>
      <c r="E441" t="str">
        <f t="shared" ca="1" si="20"/>
        <v/>
      </c>
      <c r="F441" s="5" t="str">
        <f t="shared" ca="1" si="18"/>
        <v/>
      </c>
      <c r="G441" s="5" t="str">
        <f>IF(ROW()=7,MAX([D_i]),"")</f>
        <v/>
      </c>
      <c r="H441" s="69" t="str">
        <f ca="1">IF(INDIRECT("A"&amp;ROW())="","",RANK([Data],[Data],1)+COUNTIF([Data],Tabulka2493[[#This Row],[Data]])-1)</f>
        <v/>
      </c>
      <c r="I441" s="5" t="str">
        <f ca="1">IF(INDIRECT("A"&amp;ROW())="","",(Tabulka2493[[#This Row],[Pořadí2 - i2]]-1)/COUNT([Data]))</f>
        <v/>
      </c>
      <c r="J441" s="5" t="str">
        <f ca="1">IF(INDIRECT("A"&amp;ROW())="","",H441/COUNT([Data]))</f>
        <v/>
      </c>
      <c r="K441" s="72" t="str">
        <f ca="1">IF(INDIRECT("A"&amp;ROW())="","",NORMDIST(Tabulka2493[[#This Row],[Data]],$X$6,$X$7,1))</f>
        <v/>
      </c>
      <c r="L441" s="5" t="str">
        <f t="shared" ca="1" si="19"/>
        <v/>
      </c>
      <c r="M441" s="5" t="str">
        <f>IF(ROW()=7,MAX(Tabulka2493[D_i]),"")</f>
        <v/>
      </c>
      <c r="N441" s="5"/>
      <c r="O441" s="80"/>
      <c r="P441" s="80"/>
      <c r="Q441" s="80"/>
      <c r="R441" s="76" t="str">
        <f>IF(ROW()=7,IF(SUM([pomocná])&gt;0,SUM([pomocná]),1.36/SQRT(COUNT(Tabulka2493[Data]))),"")</f>
        <v/>
      </c>
      <c r="S441" s="79"/>
      <c r="T441" s="72"/>
      <c r="U441" s="72"/>
      <c r="V441" s="72"/>
    </row>
    <row r="442" spans="1:22">
      <c r="A442" s="4" t="str">
        <f>IF('Odhad rozsahu výběru'!D444="","",'Odhad rozsahu výběru'!D444)</f>
        <v/>
      </c>
      <c r="B442" s="69" t="str">
        <f ca="1">IF(INDIRECT("A"&amp;ROW())="","",RANK(A442,[Data],1))</f>
        <v/>
      </c>
      <c r="C442" s="5" t="str">
        <f ca="1">IF(INDIRECT("A"&amp;ROW())="","",(B442-1)/COUNT([Data]))</f>
        <v/>
      </c>
      <c r="D442" s="5" t="str">
        <f ca="1">IF(INDIRECT("A"&amp;ROW())="","",B442/COUNT([Data]))</f>
        <v/>
      </c>
      <c r="E442" t="str">
        <f t="shared" ca="1" si="20"/>
        <v/>
      </c>
      <c r="F442" s="5" t="str">
        <f t="shared" ca="1" si="18"/>
        <v/>
      </c>
      <c r="G442" s="5" t="str">
        <f>IF(ROW()=7,MAX([D_i]),"")</f>
        <v/>
      </c>
      <c r="H442" s="69" t="str">
        <f ca="1">IF(INDIRECT("A"&amp;ROW())="","",RANK([Data],[Data],1)+COUNTIF([Data],Tabulka2493[[#This Row],[Data]])-1)</f>
        <v/>
      </c>
      <c r="I442" s="5" t="str">
        <f ca="1">IF(INDIRECT("A"&amp;ROW())="","",(Tabulka2493[[#This Row],[Pořadí2 - i2]]-1)/COUNT([Data]))</f>
        <v/>
      </c>
      <c r="J442" s="5" t="str">
        <f ca="1">IF(INDIRECT("A"&amp;ROW())="","",H442/COUNT([Data]))</f>
        <v/>
      </c>
      <c r="K442" s="72" t="str">
        <f ca="1">IF(INDIRECT("A"&amp;ROW())="","",NORMDIST(Tabulka2493[[#This Row],[Data]],$X$6,$X$7,1))</f>
        <v/>
      </c>
      <c r="L442" s="5" t="str">
        <f t="shared" ca="1" si="19"/>
        <v/>
      </c>
      <c r="M442" s="5" t="str">
        <f>IF(ROW()=7,MAX(Tabulka2493[D_i]),"")</f>
        <v/>
      </c>
      <c r="N442" s="5"/>
      <c r="O442" s="80"/>
      <c r="P442" s="80"/>
      <c r="Q442" s="80"/>
      <c r="R442" s="76" t="str">
        <f>IF(ROW()=7,IF(SUM([pomocná])&gt;0,SUM([pomocná]),1.36/SQRT(COUNT(Tabulka2493[Data]))),"")</f>
        <v/>
      </c>
      <c r="S442" s="79"/>
      <c r="T442" s="72"/>
      <c r="U442" s="72"/>
      <c r="V442" s="72"/>
    </row>
    <row r="443" spans="1:22">
      <c r="A443" s="4" t="str">
        <f>IF('Odhad rozsahu výběru'!D445="","",'Odhad rozsahu výběru'!D445)</f>
        <v/>
      </c>
      <c r="B443" s="69" t="str">
        <f ca="1">IF(INDIRECT("A"&amp;ROW())="","",RANK(A443,[Data],1))</f>
        <v/>
      </c>
      <c r="C443" s="5" t="str">
        <f ca="1">IF(INDIRECT("A"&amp;ROW())="","",(B443-1)/COUNT([Data]))</f>
        <v/>
      </c>
      <c r="D443" s="5" t="str">
        <f ca="1">IF(INDIRECT("A"&amp;ROW())="","",B443/COUNT([Data]))</f>
        <v/>
      </c>
      <c r="E443" t="str">
        <f t="shared" ca="1" si="20"/>
        <v/>
      </c>
      <c r="F443" s="5" t="str">
        <f t="shared" ca="1" si="18"/>
        <v/>
      </c>
      <c r="G443" s="5" t="str">
        <f>IF(ROW()=7,MAX([D_i]),"")</f>
        <v/>
      </c>
      <c r="H443" s="69" t="str">
        <f ca="1">IF(INDIRECT("A"&amp;ROW())="","",RANK([Data],[Data],1)+COUNTIF([Data],Tabulka2493[[#This Row],[Data]])-1)</f>
        <v/>
      </c>
      <c r="I443" s="5" t="str">
        <f ca="1">IF(INDIRECT("A"&amp;ROW())="","",(Tabulka2493[[#This Row],[Pořadí2 - i2]]-1)/COUNT([Data]))</f>
        <v/>
      </c>
      <c r="J443" s="5" t="str">
        <f ca="1">IF(INDIRECT("A"&amp;ROW())="","",H443/COUNT([Data]))</f>
        <v/>
      </c>
      <c r="K443" s="72" t="str">
        <f ca="1">IF(INDIRECT("A"&amp;ROW())="","",NORMDIST(Tabulka2493[[#This Row],[Data]],$X$6,$X$7,1))</f>
        <v/>
      </c>
      <c r="L443" s="5" t="str">
        <f t="shared" ca="1" si="19"/>
        <v/>
      </c>
      <c r="M443" s="5" t="str">
        <f>IF(ROW()=7,MAX(Tabulka2493[D_i]),"")</f>
        <v/>
      </c>
      <c r="N443" s="5"/>
      <c r="O443" s="80"/>
      <c r="P443" s="80"/>
      <c r="Q443" s="80"/>
      <c r="R443" s="76" t="str">
        <f>IF(ROW()=7,IF(SUM([pomocná])&gt;0,SUM([pomocná]),1.36/SQRT(COUNT(Tabulka2493[Data]))),"")</f>
        <v/>
      </c>
      <c r="S443" s="79"/>
      <c r="T443" s="72"/>
      <c r="U443" s="72"/>
      <c r="V443" s="72"/>
    </row>
    <row r="444" spans="1:22">
      <c r="A444" s="4" t="str">
        <f>IF('Odhad rozsahu výběru'!D446="","",'Odhad rozsahu výběru'!D446)</f>
        <v/>
      </c>
      <c r="B444" s="69" t="str">
        <f ca="1">IF(INDIRECT("A"&amp;ROW())="","",RANK(A444,[Data],1))</f>
        <v/>
      </c>
      <c r="C444" s="5" t="str">
        <f ca="1">IF(INDIRECT("A"&amp;ROW())="","",(B444-1)/COUNT([Data]))</f>
        <v/>
      </c>
      <c r="D444" s="5" t="str">
        <f ca="1">IF(INDIRECT("A"&amp;ROW())="","",B444/COUNT([Data]))</f>
        <v/>
      </c>
      <c r="E444" t="str">
        <f t="shared" ca="1" si="20"/>
        <v/>
      </c>
      <c r="F444" s="5" t="str">
        <f t="shared" ca="1" si="18"/>
        <v/>
      </c>
      <c r="G444" s="5" t="str">
        <f>IF(ROW()=7,MAX([D_i]),"")</f>
        <v/>
      </c>
      <c r="H444" s="69" t="str">
        <f ca="1">IF(INDIRECT("A"&amp;ROW())="","",RANK([Data],[Data],1)+COUNTIF([Data],Tabulka2493[[#This Row],[Data]])-1)</f>
        <v/>
      </c>
      <c r="I444" s="5" t="str">
        <f ca="1">IF(INDIRECT("A"&amp;ROW())="","",(Tabulka2493[[#This Row],[Pořadí2 - i2]]-1)/COUNT([Data]))</f>
        <v/>
      </c>
      <c r="J444" s="5" t="str">
        <f ca="1">IF(INDIRECT("A"&amp;ROW())="","",H444/COUNT([Data]))</f>
        <v/>
      </c>
      <c r="K444" s="72" t="str">
        <f ca="1">IF(INDIRECT("A"&amp;ROW())="","",NORMDIST(Tabulka2493[[#This Row],[Data]],$X$6,$X$7,1))</f>
        <v/>
      </c>
      <c r="L444" s="5" t="str">
        <f t="shared" ca="1" si="19"/>
        <v/>
      </c>
      <c r="M444" s="5" t="str">
        <f>IF(ROW()=7,MAX(Tabulka2493[D_i]),"")</f>
        <v/>
      </c>
      <c r="N444" s="5"/>
      <c r="O444" s="80"/>
      <c r="P444" s="80"/>
      <c r="Q444" s="80"/>
      <c r="R444" s="76" t="str">
        <f>IF(ROW()=7,IF(SUM([pomocná])&gt;0,SUM([pomocná]),1.36/SQRT(COUNT(Tabulka2493[Data]))),"")</f>
        <v/>
      </c>
      <c r="S444" s="79"/>
      <c r="T444" s="72"/>
      <c r="U444" s="72"/>
      <c r="V444" s="72"/>
    </row>
    <row r="445" spans="1:22">
      <c r="A445" s="4" t="str">
        <f>IF('Odhad rozsahu výběru'!D447="","",'Odhad rozsahu výběru'!D447)</f>
        <v/>
      </c>
      <c r="B445" s="69" t="str">
        <f ca="1">IF(INDIRECT("A"&amp;ROW())="","",RANK(A445,[Data],1))</f>
        <v/>
      </c>
      <c r="C445" s="5" t="str">
        <f ca="1">IF(INDIRECT("A"&amp;ROW())="","",(B445-1)/COUNT([Data]))</f>
        <v/>
      </c>
      <c r="D445" s="5" t="str">
        <f ca="1">IF(INDIRECT("A"&amp;ROW())="","",B445/COUNT([Data]))</f>
        <v/>
      </c>
      <c r="E445" t="str">
        <f t="shared" ca="1" si="20"/>
        <v/>
      </c>
      <c r="F445" s="5" t="str">
        <f t="shared" ca="1" si="18"/>
        <v/>
      </c>
      <c r="G445" s="5" t="str">
        <f>IF(ROW()=7,MAX([D_i]),"")</f>
        <v/>
      </c>
      <c r="H445" s="69" t="str">
        <f ca="1">IF(INDIRECT("A"&amp;ROW())="","",RANK([Data],[Data],1)+COUNTIF([Data],Tabulka2493[[#This Row],[Data]])-1)</f>
        <v/>
      </c>
      <c r="I445" s="5" t="str">
        <f ca="1">IF(INDIRECT("A"&amp;ROW())="","",(Tabulka2493[[#This Row],[Pořadí2 - i2]]-1)/COUNT([Data]))</f>
        <v/>
      </c>
      <c r="J445" s="5" t="str">
        <f ca="1">IF(INDIRECT("A"&amp;ROW())="","",H445/COUNT([Data]))</f>
        <v/>
      </c>
      <c r="K445" s="72" t="str">
        <f ca="1">IF(INDIRECT("A"&amp;ROW())="","",NORMDIST(Tabulka2493[[#This Row],[Data]],$X$6,$X$7,1))</f>
        <v/>
      </c>
      <c r="L445" s="5" t="str">
        <f t="shared" ca="1" si="19"/>
        <v/>
      </c>
      <c r="M445" s="5" t="str">
        <f>IF(ROW()=7,MAX(Tabulka2493[D_i]),"")</f>
        <v/>
      </c>
      <c r="N445" s="5"/>
      <c r="O445" s="80"/>
      <c r="P445" s="80"/>
      <c r="Q445" s="80"/>
      <c r="R445" s="76" t="str">
        <f>IF(ROW()=7,IF(SUM([pomocná])&gt;0,SUM([pomocná]),1.36/SQRT(COUNT(Tabulka2493[Data]))),"")</f>
        <v/>
      </c>
      <c r="S445" s="79"/>
      <c r="T445" s="72"/>
      <c r="U445" s="72"/>
      <c r="V445" s="72"/>
    </row>
    <row r="446" spans="1:22">
      <c r="A446" s="4" t="str">
        <f>IF('Odhad rozsahu výběru'!D448="","",'Odhad rozsahu výběru'!D448)</f>
        <v/>
      </c>
      <c r="B446" s="69" t="str">
        <f ca="1">IF(INDIRECT("A"&amp;ROW())="","",RANK(A446,[Data],1))</f>
        <v/>
      </c>
      <c r="C446" s="5" t="str">
        <f ca="1">IF(INDIRECT("A"&amp;ROW())="","",(B446-1)/COUNT([Data]))</f>
        <v/>
      </c>
      <c r="D446" s="5" t="str">
        <f ca="1">IF(INDIRECT("A"&amp;ROW())="","",B446/COUNT([Data]))</f>
        <v/>
      </c>
      <c r="E446" t="str">
        <f t="shared" ca="1" si="20"/>
        <v/>
      </c>
      <c r="F446" s="5" t="str">
        <f t="shared" ca="1" si="18"/>
        <v/>
      </c>
      <c r="G446" s="5" t="str">
        <f>IF(ROW()=7,MAX([D_i]),"")</f>
        <v/>
      </c>
      <c r="H446" s="69" t="str">
        <f ca="1">IF(INDIRECT("A"&amp;ROW())="","",RANK([Data],[Data],1)+COUNTIF([Data],Tabulka2493[[#This Row],[Data]])-1)</f>
        <v/>
      </c>
      <c r="I446" s="5" t="str">
        <f ca="1">IF(INDIRECT("A"&amp;ROW())="","",(Tabulka2493[[#This Row],[Pořadí2 - i2]]-1)/COUNT([Data]))</f>
        <v/>
      </c>
      <c r="J446" s="5" t="str">
        <f ca="1">IF(INDIRECT("A"&amp;ROW())="","",H446/COUNT([Data]))</f>
        <v/>
      </c>
      <c r="K446" s="72" t="str">
        <f ca="1">IF(INDIRECT("A"&amp;ROW())="","",NORMDIST(Tabulka2493[[#This Row],[Data]],$X$6,$X$7,1))</f>
        <v/>
      </c>
      <c r="L446" s="5" t="str">
        <f t="shared" ca="1" si="19"/>
        <v/>
      </c>
      <c r="M446" s="5" t="str">
        <f>IF(ROW()=7,MAX(Tabulka2493[D_i]),"")</f>
        <v/>
      </c>
      <c r="N446" s="5"/>
      <c r="O446" s="80"/>
      <c r="P446" s="80"/>
      <c r="Q446" s="80"/>
      <c r="R446" s="76" t="str">
        <f>IF(ROW()=7,IF(SUM([pomocná])&gt;0,SUM([pomocná]),1.36/SQRT(COUNT(Tabulka2493[Data]))),"")</f>
        <v/>
      </c>
      <c r="S446" s="79"/>
      <c r="T446" s="72"/>
      <c r="U446" s="72"/>
      <c r="V446" s="72"/>
    </row>
    <row r="447" spans="1:22">
      <c r="A447" s="4" t="str">
        <f>IF('Odhad rozsahu výběru'!D449="","",'Odhad rozsahu výběru'!D449)</f>
        <v/>
      </c>
      <c r="B447" s="69" t="str">
        <f ca="1">IF(INDIRECT("A"&amp;ROW())="","",RANK(A447,[Data],1))</f>
        <v/>
      </c>
      <c r="C447" s="5" t="str">
        <f ca="1">IF(INDIRECT("A"&amp;ROW())="","",(B447-1)/COUNT([Data]))</f>
        <v/>
      </c>
      <c r="D447" s="5" t="str">
        <f ca="1">IF(INDIRECT("A"&amp;ROW())="","",B447/COUNT([Data]))</f>
        <v/>
      </c>
      <c r="E447" t="str">
        <f t="shared" ca="1" si="20"/>
        <v/>
      </c>
      <c r="F447" s="5" t="str">
        <f t="shared" ca="1" si="18"/>
        <v/>
      </c>
      <c r="G447" s="5" t="str">
        <f>IF(ROW()=7,MAX([D_i]),"")</f>
        <v/>
      </c>
      <c r="H447" s="69" t="str">
        <f ca="1">IF(INDIRECT("A"&amp;ROW())="","",RANK([Data],[Data],1)+COUNTIF([Data],Tabulka2493[[#This Row],[Data]])-1)</f>
        <v/>
      </c>
      <c r="I447" s="5" t="str">
        <f ca="1">IF(INDIRECT("A"&amp;ROW())="","",(Tabulka2493[[#This Row],[Pořadí2 - i2]]-1)/COUNT([Data]))</f>
        <v/>
      </c>
      <c r="J447" s="5" t="str">
        <f ca="1">IF(INDIRECT("A"&amp;ROW())="","",H447/COUNT([Data]))</f>
        <v/>
      </c>
      <c r="K447" s="72" t="str">
        <f ca="1">IF(INDIRECT("A"&amp;ROW())="","",NORMDIST(Tabulka2493[[#This Row],[Data]],$X$6,$X$7,1))</f>
        <v/>
      </c>
      <c r="L447" s="5" t="str">
        <f t="shared" ca="1" si="19"/>
        <v/>
      </c>
      <c r="M447" s="5" t="str">
        <f>IF(ROW()=7,MAX(Tabulka2493[D_i]),"")</f>
        <v/>
      </c>
      <c r="N447" s="5"/>
      <c r="O447" s="80"/>
      <c r="P447" s="80"/>
      <c r="Q447" s="80"/>
      <c r="R447" s="76" t="str">
        <f>IF(ROW()=7,IF(SUM([pomocná])&gt;0,SUM([pomocná]),1.36/SQRT(COUNT(Tabulka2493[Data]))),"")</f>
        <v/>
      </c>
      <c r="S447" s="79"/>
      <c r="T447" s="72"/>
      <c r="U447" s="72"/>
      <c r="V447" s="72"/>
    </row>
    <row r="448" spans="1:22">
      <c r="A448" s="4" t="str">
        <f>IF('Odhad rozsahu výběru'!D450="","",'Odhad rozsahu výběru'!D450)</f>
        <v/>
      </c>
      <c r="B448" s="69" t="str">
        <f ca="1">IF(INDIRECT("A"&amp;ROW())="","",RANK(A448,[Data],1))</f>
        <v/>
      </c>
      <c r="C448" s="5" t="str">
        <f ca="1">IF(INDIRECT("A"&amp;ROW())="","",(B448-1)/COUNT([Data]))</f>
        <v/>
      </c>
      <c r="D448" s="5" t="str">
        <f ca="1">IF(INDIRECT("A"&amp;ROW())="","",B448/COUNT([Data]))</f>
        <v/>
      </c>
      <c r="E448" t="str">
        <f t="shared" ca="1" si="20"/>
        <v/>
      </c>
      <c r="F448" s="5" t="str">
        <f t="shared" ca="1" si="18"/>
        <v/>
      </c>
      <c r="G448" s="5" t="str">
        <f>IF(ROW()=7,MAX([D_i]),"")</f>
        <v/>
      </c>
      <c r="H448" s="69" t="str">
        <f ca="1">IF(INDIRECT("A"&amp;ROW())="","",RANK([Data],[Data],1)+COUNTIF([Data],Tabulka2493[[#This Row],[Data]])-1)</f>
        <v/>
      </c>
      <c r="I448" s="5" t="str">
        <f ca="1">IF(INDIRECT("A"&amp;ROW())="","",(Tabulka2493[[#This Row],[Pořadí2 - i2]]-1)/COUNT([Data]))</f>
        <v/>
      </c>
      <c r="J448" s="5" t="str">
        <f ca="1">IF(INDIRECT("A"&amp;ROW())="","",H448/COUNT([Data]))</f>
        <v/>
      </c>
      <c r="K448" s="72" t="str">
        <f ca="1">IF(INDIRECT("A"&amp;ROW())="","",NORMDIST(Tabulka2493[[#This Row],[Data]],$X$6,$X$7,1))</f>
        <v/>
      </c>
      <c r="L448" s="5" t="str">
        <f t="shared" ca="1" si="19"/>
        <v/>
      </c>
      <c r="M448" s="5" t="str">
        <f>IF(ROW()=7,MAX(Tabulka2493[D_i]),"")</f>
        <v/>
      </c>
      <c r="N448" s="5"/>
      <c r="O448" s="80"/>
      <c r="P448" s="80"/>
      <c r="Q448" s="80"/>
      <c r="R448" s="76" t="str">
        <f>IF(ROW()=7,IF(SUM([pomocná])&gt;0,SUM([pomocná]),1.36/SQRT(COUNT(Tabulka2493[Data]))),"")</f>
        <v/>
      </c>
      <c r="S448" s="79"/>
      <c r="T448" s="72"/>
      <c r="U448" s="72"/>
      <c r="V448" s="72"/>
    </row>
    <row r="449" spans="1:22">
      <c r="A449" s="4" t="str">
        <f>IF('Odhad rozsahu výběru'!D451="","",'Odhad rozsahu výběru'!D451)</f>
        <v/>
      </c>
      <c r="B449" s="69" t="str">
        <f ca="1">IF(INDIRECT("A"&amp;ROW())="","",RANK(A449,[Data],1))</f>
        <v/>
      </c>
      <c r="C449" s="5" t="str">
        <f ca="1">IF(INDIRECT("A"&amp;ROW())="","",(B449-1)/COUNT([Data]))</f>
        <v/>
      </c>
      <c r="D449" s="5" t="str">
        <f ca="1">IF(INDIRECT("A"&amp;ROW())="","",B449/COUNT([Data]))</f>
        <v/>
      </c>
      <c r="E449" t="str">
        <f t="shared" ca="1" si="20"/>
        <v/>
      </c>
      <c r="F449" s="5" t="str">
        <f t="shared" ca="1" si="18"/>
        <v/>
      </c>
      <c r="G449" s="5" t="str">
        <f>IF(ROW()=7,MAX([D_i]),"")</f>
        <v/>
      </c>
      <c r="H449" s="69" t="str">
        <f ca="1">IF(INDIRECT("A"&amp;ROW())="","",RANK([Data],[Data],1)+COUNTIF([Data],Tabulka2493[[#This Row],[Data]])-1)</f>
        <v/>
      </c>
      <c r="I449" s="5" t="str">
        <f ca="1">IF(INDIRECT("A"&amp;ROW())="","",(Tabulka2493[[#This Row],[Pořadí2 - i2]]-1)/COUNT([Data]))</f>
        <v/>
      </c>
      <c r="J449" s="5" t="str">
        <f ca="1">IF(INDIRECT("A"&amp;ROW())="","",H449/COUNT([Data]))</f>
        <v/>
      </c>
      <c r="K449" s="72" t="str">
        <f ca="1">IF(INDIRECT("A"&amp;ROW())="","",NORMDIST(Tabulka2493[[#This Row],[Data]],$X$6,$X$7,1))</f>
        <v/>
      </c>
      <c r="L449" s="5" t="str">
        <f t="shared" ca="1" si="19"/>
        <v/>
      </c>
      <c r="M449" s="5" t="str">
        <f>IF(ROW()=7,MAX(Tabulka2493[D_i]),"")</f>
        <v/>
      </c>
      <c r="N449" s="5"/>
      <c r="O449" s="80"/>
      <c r="P449" s="80"/>
      <c r="Q449" s="80"/>
      <c r="R449" s="76" t="str">
        <f>IF(ROW()=7,IF(SUM([pomocná])&gt;0,SUM([pomocná]),1.36/SQRT(COUNT(Tabulka2493[Data]))),"")</f>
        <v/>
      </c>
      <c r="S449" s="79"/>
      <c r="T449" s="72"/>
      <c r="U449" s="72"/>
      <c r="V449" s="72"/>
    </row>
    <row r="450" spans="1:22">
      <c r="A450" s="4" t="str">
        <f>IF('Odhad rozsahu výběru'!D452="","",'Odhad rozsahu výběru'!D452)</f>
        <v/>
      </c>
      <c r="B450" s="69" t="str">
        <f ca="1">IF(INDIRECT("A"&amp;ROW())="","",RANK(A450,[Data],1))</f>
        <v/>
      </c>
      <c r="C450" s="5" t="str">
        <f ca="1">IF(INDIRECT("A"&amp;ROW())="","",(B450-1)/COUNT([Data]))</f>
        <v/>
      </c>
      <c r="D450" s="5" t="str">
        <f ca="1">IF(INDIRECT("A"&amp;ROW())="","",B450/COUNT([Data]))</f>
        <v/>
      </c>
      <c r="E450" t="str">
        <f t="shared" ca="1" si="20"/>
        <v/>
      </c>
      <c r="F450" s="5" t="str">
        <f t="shared" ca="1" si="18"/>
        <v/>
      </c>
      <c r="G450" s="5" t="str">
        <f>IF(ROW()=7,MAX([D_i]),"")</f>
        <v/>
      </c>
      <c r="H450" s="69" t="str">
        <f ca="1">IF(INDIRECT("A"&amp;ROW())="","",RANK([Data],[Data],1)+COUNTIF([Data],Tabulka2493[[#This Row],[Data]])-1)</f>
        <v/>
      </c>
      <c r="I450" s="5" t="str">
        <f ca="1">IF(INDIRECT("A"&amp;ROW())="","",(Tabulka2493[[#This Row],[Pořadí2 - i2]]-1)/COUNT([Data]))</f>
        <v/>
      </c>
      <c r="J450" s="5" t="str">
        <f ca="1">IF(INDIRECT("A"&amp;ROW())="","",H450/COUNT([Data]))</f>
        <v/>
      </c>
      <c r="K450" s="72" t="str">
        <f ca="1">IF(INDIRECT("A"&amp;ROW())="","",NORMDIST(Tabulka2493[[#This Row],[Data]],$X$6,$X$7,1))</f>
        <v/>
      </c>
      <c r="L450" s="5" t="str">
        <f t="shared" ca="1" si="19"/>
        <v/>
      </c>
      <c r="M450" s="5" t="str">
        <f>IF(ROW()=7,MAX(Tabulka2493[D_i]),"")</f>
        <v/>
      </c>
      <c r="N450" s="5"/>
      <c r="O450" s="80"/>
      <c r="P450" s="80"/>
      <c r="Q450" s="80"/>
      <c r="R450" s="76" t="str">
        <f>IF(ROW()=7,IF(SUM([pomocná])&gt;0,SUM([pomocná]),1.36/SQRT(COUNT(Tabulka2493[Data]))),"")</f>
        <v/>
      </c>
      <c r="S450" s="79"/>
      <c r="T450" s="72"/>
      <c r="U450" s="72"/>
      <c r="V450" s="72"/>
    </row>
    <row r="451" spans="1:22">
      <c r="A451" s="4" t="str">
        <f>IF('Odhad rozsahu výběru'!D453="","",'Odhad rozsahu výběru'!D453)</f>
        <v/>
      </c>
      <c r="B451" s="69" t="str">
        <f ca="1">IF(INDIRECT("A"&amp;ROW())="","",RANK(A451,[Data],1))</f>
        <v/>
      </c>
      <c r="C451" s="5" t="str">
        <f ca="1">IF(INDIRECT("A"&amp;ROW())="","",(B451-1)/COUNT([Data]))</f>
        <v/>
      </c>
      <c r="D451" s="5" t="str">
        <f ca="1">IF(INDIRECT("A"&amp;ROW())="","",B451/COUNT([Data]))</f>
        <v/>
      </c>
      <c r="E451" t="str">
        <f t="shared" ca="1" si="20"/>
        <v/>
      </c>
      <c r="F451" s="5" t="str">
        <f t="shared" ca="1" si="18"/>
        <v/>
      </c>
      <c r="G451" s="5" t="str">
        <f>IF(ROW()=7,MAX([D_i]),"")</f>
        <v/>
      </c>
      <c r="H451" s="69" t="str">
        <f ca="1">IF(INDIRECT("A"&amp;ROW())="","",RANK([Data],[Data],1)+COUNTIF([Data],Tabulka2493[[#This Row],[Data]])-1)</f>
        <v/>
      </c>
      <c r="I451" s="5" t="str">
        <f ca="1">IF(INDIRECT("A"&amp;ROW())="","",(Tabulka2493[[#This Row],[Pořadí2 - i2]]-1)/COUNT([Data]))</f>
        <v/>
      </c>
      <c r="J451" s="5" t="str">
        <f ca="1">IF(INDIRECT("A"&amp;ROW())="","",H451/COUNT([Data]))</f>
        <v/>
      </c>
      <c r="K451" s="72" t="str">
        <f ca="1">IF(INDIRECT("A"&amp;ROW())="","",NORMDIST(Tabulka2493[[#This Row],[Data]],$X$6,$X$7,1))</f>
        <v/>
      </c>
      <c r="L451" s="5" t="str">
        <f t="shared" ca="1" si="19"/>
        <v/>
      </c>
      <c r="M451" s="5" t="str">
        <f>IF(ROW()=7,MAX(Tabulka2493[D_i]),"")</f>
        <v/>
      </c>
      <c r="N451" s="5"/>
      <c r="O451" s="80"/>
      <c r="P451" s="80"/>
      <c r="Q451" s="80"/>
      <c r="R451" s="76" t="str">
        <f>IF(ROW()=7,IF(SUM([pomocná])&gt;0,SUM([pomocná]),1.36/SQRT(COUNT(Tabulka2493[Data]))),"")</f>
        <v/>
      </c>
      <c r="S451" s="79"/>
      <c r="T451" s="72"/>
      <c r="U451" s="72"/>
      <c r="V451" s="72"/>
    </row>
    <row r="452" spans="1:22">
      <c r="A452" s="4" t="str">
        <f>IF('Odhad rozsahu výběru'!D454="","",'Odhad rozsahu výběru'!D454)</f>
        <v/>
      </c>
      <c r="B452" s="69" t="str">
        <f ca="1">IF(INDIRECT("A"&amp;ROW())="","",RANK(A452,[Data],1))</f>
        <v/>
      </c>
      <c r="C452" s="5" t="str">
        <f ca="1">IF(INDIRECT("A"&amp;ROW())="","",(B452-1)/COUNT([Data]))</f>
        <v/>
      </c>
      <c r="D452" s="5" t="str">
        <f ca="1">IF(INDIRECT("A"&amp;ROW())="","",B452/COUNT([Data]))</f>
        <v/>
      </c>
      <c r="E452" t="str">
        <f t="shared" ca="1" si="20"/>
        <v/>
      </c>
      <c r="F452" s="5" t="str">
        <f t="shared" ca="1" si="18"/>
        <v/>
      </c>
      <c r="G452" s="5" t="str">
        <f>IF(ROW()=7,MAX([D_i]),"")</f>
        <v/>
      </c>
      <c r="H452" s="69" t="str">
        <f ca="1">IF(INDIRECT("A"&amp;ROW())="","",RANK([Data],[Data],1)+COUNTIF([Data],Tabulka2493[[#This Row],[Data]])-1)</f>
        <v/>
      </c>
      <c r="I452" s="5" t="str">
        <f ca="1">IF(INDIRECT("A"&amp;ROW())="","",(Tabulka2493[[#This Row],[Pořadí2 - i2]]-1)/COUNT([Data]))</f>
        <v/>
      </c>
      <c r="J452" s="5" t="str">
        <f ca="1">IF(INDIRECT("A"&amp;ROW())="","",H452/COUNT([Data]))</f>
        <v/>
      </c>
      <c r="K452" s="72" t="str">
        <f ca="1">IF(INDIRECT("A"&amp;ROW())="","",NORMDIST(Tabulka2493[[#This Row],[Data]],$X$6,$X$7,1))</f>
        <v/>
      </c>
      <c r="L452" s="5" t="str">
        <f t="shared" ca="1" si="19"/>
        <v/>
      </c>
      <c r="M452" s="5" t="str">
        <f>IF(ROW()=7,MAX(Tabulka2493[D_i]),"")</f>
        <v/>
      </c>
      <c r="N452" s="5"/>
      <c r="O452" s="80"/>
      <c r="P452" s="80"/>
      <c r="Q452" s="80"/>
      <c r="R452" s="76" t="str">
        <f>IF(ROW()=7,IF(SUM([pomocná])&gt;0,SUM([pomocná]),1.36/SQRT(COUNT(Tabulka2493[Data]))),"")</f>
        <v/>
      </c>
      <c r="S452" s="79"/>
      <c r="T452" s="72"/>
      <c r="U452" s="72"/>
      <c r="V452" s="72"/>
    </row>
    <row r="453" spans="1:22">
      <c r="A453" s="4" t="str">
        <f>IF('Odhad rozsahu výběru'!D455="","",'Odhad rozsahu výběru'!D455)</f>
        <v/>
      </c>
      <c r="B453" s="69" t="str">
        <f ca="1">IF(INDIRECT("A"&amp;ROW())="","",RANK(A453,[Data],1))</f>
        <v/>
      </c>
      <c r="C453" s="5" t="str">
        <f ca="1">IF(INDIRECT("A"&amp;ROW())="","",(B453-1)/COUNT([Data]))</f>
        <v/>
      </c>
      <c r="D453" s="5" t="str">
        <f ca="1">IF(INDIRECT("A"&amp;ROW())="","",B453/COUNT([Data]))</f>
        <v/>
      </c>
      <c r="E453" t="str">
        <f t="shared" ca="1" si="20"/>
        <v/>
      </c>
      <c r="F453" s="5" t="str">
        <f t="shared" ca="1" si="18"/>
        <v/>
      </c>
      <c r="G453" s="5" t="str">
        <f>IF(ROW()=7,MAX([D_i]),"")</f>
        <v/>
      </c>
      <c r="H453" s="69" t="str">
        <f ca="1">IF(INDIRECT("A"&amp;ROW())="","",RANK([Data],[Data],1)+COUNTIF([Data],Tabulka2493[[#This Row],[Data]])-1)</f>
        <v/>
      </c>
      <c r="I453" s="5" t="str">
        <f ca="1">IF(INDIRECT("A"&amp;ROW())="","",(Tabulka2493[[#This Row],[Pořadí2 - i2]]-1)/COUNT([Data]))</f>
        <v/>
      </c>
      <c r="J453" s="5" t="str">
        <f ca="1">IF(INDIRECT("A"&amp;ROW())="","",H453/COUNT([Data]))</f>
        <v/>
      </c>
      <c r="K453" s="72" t="str">
        <f ca="1">IF(INDIRECT("A"&amp;ROW())="","",NORMDIST(Tabulka2493[[#This Row],[Data]],$X$6,$X$7,1))</f>
        <v/>
      </c>
      <c r="L453" s="5" t="str">
        <f t="shared" ca="1" si="19"/>
        <v/>
      </c>
      <c r="M453" s="5" t="str">
        <f>IF(ROW()=7,MAX(Tabulka2493[D_i]),"")</f>
        <v/>
      </c>
      <c r="N453" s="5"/>
      <c r="O453" s="80"/>
      <c r="P453" s="80"/>
      <c r="Q453" s="80"/>
      <c r="R453" s="76" t="str">
        <f>IF(ROW()=7,IF(SUM([pomocná])&gt;0,SUM([pomocná]),1.36/SQRT(COUNT(Tabulka2493[Data]))),"")</f>
        <v/>
      </c>
      <c r="S453" s="79"/>
      <c r="T453" s="72"/>
      <c r="U453" s="72"/>
      <c r="V453" s="72"/>
    </row>
    <row r="454" spans="1:22">
      <c r="A454" s="4" t="str">
        <f>IF('Odhad rozsahu výběru'!D456="","",'Odhad rozsahu výběru'!D456)</f>
        <v/>
      </c>
      <c r="B454" s="69" t="str">
        <f ca="1">IF(INDIRECT("A"&amp;ROW())="","",RANK(A454,[Data],1))</f>
        <v/>
      </c>
      <c r="C454" s="5" t="str">
        <f ca="1">IF(INDIRECT("A"&amp;ROW())="","",(B454-1)/COUNT([Data]))</f>
        <v/>
      </c>
      <c r="D454" s="5" t="str">
        <f ca="1">IF(INDIRECT("A"&amp;ROW())="","",B454/COUNT([Data]))</f>
        <v/>
      </c>
      <c r="E454" t="str">
        <f t="shared" ca="1" si="20"/>
        <v/>
      </c>
      <c r="F454" s="5" t="str">
        <f t="shared" ca="1" si="18"/>
        <v/>
      </c>
      <c r="G454" s="5" t="str">
        <f>IF(ROW()=7,MAX([D_i]),"")</f>
        <v/>
      </c>
      <c r="H454" s="69" t="str">
        <f ca="1">IF(INDIRECT("A"&amp;ROW())="","",RANK([Data],[Data],1)+COUNTIF([Data],Tabulka2493[[#This Row],[Data]])-1)</f>
        <v/>
      </c>
      <c r="I454" s="5" t="str">
        <f ca="1">IF(INDIRECT("A"&amp;ROW())="","",(Tabulka2493[[#This Row],[Pořadí2 - i2]]-1)/COUNT([Data]))</f>
        <v/>
      </c>
      <c r="J454" s="5" t="str">
        <f ca="1">IF(INDIRECT("A"&amp;ROW())="","",H454/COUNT([Data]))</f>
        <v/>
      </c>
      <c r="K454" s="72" t="str">
        <f ca="1">IF(INDIRECT("A"&amp;ROW())="","",NORMDIST(Tabulka2493[[#This Row],[Data]],$X$6,$X$7,1))</f>
        <v/>
      </c>
      <c r="L454" s="5" t="str">
        <f t="shared" ca="1" si="19"/>
        <v/>
      </c>
      <c r="M454" s="5" t="str">
        <f>IF(ROW()=7,MAX(Tabulka2493[D_i]),"")</f>
        <v/>
      </c>
      <c r="N454" s="5"/>
      <c r="O454" s="80"/>
      <c r="P454" s="80"/>
      <c r="Q454" s="80"/>
      <c r="R454" s="76" t="str">
        <f>IF(ROW()=7,IF(SUM([pomocná])&gt;0,SUM([pomocná]),1.36/SQRT(COUNT(Tabulka2493[Data]))),"")</f>
        <v/>
      </c>
      <c r="S454" s="79"/>
      <c r="T454" s="72"/>
      <c r="U454" s="72"/>
      <c r="V454" s="72"/>
    </row>
    <row r="455" spans="1:22">
      <c r="A455" s="4" t="str">
        <f>IF('Odhad rozsahu výběru'!D457="","",'Odhad rozsahu výběru'!D457)</f>
        <v/>
      </c>
      <c r="B455" s="69" t="str">
        <f ca="1">IF(INDIRECT("A"&amp;ROW())="","",RANK(A455,[Data],1))</f>
        <v/>
      </c>
      <c r="C455" s="5" t="str">
        <f ca="1">IF(INDIRECT("A"&amp;ROW())="","",(B455-1)/COUNT([Data]))</f>
        <v/>
      </c>
      <c r="D455" s="5" t="str">
        <f ca="1">IF(INDIRECT("A"&amp;ROW())="","",B455/COUNT([Data]))</f>
        <v/>
      </c>
      <c r="E455" t="str">
        <f t="shared" ca="1" si="20"/>
        <v/>
      </c>
      <c r="F455" s="5" t="str">
        <f t="shared" ref="F455:F518" ca="1" si="21">IF(INDIRECT("A"&amp;ROW())="","",MAX(ABS(C455-E455),ABS(D455-E455)))</f>
        <v/>
      </c>
      <c r="G455" s="5" t="str">
        <f>IF(ROW()=7,MAX([D_i]),"")</f>
        <v/>
      </c>
      <c r="H455" s="69" t="str">
        <f ca="1">IF(INDIRECT("A"&amp;ROW())="","",RANK([Data],[Data],1)+COUNTIF([Data],Tabulka2493[[#This Row],[Data]])-1)</f>
        <v/>
      </c>
      <c r="I455" s="5" t="str">
        <f ca="1">IF(INDIRECT("A"&amp;ROW())="","",(Tabulka2493[[#This Row],[Pořadí2 - i2]]-1)/COUNT([Data]))</f>
        <v/>
      </c>
      <c r="J455" s="5" t="str">
        <f ca="1">IF(INDIRECT("A"&amp;ROW())="","",H455/COUNT([Data]))</f>
        <v/>
      </c>
      <c r="K455" s="72" t="str">
        <f ca="1">IF(INDIRECT("A"&amp;ROW())="","",NORMDIST(Tabulka2493[[#This Row],[Data]],$X$6,$X$7,1))</f>
        <v/>
      </c>
      <c r="L455" s="5" t="str">
        <f t="shared" ref="L455:L518" ca="1" si="22">IF(INDIRECT("A"&amp;ROW())="","",MAX(ABS(I455-K455),ABS(J455-K455)))</f>
        <v/>
      </c>
      <c r="M455" s="5" t="str">
        <f>IF(ROW()=7,MAX(Tabulka2493[D_i]),"")</f>
        <v/>
      </c>
      <c r="N455" s="5"/>
      <c r="O455" s="80"/>
      <c r="P455" s="80"/>
      <c r="Q455" s="80"/>
      <c r="R455" s="76" t="str">
        <f>IF(ROW()=7,IF(SUM([pomocná])&gt;0,SUM([pomocná]),1.36/SQRT(COUNT(Tabulka2493[Data]))),"")</f>
        <v/>
      </c>
      <c r="S455" s="79"/>
      <c r="T455" s="72"/>
      <c r="U455" s="72"/>
      <c r="V455" s="72"/>
    </row>
    <row r="456" spans="1:22">
      <c r="A456" s="4" t="str">
        <f>IF('Odhad rozsahu výběru'!D458="","",'Odhad rozsahu výběru'!D458)</f>
        <v/>
      </c>
      <c r="B456" s="69" t="str">
        <f ca="1">IF(INDIRECT("A"&amp;ROW())="","",RANK(A456,[Data],1))</f>
        <v/>
      </c>
      <c r="C456" s="5" t="str">
        <f ca="1">IF(INDIRECT("A"&amp;ROW())="","",(B456-1)/COUNT([Data]))</f>
        <v/>
      </c>
      <c r="D456" s="5" t="str">
        <f ca="1">IF(INDIRECT("A"&amp;ROW())="","",B456/COUNT([Data]))</f>
        <v/>
      </c>
      <c r="E456" t="str">
        <f t="shared" ref="E456:E519" ca="1" si="23">IF(INDIRECT("A"&amp;ROW())="","",NORMDIST(A456,$X$6,$X$7,1))</f>
        <v/>
      </c>
      <c r="F456" s="5" t="str">
        <f t="shared" ca="1" si="21"/>
        <v/>
      </c>
      <c r="G456" s="5" t="str">
        <f>IF(ROW()=7,MAX([D_i]),"")</f>
        <v/>
      </c>
      <c r="H456" s="69" t="str">
        <f ca="1">IF(INDIRECT("A"&amp;ROW())="","",RANK([Data],[Data],1)+COUNTIF([Data],Tabulka2493[[#This Row],[Data]])-1)</f>
        <v/>
      </c>
      <c r="I456" s="5" t="str">
        <f ca="1">IF(INDIRECT("A"&amp;ROW())="","",(Tabulka2493[[#This Row],[Pořadí2 - i2]]-1)/COUNT([Data]))</f>
        <v/>
      </c>
      <c r="J456" s="5" t="str">
        <f ca="1">IF(INDIRECT("A"&amp;ROW())="","",H456/COUNT([Data]))</f>
        <v/>
      </c>
      <c r="K456" s="72" t="str">
        <f ca="1">IF(INDIRECT("A"&amp;ROW())="","",NORMDIST(Tabulka2493[[#This Row],[Data]],$X$6,$X$7,1))</f>
        <v/>
      </c>
      <c r="L456" s="5" t="str">
        <f t="shared" ca="1" si="22"/>
        <v/>
      </c>
      <c r="M456" s="5" t="str">
        <f>IF(ROW()=7,MAX(Tabulka2493[D_i]),"")</f>
        <v/>
      </c>
      <c r="N456" s="5"/>
      <c r="O456" s="80"/>
      <c r="P456" s="80"/>
      <c r="Q456" s="80"/>
      <c r="R456" s="76" t="str">
        <f>IF(ROW()=7,IF(SUM([pomocná])&gt;0,SUM([pomocná]),1.36/SQRT(COUNT(Tabulka2493[Data]))),"")</f>
        <v/>
      </c>
      <c r="S456" s="79"/>
      <c r="T456" s="72"/>
      <c r="U456" s="72"/>
      <c r="V456" s="72"/>
    </row>
    <row r="457" spans="1:22">
      <c r="A457" s="4" t="str">
        <f>IF('Odhad rozsahu výběru'!D459="","",'Odhad rozsahu výběru'!D459)</f>
        <v/>
      </c>
      <c r="B457" s="69" t="str">
        <f ca="1">IF(INDIRECT("A"&amp;ROW())="","",RANK(A457,[Data],1))</f>
        <v/>
      </c>
      <c r="C457" s="5" t="str">
        <f ca="1">IF(INDIRECT("A"&amp;ROW())="","",(B457-1)/COUNT([Data]))</f>
        <v/>
      </c>
      <c r="D457" s="5" t="str">
        <f ca="1">IF(INDIRECT("A"&amp;ROW())="","",B457/COUNT([Data]))</f>
        <v/>
      </c>
      <c r="E457" t="str">
        <f t="shared" ca="1" si="23"/>
        <v/>
      </c>
      <c r="F457" s="5" t="str">
        <f t="shared" ca="1" si="21"/>
        <v/>
      </c>
      <c r="G457" s="5" t="str">
        <f>IF(ROW()=7,MAX([D_i]),"")</f>
        <v/>
      </c>
      <c r="H457" s="69" t="str">
        <f ca="1">IF(INDIRECT("A"&amp;ROW())="","",RANK([Data],[Data],1)+COUNTIF([Data],Tabulka2493[[#This Row],[Data]])-1)</f>
        <v/>
      </c>
      <c r="I457" s="5" t="str">
        <f ca="1">IF(INDIRECT("A"&amp;ROW())="","",(Tabulka2493[[#This Row],[Pořadí2 - i2]]-1)/COUNT([Data]))</f>
        <v/>
      </c>
      <c r="J457" s="5" t="str">
        <f ca="1">IF(INDIRECT("A"&amp;ROW())="","",H457/COUNT([Data]))</f>
        <v/>
      </c>
      <c r="K457" s="72" t="str">
        <f ca="1">IF(INDIRECT("A"&amp;ROW())="","",NORMDIST(Tabulka2493[[#This Row],[Data]],$X$6,$X$7,1))</f>
        <v/>
      </c>
      <c r="L457" s="5" t="str">
        <f t="shared" ca="1" si="22"/>
        <v/>
      </c>
      <c r="M457" s="5" t="str">
        <f>IF(ROW()=7,MAX(Tabulka2493[D_i]),"")</f>
        <v/>
      </c>
      <c r="N457" s="5"/>
      <c r="O457" s="80"/>
      <c r="P457" s="80"/>
      <c r="Q457" s="80"/>
      <c r="R457" s="76" t="str">
        <f>IF(ROW()=7,IF(SUM([pomocná])&gt;0,SUM([pomocná]),1.36/SQRT(COUNT(Tabulka2493[Data]))),"")</f>
        <v/>
      </c>
      <c r="S457" s="79"/>
      <c r="T457" s="72"/>
      <c r="U457" s="72"/>
      <c r="V457" s="72"/>
    </row>
    <row r="458" spans="1:22">
      <c r="A458" s="4" t="str">
        <f>IF('Odhad rozsahu výběru'!D460="","",'Odhad rozsahu výběru'!D460)</f>
        <v/>
      </c>
      <c r="B458" s="69" t="str">
        <f ca="1">IF(INDIRECT("A"&amp;ROW())="","",RANK(A458,[Data],1))</f>
        <v/>
      </c>
      <c r="C458" s="5" t="str">
        <f ca="1">IF(INDIRECT("A"&amp;ROW())="","",(B458-1)/COUNT([Data]))</f>
        <v/>
      </c>
      <c r="D458" s="5" t="str">
        <f ca="1">IF(INDIRECT("A"&amp;ROW())="","",B458/COUNT([Data]))</f>
        <v/>
      </c>
      <c r="E458" t="str">
        <f t="shared" ca="1" si="23"/>
        <v/>
      </c>
      <c r="F458" s="5" t="str">
        <f t="shared" ca="1" si="21"/>
        <v/>
      </c>
      <c r="G458" s="5" t="str">
        <f>IF(ROW()=7,MAX([D_i]),"")</f>
        <v/>
      </c>
      <c r="H458" s="69" t="str">
        <f ca="1">IF(INDIRECT("A"&amp;ROW())="","",RANK([Data],[Data],1)+COUNTIF([Data],Tabulka2493[[#This Row],[Data]])-1)</f>
        <v/>
      </c>
      <c r="I458" s="5" t="str">
        <f ca="1">IF(INDIRECT("A"&amp;ROW())="","",(Tabulka2493[[#This Row],[Pořadí2 - i2]]-1)/COUNT([Data]))</f>
        <v/>
      </c>
      <c r="J458" s="5" t="str">
        <f ca="1">IF(INDIRECT("A"&amp;ROW())="","",H458/COUNT([Data]))</f>
        <v/>
      </c>
      <c r="K458" s="72" t="str">
        <f ca="1">IF(INDIRECT("A"&amp;ROW())="","",NORMDIST(Tabulka2493[[#This Row],[Data]],$X$6,$X$7,1))</f>
        <v/>
      </c>
      <c r="L458" s="5" t="str">
        <f t="shared" ca="1" si="22"/>
        <v/>
      </c>
      <c r="M458" s="5" t="str">
        <f>IF(ROW()=7,MAX(Tabulka2493[D_i]),"")</f>
        <v/>
      </c>
      <c r="N458" s="5"/>
      <c r="O458" s="80"/>
      <c r="P458" s="80"/>
      <c r="Q458" s="80"/>
      <c r="R458" s="76" t="str">
        <f>IF(ROW()=7,IF(SUM([pomocná])&gt;0,SUM([pomocná]),1.36/SQRT(COUNT(Tabulka2493[Data]))),"")</f>
        <v/>
      </c>
      <c r="S458" s="79"/>
      <c r="T458" s="72"/>
      <c r="U458" s="72"/>
      <c r="V458" s="72"/>
    </row>
    <row r="459" spans="1:22">
      <c r="A459" s="4" t="str">
        <f>IF('Odhad rozsahu výběru'!D461="","",'Odhad rozsahu výběru'!D461)</f>
        <v/>
      </c>
      <c r="B459" s="69" t="str">
        <f ca="1">IF(INDIRECT("A"&amp;ROW())="","",RANK(A459,[Data],1))</f>
        <v/>
      </c>
      <c r="C459" s="5" t="str">
        <f ca="1">IF(INDIRECT("A"&amp;ROW())="","",(B459-1)/COUNT([Data]))</f>
        <v/>
      </c>
      <c r="D459" s="5" t="str">
        <f ca="1">IF(INDIRECT("A"&amp;ROW())="","",B459/COUNT([Data]))</f>
        <v/>
      </c>
      <c r="E459" t="str">
        <f t="shared" ca="1" si="23"/>
        <v/>
      </c>
      <c r="F459" s="5" t="str">
        <f t="shared" ca="1" si="21"/>
        <v/>
      </c>
      <c r="G459" s="5" t="str">
        <f>IF(ROW()=7,MAX([D_i]),"")</f>
        <v/>
      </c>
      <c r="H459" s="69" t="str">
        <f ca="1">IF(INDIRECT("A"&amp;ROW())="","",RANK([Data],[Data],1)+COUNTIF([Data],Tabulka2493[[#This Row],[Data]])-1)</f>
        <v/>
      </c>
      <c r="I459" s="5" t="str">
        <f ca="1">IF(INDIRECT("A"&amp;ROW())="","",(Tabulka2493[[#This Row],[Pořadí2 - i2]]-1)/COUNT([Data]))</f>
        <v/>
      </c>
      <c r="J459" s="5" t="str">
        <f ca="1">IF(INDIRECT("A"&amp;ROW())="","",H459/COUNT([Data]))</f>
        <v/>
      </c>
      <c r="K459" s="72" t="str">
        <f ca="1">IF(INDIRECT("A"&amp;ROW())="","",NORMDIST(Tabulka2493[[#This Row],[Data]],$X$6,$X$7,1))</f>
        <v/>
      </c>
      <c r="L459" s="5" t="str">
        <f t="shared" ca="1" si="22"/>
        <v/>
      </c>
      <c r="M459" s="5" t="str">
        <f>IF(ROW()=7,MAX(Tabulka2493[D_i]),"")</f>
        <v/>
      </c>
      <c r="N459" s="5"/>
      <c r="O459" s="80"/>
      <c r="P459" s="80"/>
      <c r="Q459" s="80"/>
      <c r="R459" s="76" t="str">
        <f>IF(ROW()=7,IF(SUM([pomocná])&gt;0,SUM([pomocná]),1.36/SQRT(COUNT(Tabulka2493[Data]))),"")</f>
        <v/>
      </c>
      <c r="S459" s="79"/>
      <c r="T459" s="72"/>
      <c r="U459" s="72"/>
      <c r="V459" s="72"/>
    </row>
    <row r="460" spans="1:22">
      <c r="A460" s="4" t="str">
        <f>IF('Odhad rozsahu výběru'!D462="","",'Odhad rozsahu výběru'!D462)</f>
        <v/>
      </c>
      <c r="B460" s="69" t="str">
        <f ca="1">IF(INDIRECT("A"&amp;ROW())="","",RANK(A460,[Data],1))</f>
        <v/>
      </c>
      <c r="C460" s="5" t="str">
        <f ca="1">IF(INDIRECT("A"&amp;ROW())="","",(B460-1)/COUNT([Data]))</f>
        <v/>
      </c>
      <c r="D460" s="5" t="str">
        <f ca="1">IF(INDIRECT("A"&amp;ROW())="","",B460/COUNT([Data]))</f>
        <v/>
      </c>
      <c r="E460" t="str">
        <f t="shared" ca="1" si="23"/>
        <v/>
      </c>
      <c r="F460" s="5" t="str">
        <f t="shared" ca="1" si="21"/>
        <v/>
      </c>
      <c r="G460" s="5" t="str">
        <f>IF(ROW()=7,MAX([D_i]),"")</f>
        <v/>
      </c>
      <c r="H460" s="69" t="str">
        <f ca="1">IF(INDIRECT("A"&amp;ROW())="","",RANK([Data],[Data],1)+COUNTIF([Data],Tabulka2493[[#This Row],[Data]])-1)</f>
        <v/>
      </c>
      <c r="I460" s="5" t="str">
        <f ca="1">IF(INDIRECT("A"&amp;ROW())="","",(Tabulka2493[[#This Row],[Pořadí2 - i2]]-1)/COUNT([Data]))</f>
        <v/>
      </c>
      <c r="J460" s="5" t="str">
        <f ca="1">IF(INDIRECT("A"&amp;ROW())="","",H460/COUNT([Data]))</f>
        <v/>
      </c>
      <c r="K460" s="72" t="str">
        <f ca="1">IF(INDIRECT("A"&amp;ROW())="","",NORMDIST(Tabulka2493[[#This Row],[Data]],$X$6,$X$7,1))</f>
        <v/>
      </c>
      <c r="L460" s="5" t="str">
        <f t="shared" ca="1" si="22"/>
        <v/>
      </c>
      <c r="M460" s="5" t="str">
        <f>IF(ROW()=7,MAX(Tabulka2493[D_i]),"")</f>
        <v/>
      </c>
      <c r="N460" s="5"/>
      <c r="O460" s="80"/>
      <c r="P460" s="80"/>
      <c r="Q460" s="80"/>
      <c r="R460" s="76" t="str">
        <f>IF(ROW()=7,IF(SUM([pomocná])&gt;0,SUM([pomocná]),1.36/SQRT(COUNT(Tabulka2493[Data]))),"")</f>
        <v/>
      </c>
      <c r="S460" s="79"/>
      <c r="T460" s="72"/>
      <c r="U460" s="72"/>
      <c r="V460" s="72"/>
    </row>
    <row r="461" spans="1:22">
      <c r="A461" s="4" t="str">
        <f>IF('Odhad rozsahu výběru'!D463="","",'Odhad rozsahu výběru'!D463)</f>
        <v/>
      </c>
      <c r="B461" s="69" t="str">
        <f ca="1">IF(INDIRECT("A"&amp;ROW())="","",RANK(A461,[Data],1))</f>
        <v/>
      </c>
      <c r="C461" s="5" t="str">
        <f ca="1">IF(INDIRECT("A"&amp;ROW())="","",(B461-1)/COUNT([Data]))</f>
        <v/>
      </c>
      <c r="D461" s="5" t="str">
        <f ca="1">IF(INDIRECT("A"&amp;ROW())="","",B461/COUNT([Data]))</f>
        <v/>
      </c>
      <c r="E461" t="str">
        <f t="shared" ca="1" si="23"/>
        <v/>
      </c>
      <c r="F461" s="5" t="str">
        <f t="shared" ca="1" si="21"/>
        <v/>
      </c>
      <c r="G461" s="5" t="str">
        <f>IF(ROW()=7,MAX([D_i]),"")</f>
        <v/>
      </c>
      <c r="H461" s="69" t="str">
        <f ca="1">IF(INDIRECT("A"&amp;ROW())="","",RANK([Data],[Data],1)+COUNTIF([Data],Tabulka2493[[#This Row],[Data]])-1)</f>
        <v/>
      </c>
      <c r="I461" s="5" t="str">
        <f ca="1">IF(INDIRECT("A"&amp;ROW())="","",(Tabulka2493[[#This Row],[Pořadí2 - i2]]-1)/COUNT([Data]))</f>
        <v/>
      </c>
      <c r="J461" s="5" t="str">
        <f ca="1">IF(INDIRECT("A"&amp;ROW())="","",H461/COUNT([Data]))</f>
        <v/>
      </c>
      <c r="K461" s="72" t="str">
        <f ca="1">IF(INDIRECT("A"&amp;ROW())="","",NORMDIST(Tabulka2493[[#This Row],[Data]],$X$6,$X$7,1))</f>
        <v/>
      </c>
      <c r="L461" s="5" t="str">
        <f t="shared" ca="1" si="22"/>
        <v/>
      </c>
      <c r="M461" s="5" t="str">
        <f>IF(ROW()=7,MAX(Tabulka2493[D_i]),"")</f>
        <v/>
      </c>
      <c r="N461" s="5"/>
      <c r="O461" s="80"/>
      <c r="P461" s="80"/>
      <c r="Q461" s="80"/>
      <c r="R461" s="76" t="str">
        <f>IF(ROW()=7,IF(SUM([pomocná])&gt;0,SUM([pomocná]),1.36/SQRT(COUNT(Tabulka2493[Data]))),"")</f>
        <v/>
      </c>
      <c r="S461" s="79"/>
      <c r="T461" s="72"/>
      <c r="U461" s="72"/>
      <c r="V461" s="72"/>
    </row>
    <row r="462" spans="1:22">
      <c r="A462" s="4" t="str">
        <f>IF('Odhad rozsahu výběru'!D464="","",'Odhad rozsahu výběru'!D464)</f>
        <v/>
      </c>
      <c r="B462" s="69" t="str">
        <f ca="1">IF(INDIRECT("A"&amp;ROW())="","",RANK(A462,[Data],1))</f>
        <v/>
      </c>
      <c r="C462" s="5" t="str">
        <f ca="1">IF(INDIRECT("A"&amp;ROW())="","",(B462-1)/COUNT([Data]))</f>
        <v/>
      </c>
      <c r="D462" s="5" t="str">
        <f ca="1">IF(INDIRECT("A"&amp;ROW())="","",B462/COUNT([Data]))</f>
        <v/>
      </c>
      <c r="E462" t="str">
        <f t="shared" ca="1" si="23"/>
        <v/>
      </c>
      <c r="F462" s="5" t="str">
        <f t="shared" ca="1" si="21"/>
        <v/>
      </c>
      <c r="G462" s="5" t="str">
        <f>IF(ROW()=7,MAX([D_i]),"")</f>
        <v/>
      </c>
      <c r="H462" s="69" t="str">
        <f ca="1">IF(INDIRECT("A"&amp;ROW())="","",RANK([Data],[Data],1)+COUNTIF([Data],Tabulka2493[[#This Row],[Data]])-1)</f>
        <v/>
      </c>
      <c r="I462" s="5" t="str">
        <f ca="1">IF(INDIRECT("A"&amp;ROW())="","",(Tabulka2493[[#This Row],[Pořadí2 - i2]]-1)/COUNT([Data]))</f>
        <v/>
      </c>
      <c r="J462" s="5" t="str">
        <f ca="1">IF(INDIRECT("A"&amp;ROW())="","",H462/COUNT([Data]))</f>
        <v/>
      </c>
      <c r="K462" s="72" t="str">
        <f ca="1">IF(INDIRECT("A"&amp;ROW())="","",NORMDIST(Tabulka2493[[#This Row],[Data]],$X$6,$X$7,1))</f>
        <v/>
      </c>
      <c r="L462" s="5" t="str">
        <f t="shared" ca="1" si="22"/>
        <v/>
      </c>
      <c r="M462" s="5" t="str">
        <f>IF(ROW()=7,MAX(Tabulka2493[D_i]),"")</f>
        <v/>
      </c>
      <c r="N462" s="5"/>
      <c r="O462" s="80"/>
      <c r="P462" s="80"/>
      <c r="Q462" s="80"/>
      <c r="R462" s="76" t="str">
        <f>IF(ROW()=7,IF(SUM([pomocná])&gt;0,SUM([pomocná]),1.36/SQRT(COUNT(Tabulka2493[Data]))),"")</f>
        <v/>
      </c>
      <c r="S462" s="79"/>
      <c r="T462" s="72"/>
      <c r="U462" s="72"/>
      <c r="V462" s="72"/>
    </row>
    <row r="463" spans="1:22">
      <c r="A463" s="4" t="str">
        <f>IF('Odhad rozsahu výběru'!D465="","",'Odhad rozsahu výběru'!D465)</f>
        <v/>
      </c>
      <c r="B463" s="69" t="str">
        <f ca="1">IF(INDIRECT("A"&amp;ROW())="","",RANK(A463,[Data],1))</f>
        <v/>
      </c>
      <c r="C463" s="5" t="str">
        <f ca="1">IF(INDIRECT("A"&amp;ROW())="","",(B463-1)/COUNT([Data]))</f>
        <v/>
      </c>
      <c r="D463" s="5" t="str">
        <f ca="1">IF(INDIRECT("A"&amp;ROW())="","",B463/COUNT([Data]))</f>
        <v/>
      </c>
      <c r="E463" t="str">
        <f t="shared" ca="1" si="23"/>
        <v/>
      </c>
      <c r="F463" s="5" t="str">
        <f t="shared" ca="1" si="21"/>
        <v/>
      </c>
      <c r="G463" s="5" t="str">
        <f>IF(ROW()=7,MAX([D_i]),"")</f>
        <v/>
      </c>
      <c r="H463" s="69" t="str">
        <f ca="1">IF(INDIRECT("A"&amp;ROW())="","",RANK([Data],[Data],1)+COUNTIF([Data],Tabulka2493[[#This Row],[Data]])-1)</f>
        <v/>
      </c>
      <c r="I463" s="5" t="str">
        <f ca="1">IF(INDIRECT("A"&amp;ROW())="","",(Tabulka2493[[#This Row],[Pořadí2 - i2]]-1)/COUNT([Data]))</f>
        <v/>
      </c>
      <c r="J463" s="5" t="str">
        <f ca="1">IF(INDIRECT("A"&amp;ROW())="","",H463/COUNT([Data]))</f>
        <v/>
      </c>
      <c r="K463" s="72" t="str">
        <f ca="1">IF(INDIRECT("A"&amp;ROW())="","",NORMDIST(Tabulka2493[[#This Row],[Data]],$X$6,$X$7,1))</f>
        <v/>
      </c>
      <c r="L463" s="5" t="str">
        <f t="shared" ca="1" si="22"/>
        <v/>
      </c>
      <c r="M463" s="5" t="str">
        <f>IF(ROW()=7,MAX(Tabulka2493[D_i]),"")</f>
        <v/>
      </c>
      <c r="N463" s="5"/>
      <c r="O463" s="80"/>
      <c r="P463" s="80"/>
      <c r="Q463" s="80"/>
      <c r="R463" s="76" t="str">
        <f>IF(ROW()=7,IF(SUM([pomocná])&gt;0,SUM([pomocná]),1.36/SQRT(COUNT(Tabulka2493[Data]))),"")</f>
        <v/>
      </c>
      <c r="S463" s="79"/>
      <c r="T463" s="72"/>
      <c r="U463" s="72"/>
      <c r="V463" s="72"/>
    </row>
    <row r="464" spans="1:22">
      <c r="A464" s="4" t="str">
        <f>IF('Odhad rozsahu výběru'!D466="","",'Odhad rozsahu výběru'!D466)</f>
        <v/>
      </c>
      <c r="B464" s="69" t="str">
        <f ca="1">IF(INDIRECT("A"&amp;ROW())="","",RANK(A464,[Data],1))</f>
        <v/>
      </c>
      <c r="C464" s="5" t="str">
        <f ca="1">IF(INDIRECT("A"&amp;ROW())="","",(B464-1)/COUNT([Data]))</f>
        <v/>
      </c>
      <c r="D464" s="5" t="str">
        <f ca="1">IF(INDIRECT("A"&amp;ROW())="","",B464/COUNT([Data]))</f>
        <v/>
      </c>
      <c r="E464" t="str">
        <f t="shared" ca="1" si="23"/>
        <v/>
      </c>
      <c r="F464" s="5" t="str">
        <f t="shared" ca="1" si="21"/>
        <v/>
      </c>
      <c r="G464" s="5" t="str">
        <f>IF(ROW()=7,MAX([D_i]),"")</f>
        <v/>
      </c>
      <c r="H464" s="69" t="str">
        <f ca="1">IF(INDIRECT("A"&amp;ROW())="","",RANK([Data],[Data],1)+COUNTIF([Data],Tabulka2493[[#This Row],[Data]])-1)</f>
        <v/>
      </c>
      <c r="I464" s="5" t="str">
        <f ca="1">IF(INDIRECT("A"&amp;ROW())="","",(Tabulka2493[[#This Row],[Pořadí2 - i2]]-1)/COUNT([Data]))</f>
        <v/>
      </c>
      <c r="J464" s="5" t="str">
        <f ca="1">IF(INDIRECT("A"&amp;ROW())="","",H464/COUNT([Data]))</f>
        <v/>
      </c>
      <c r="K464" s="72" t="str">
        <f ca="1">IF(INDIRECT("A"&amp;ROW())="","",NORMDIST(Tabulka2493[[#This Row],[Data]],$X$6,$X$7,1))</f>
        <v/>
      </c>
      <c r="L464" s="5" t="str">
        <f t="shared" ca="1" si="22"/>
        <v/>
      </c>
      <c r="M464" s="5" t="str">
        <f>IF(ROW()=7,MAX(Tabulka2493[D_i]),"")</f>
        <v/>
      </c>
      <c r="N464" s="5"/>
      <c r="O464" s="80"/>
      <c r="P464" s="80"/>
      <c r="Q464" s="80"/>
      <c r="R464" s="76" t="str">
        <f>IF(ROW()=7,IF(SUM([pomocná])&gt;0,SUM([pomocná]),1.36/SQRT(COUNT(Tabulka2493[Data]))),"")</f>
        <v/>
      </c>
      <c r="S464" s="79"/>
      <c r="T464" s="72"/>
      <c r="U464" s="72"/>
      <c r="V464" s="72"/>
    </row>
    <row r="465" spans="1:22">
      <c r="A465" s="4" t="str">
        <f>IF('Odhad rozsahu výběru'!D467="","",'Odhad rozsahu výběru'!D467)</f>
        <v/>
      </c>
      <c r="B465" s="69" t="str">
        <f ca="1">IF(INDIRECT("A"&amp;ROW())="","",RANK(A465,[Data],1))</f>
        <v/>
      </c>
      <c r="C465" s="5" t="str">
        <f ca="1">IF(INDIRECT("A"&amp;ROW())="","",(B465-1)/COUNT([Data]))</f>
        <v/>
      </c>
      <c r="D465" s="5" t="str">
        <f ca="1">IF(INDIRECT("A"&amp;ROW())="","",B465/COUNT([Data]))</f>
        <v/>
      </c>
      <c r="E465" t="str">
        <f t="shared" ca="1" si="23"/>
        <v/>
      </c>
      <c r="F465" s="5" t="str">
        <f t="shared" ca="1" si="21"/>
        <v/>
      </c>
      <c r="G465" s="5" t="str">
        <f>IF(ROW()=7,MAX([D_i]),"")</f>
        <v/>
      </c>
      <c r="H465" s="69" t="str">
        <f ca="1">IF(INDIRECT("A"&amp;ROW())="","",RANK([Data],[Data],1)+COUNTIF([Data],Tabulka2493[[#This Row],[Data]])-1)</f>
        <v/>
      </c>
      <c r="I465" s="5" t="str">
        <f ca="1">IF(INDIRECT("A"&amp;ROW())="","",(Tabulka2493[[#This Row],[Pořadí2 - i2]]-1)/COUNT([Data]))</f>
        <v/>
      </c>
      <c r="J465" s="5" t="str">
        <f ca="1">IF(INDIRECT("A"&amp;ROW())="","",H465/COUNT([Data]))</f>
        <v/>
      </c>
      <c r="K465" s="72" t="str">
        <f ca="1">IF(INDIRECT("A"&amp;ROW())="","",NORMDIST(Tabulka2493[[#This Row],[Data]],$X$6,$X$7,1))</f>
        <v/>
      </c>
      <c r="L465" s="5" t="str">
        <f t="shared" ca="1" si="22"/>
        <v/>
      </c>
      <c r="M465" s="5" t="str">
        <f>IF(ROW()=7,MAX(Tabulka2493[D_i]),"")</f>
        <v/>
      </c>
      <c r="N465" s="5"/>
      <c r="O465" s="80"/>
      <c r="P465" s="80"/>
      <c r="Q465" s="80"/>
      <c r="R465" s="76" t="str">
        <f>IF(ROW()=7,IF(SUM([pomocná])&gt;0,SUM([pomocná]),1.36/SQRT(COUNT(Tabulka2493[Data]))),"")</f>
        <v/>
      </c>
      <c r="S465" s="79"/>
      <c r="T465" s="72"/>
      <c r="U465" s="72"/>
      <c r="V465" s="72"/>
    </row>
    <row r="466" spans="1:22">
      <c r="A466" s="4" t="str">
        <f>IF('Odhad rozsahu výběru'!D468="","",'Odhad rozsahu výběru'!D468)</f>
        <v/>
      </c>
      <c r="B466" s="69" t="str">
        <f ca="1">IF(INDIRECT("A"&amp;ROW())="","",RANK(A466,[Data],1))</f>
        <v/>
      </c>
      <c r="C466" s="5" t="str">
        <f ca="1">IF(INDIRECT("A"&amp;ROW())="","",(B466-1)/COUNT([Data]))</f>
        <v/>
      </c>
      <c r="D466" s="5" t="str">
        <f ca="1">IF(INDIRECT("A"&amp;ROW())="","",B466/COUNT([Data]))</f>
        <v/>
      </c>
      <c r="E466" t="str">
        <f t="shared" ca="1" si="23"/>
        <v/>
      </c>
      <c r="F466" s="5" t="str">
        <f t="shared" ca="1" si="21"/>
        <v/>
      </c>
      <c r="G466" s="5" t="str">
        <f>IF(ROW()=7,MAX([D_i]),"")</f>
        <v/>
      </c>
      <c r="H466" s="69" t="str">
        <f ca="1">IF(INDIRECT("A"&amp;ROW())="","",RANK([Data],[Data],1)+COUNTIF([Data],Tabulka2493[[#This Row],[Data]])-1)</f>
        <v/>
      </c>
      <c r="I466" s="5" t="str">
        <f ca="1">IF(INDIRECT("A"&amp;ROW())="","",(Tabulka2493[[#This Row],[Pořadí2 - i2]]-1)/COUNT([Data]))</f>
        <v/>
      </c>
      <c r="J466" s="5" t="str">
        <f ca="1">IF(INDIRECT("A"&amp;ROW())="","",H466/COUNT([Data]))</f>
        <v/>
      </c>
      <c r="K466" s="72" t="str">
        <f ca="1">IF(INDIRECT("A"&amp;ROW())="","",NORMDIST(Tabulka2493[[#This Row],[Data]],$X$6,$X$7,1))</f>
        <v/>
      </c>
      <c r="L466" s="5" t="str">
        <f t="shared" ca="1" si="22"/>
        <v/>
      </c>
      <c r="M466" s="5" t="str">
        <f>IF(ROW()=7,MAX(Tabulka2493[D_i]),"")</f>
        <v/>
      </c>
      <c r="N466" s="5"/>
      <c r="O466" s="80"/>
      <c r="P466" s="80"/>
      <c r="Q466" s="80"/>
      <c r="R466" s="76" t="str">
        <f>IF(ROW()=7,IF(SUM([pomocná])&gt;0,SUM([pomocná]),1.36/SQRT(COUNT(Tabulka2493[Data]))),"")</f>
        <v/>
      </c>
      <c r="S466" s="79"/>
      <c r="T466" s="72"/>
      <c r="U466" s="72"/>
      <c r="V466" s="72"/>
    </row>
    <row r="467" spans="1:22">
      <c r="A467" s="4" t="str">
        <f>IF('Odhad rozsahu výběru'!D469="","",'Odhad rozsahu výběru'!D469)</f>
        <v/>
      </c>
      <c r="B467" s="69" t="str">
        <f ca="1">IF(INDIRECT("A"&amp;ROW())="","",RANK(A467,[Data],1))</f>
        <v/>
      </c>
      <c r="C467" s="5" t="str">
        <f ca="1">IF(INDIRECT("A"&amp;ROW())="","",(B467-1)/COUNT([Data]))</f>
        <v/>
      </c>
      <c r="D467" s="5" t="str">
        <f ca="1">IF(INDIRECT("A"&amp;ROW())="","",B467/COUNT([Data]))</f>
        <v/>
      </c>
      <c r="E467" t="str">
        <f t="shared" ca="1" si="23"/>
        <v/>
      </c>
      <c r="F467" s="5" t="str">
        <f t="shared" ca="1" si="21"/>
        <v/>
      </c>
      <c r="G467" s="5" t="str">
        <f>IF(ROW()=7,MAX([D_i]),"")</f>
        <v/>
      </c>
      <c r="H467" s="69" t="str">
        <f ca="1">IF(INDIRECT("A"&amp;ROW())="","",RANK([Data],[Data],1)+COUNTIF([Data],Tabulka2493[[#This Row],[Data]])-1)</f>
        <v/>
      </c>
      <c r="I467" s="5" t="str">
        <f ca="1">IF(INDIRECT("A"&amp;ROW())="","",(Tabulka2493[[#This Row],[Pořadí2 - i2]]-1)/COUNT([Data]))</f>
        <v/>
      </c>
      <c r="J467" s="5" t="str">
        <f ca="1">IF(INDIRECT("A"&amp;ROW())="","",H467/COUNT([Data]))</f>
        <v/>
      </c>
      <c r="K467" s="72" t="str">
        <f ca="1">IF(INDIRECT("A"&amp;ROW())="","",NORMDIST(Tabulka2493[[#This Row],[Data]],$X$6,$X$7,1))</f>
        <v/>
      </c>
      <c r="L467" s="5" t="str">
        <f t="shared" ca="1" si="22"/>
        <v/>
      </c>
      <c r="M467" s="5" t="str">
        <f>IF(ROW()=7,MAX(Tabulka2493[D_i]),"")</f>
        <v/>
      </c>
      <c r="N467" s="5"/>
      <c r="O467" s="80"/>
      <c r="P467" s="80"/>
      <c r="Q467" s="80"/>
      <c r="R467" s="76" t="str">
        <f>IF(ROW()=7,IF(SUM([pomocná])&gt;0,SUM([pomocná]),1.36/SQRT(COUNT(Tabulka2493[Data]))),"")</f>
        <v/>
      </c>
      <c r="S467" s="79"/>
      <c r="T467" s="72"/>
      <c r="U467" s="72"/>
      <c r="V467" s="72"/>
    </row>
    <row r="468" spans="1:22">
      <c r="A468" s="4" t="str">
        <f>IF('Odhad rozsahu výběru'!D470="","",'Odhad rozsahu výběru'!D470)</f>
        <v/>
      </c>
      <c r="B468" s="69" t="str">
        <f ca="1">IF(INDIRECT("A"&amp;ROW())="","",RANK(A468,[Data],1))</f>
        <v/>
      </c>
      <c r="C468" s="5" t="str">
        <f ca="1">IF(INDIRECT("A"&amp;ROW())="","",(B468-1)/COUNT([Data]))</f>
        <v/>
      </c>
      <c r="D468" s="5" t="str">
        <f ca="1">IF(INDIRECT("A"&amp;ROW())="","",B468/COUNT([Data]))</f>
        <v/>
      </c>
      <c r="E468" t="str">
        <f t="shared" ca="1" si="23"/>
        <v/>
      </c>
      <c r="F468" s="5" t="str">
        <f t="shared" ca="1" si="21"/>
        <v/>
      </c>
      <c r="G468" s="5" t="str">
        <f>IF(ROW()=7,MAX([D_i]),"")</f>
        <v/>
      </c>
      <c r="H468" s="69" t="str">
        <f ca="1">IF(INDIRECT("A"&amp;ROW())="","",RANK([Data],[Data],1)+COUNTIF([Data],Tabulka2493[[#This Row],[Data]])-1)</f>
        <v/>
      </c>
      <c r="I468" s="5" t="str">
        <f ca="1">IF(INDIRECT("A"&amp;ROW())="","",(Tabulka2493[[#This Row],[Pořadí2 - i2]]-1)/COUNT([Data]))</f>
        <v/>
      </c>
      <c r="J468" s="5" t="str">
        <f ca="1">IF(INDIRECT("A"&amp;ROW())="","",H468/COUNT([Data]))</f>
        <v/>
      </c>
      <c r="K468" s="72" t="str">
        <f ca="1">IF(INDIRECT("A"&amp;ROW())="","",NORMDIST(Tabulka2493[[#This Row],[Data]],$X$6,$X$7,1))</f>
        <v/>
      </c>
      <c r="L468" s="5" t="str">
        <f t="shared" ca="1" si="22"/>
        <v/>
      </c>
      <c r="M468" s="5" t="str">
        <f>IF(ROW()=7,MAX(Tabulka2493[D_i]),"")</f>
        <v/>
      </c>
      <c r="N468" s="5"/>
      <c r="O468" s="80"/>
      <c r="P468" s="80"/>
      <c r="Q468" s="80"/>
      <c r="R468" s="76" t="str">
        <f>IF(ROW()=7,IF(SUM([pomocná])&gt;0,SUM([pomocná]),1.36/SQRT(COUNT(Tabulka2493[Data]))),"")</f>
        <v/>
      </c>
      <c r="S468" s="79"/>
      <c r="T468" s="72"/>
      <c r="U468" s="72"/>
      <c r="V468" s="72"/>
    </row>
    <row r="469" spans="1:22">
      <c r="A469" s="4" t="str">
        <f>IF('Odhad rozsahu výběru'!D471="","",'Odhad rozsahu výběru'!D471)</f>
        <v/>
      </c>
      <c r="B469" s="69" t="str">
        <f ca="1">IF(INDIRECT("A"&amp;ROW())="","",RANK(A469,[Data],1))</f>
        <v/>
      </c>
      <c r="C469" s="5" t="str">
        <f ca="1">IF(INDIRECT("A"&amp;ROW())="","",(B469-1)/COUNT([Data]))</f>
        <v/>
      </c>
      <c r="D469" s="5" t="str">
        <f ca="1">IF(INDIRECT("A"&amp;ROW())="","",B469/COUNT([Data]))</f>
        <v/>
      </c>
      <c r="E469" t="str">
        <f t="shared" ca="1" si="23"/>
        <v/>
      </c>
      <c r="F469" s="5" t="str">
        <f t="shared" ca="1" si="21"/>
        <v/>
      </c>
      <c r="G469" s="5" t="str">
        <f>IF(ROW()=7,MAX([D_i]),"")</f>
        <v/>
      </c>
      <c r="H469" s="69" t="str">
        <f ca="1">IF(INDIRECT("A"&amp;ROW())="","",RANK([Data],[Data],1)+COUNTIF([Data],Tabulka2493[[#This Row],[Data]])-1)</f>
        <v/>
      </c>
      <c r="I469" s="5" t="str">
        <f ca="1">IF(INDIRECT("A"&amp;ROW())="","",(Tabulka2493[[#This Row],[Pořadí2 - i2]]-1)/COUNT([Data]))</f>
        <v/>
      </c>
      <c r="J469" s="5" t="str">
        <f ca="1">IF(INDIRECT("A"&amp;ROW())="","",H469/COUNT([Data]))</f>
        <v/>
      </c>
      <c r="K469" s="72" t="str">
        <f ca="1">IF(INDIRECT("A"&amp;ROW())="","",NORMDIST(Tabulka2493[[#This Row],[Data]],$X$6,$X$7,1))</f>
        <v/>
      </c>
      <c r="L469" s="5" t="str">
        <f t="shared" ca="1" si="22"/>
        <v/>
      </c>
      <c r="M469" s="5" t="str">
        <f>IF(ROW()=7,MAX(Tabulka2493[D_i]),"")</f>
        <v/>
      </c>
      <c r="N469" s="5"/>
      <c r="O469" s="80"/>
      <c r="P469" s="80"/>
      <c r="Q469" s="80"/>
      <c r="R469" s="76" t="str">
        <f>IF(ROW()=7,IF(SUM([pomocná])&gt;0,SUM([pomocná]),1.36/SQRT(COUNT(Tabulka2493[Data]))),"")</f>
        <v/>
      </c>
      <c r="S469" s="79"/>
      <c r="T469" s="72"/>
      <c r="U469" s="72"/>
      <c r="V469" s="72"/>
    </row>
    <row r="470" spans="1:22">
      <c r="A470" s="4" t="str">
        <f>IF('Odhad rozsahu výběru'!D472="","",'Odhad rozsahu výběru'!D472)</f>
        <v/>
      </c>
      <c r="B470" s="69" t="str">
        <f ca="1">IF(INDIRECT("A"&amp;ROW())="","",RANK(A470,[Data],1))</f>
        <v/>
      </c>
      <c r="C470" s="5" t="str">
        <f ca="1">IF(INDIRECT("A"&amp;ROW())="","",(B470-1)/COUNT([Data]))</f>
        <v/>
      </c>
      <c r="D470" s="5" t="str">
        <f ca="1">IF(INDIRECT("A"&amp;ROW())="","",B470/COUNT([Data]))</f>
        <v/>
      </c>
      <c r="E470" t="str">
        <f t="shared" ca="1" si="23"/>
        <v/>
      </c>
      <c r="F470" s="5" t="str">
        <f t="shared" ca="1" si="21"/>
        <v/>
      </c>
      <c r="G470" s="5" t="str">
        <f>IF(ROW()=7,MAX([D_i]),"")</f>
        <v/>
      </c>
      <c r="H470" s="69" t="str">
        <f ca="1">IF(INDIRECT("A"&amp;ROW())="","",RANK([Data],[Data],1)+COUNTIF([Data],Tabulka2493[[#This Row],[Data]])-1)</f>
        <v/>
      </c>
      <c r="I470" s="5" t="str">
        <f ca="1">IF(INDIRECT("A"&amp;ROW())="","",(Tabulka2493[[#This Row],[Pořadí2 - i2]]-1)/COUNT([Data]))</f>
        <v/>
      </c>
      <c r="J470" s="5" t="str">
        <f ca="1">IF(INDIRECT("A"&amp;ROW())="","",H470/COUNT([Data]))</f>
        <v/>
      </c>
      <c r="K470" s="72" t="str">
        <f ca="1">IF(INDIRECT("A"&amp;ROW())="","",NORMDIST(Tabulka2493[[#This Row],[Data]],$X$6,$X$7,1))</f>
        <v/>
      </c>
      <c r="L470" s="5" t="str">
        <f t="shared" ca="1" si="22"/>
        <v/>
      </c>
      <c r="M470" s="5" t="str">
        <f>IF(ROW()=7,MAX(Tabulka2493[D_i]),"")</f>
        <v/>
      </c>
      <c r="N470" s="5"/>
      <c r="O470" s="80"/>
      <c r="P470" s="80"/>
      <c r="Q470" s="80"/>
      <c r="R470" s="76" t="str">
        <f>IF(ROW()=7,IF(SUM([pomocná])&gt;0,SUM([pomocná]),1.36/SQRT(COUNT(Tabulka2493[Data]))),"")</f>
        <v/>
      </c>
      <c r="S470" s="79"/>
      <c r="T470" s="72"/>
      <c r="U470" s="72"/>
      <c r="V470" s="72"/>
    </row>
    <row r="471" spans="1:22">
      <c r="A471" s="4" t="str">
        <f>IF('Odhad rozsahu výběru'!D473="","",'Odhad rozsahu výběru'!D473)</f>
        <v/>
      </c>
      <c r="B471" s="69" t="str">
        <f ca="1">IF(INDIRECT("A"&amp;ROW())="","",RANK(A471,[Data],1))</f>
        <v/>
      </c>
      <c r="C471" s="5" t="str">
        <f ca="1">IF(INDIRECT("A"&amp;ROW())="","",(B471-1)/COUNT([Data]))</f>
        <v/>
      </c>
      <c r="D471" s="5" t="str">
        <f ca="1">IF(INDIRECT("A"&amp;ROW())="","",B471/COUNT([Data]))</f>
        <v/>
      </c>
      <c r="E471" t="str">
        <f t="shared" ca="1" si="23"/>
        <v/>
      </c>
      <c r="F471" s="5" t="str">
        <f t="shared" ca="1" si="21"/>
        <v/>
      </c>
      <c r="G471" s="5" t="str">
        <f>IF(ROW()=7,MAX([D_i]),"")</f>
        <v/>
      </c>
      <c r="H471" s="69" t="str">
        <f ca="1">IF(INDIRECT("A"&amp;ROW())="","",RANK([Data],[Data],1)+COUNTIF([Data],Tabulka2493[[#This Row],[Data]])-1)</f>
        <v/>
      </c>
      <c r="I471" s="5" t="str">
        <f ca="1">IF(INDIRECT("A"&amp;ROW())="","",(Tabulka2493[[#This Row],[Pořadí2 - i2]]-1)/COUNT([Data]))</f>
        <v/>
      </c>
      <c r="J471" s="5" t="str">
        <f ca="1">IF(INDIRECT("A"&amp;ROW())="","",H471/COUNT([Data]))</f>
        <v/>
      </c>
      <c r="K471" s="72" t="str">
        <f ca="1">IF(INDIRECT("A"&amp;ROW())="","",NORMDIST(Tabulka2493[[#This Row],[Data]],$X$6,$X$7,1))</f>
        <v/>
      </c>
      <c r="L471" s="5" t="str">
        <f t="shared" ca="1" si="22"/>
        <v/>
      </c>
      <c r="M471" s="5" t="str">
        <f>IF(ROW()=7,MAX(Tabulka2493[D_i]),"")</f>
        <v/>
      </c>
      <c r="N471" s="5"/>
      <c r="O471" s="80"/>
      <c r="P471" s="80"/>
      <c r="Q471" s="80"/>
      <c r="R471" s="76" t="str">
        <f>IF(ROW()=7,IF(SUM([pomocná])&gt;0,SUM([pomocná]),1.36/SQRT(COUNT(Tabulka2493[Data]))),"")</f>
        <v/>
      </c>
      <c r="S471" s="79"/>
      <c r="T471" s="72"/>
      <c r="U471" s="72"/>
      <c r="V471" s="72"/>
    </row>
    <row r="472" spans="1:22">
      <c r="A472" s="4" t="str">
        <f>IF('Odhad rozsahu výběru'!D474="","",'Odhad rozsahu výběru'!D474)</f>
        <v/>
      </c>
      <c r="B472" s="69" t="str">
        <f ca="1">IF(INDIRECT("A"&amp;ROW())="","",RANK(A472,[Data],1))</f>
        <v/>
      </c>
      <c r="C472" s="5" t="str">
        <f ca="1">IF(INDIRECT("A"&amp;ROW())="","",(B472-1)/COUNT([Data]))</f>
        <v/>
      </c>
      <c r="D472" s="5" t="str">
        <f ca="1">IF(INDIRECT("A"&amp;ROW())="","",B472/COUNT([Data]))</f>
        <v/>
      </c>
      <c r="E472" t="str">
        <f t="shared" ca="1" si="23"/>
        <v/>
      </c>
      <c r="F472" s="5" t="str">
        <f t="shared" ca="1" si="21"/>
        <v/>
      </c>
      <c r="G472" s="5" t="str">
        <f>IF(ROW()=7,MAX([D_i]),"")</f>
        <v/>
      </c>
      <c r="H472" s="69" t="str">
        <f ca="1">IF(INDIRECT("A"&amp;ROW())="","",RANK([Data],[Data],1)+COUNTIF([Data],Tabulka2493[[#This Row],[Data]])-1)</f>
        <v/>
      </c>
      <c r="I472" s="5" t="str">
        <f ca="1">IF(INDIRECT("A"&amp;ROW())="","",(Tabulka2493[[#This Row],[Pořadí2 - i2]]-1)/COUNT([Data]))</f>
        <v/>
      </c>
      <c r="J472" s="5" t="str">
        <f ca="1">IF(INDIRECT("A"&amp;ROW())="","",H472/COUNT([Data]))</f>
        <v/>
      </c>
      <c r="K472" s="72" t="str">
        <f ca="1">IF(INDIRECT("A"&amp;ROW())="","",NORMDIST(Tabulka2493[[#This Row],[Data]],$X$6,$X$7,1))</f>
        <v/>
      </c>
      <c r="L472" s="5" t="str">
        <f t="shared" ca="1" si="22"/>
        <v/>
      </c>
      <c r="M472" s="5" t="str">
        <f>IF(ROW()=7,MAX(Tabulka2493[D_i]),"")</f>
        <v/>
      </c>
      <c r="N472" s="5"/>
      <c r="O472" s="80"/>
      <c r="P472" s="80"/>
      <c r="Q472" s="80"/>
      <c r="R472" s="76" t="str">
        <f>IF(ROW()=7,IF(SUM([pomocná])&gt;0,SUM([pomocná]),1.36/SQRT(COUNT(Tabulka2493[Data]))),"")</f>
        <v/>
      </c>
      <c r="S472" s="79"/>
      <c r="T472" s="72"/>
      <c r="U472" s="72"/>
      <c r="V472" s="72"/>
    </row>
    <row r="473" spans="1:22">
      <c r="A473" s="4" t="str">
        <f>IF('Odhad rozsahu výběru'!D475="","",'Odhad rozsahu výběru'!D475)</f>
        <v/>
      </c>
      <c r="B473" s="69" t="str">
        <f ca="1">IF(INDIRECT("A"&amp;ROW())="","",RANK(A473,[Data],1))</f>
        <v/>
      </c>
      <c r="C473" s="5" t="str">
        <f ca="1">IF(INDIRECT("A"&amp;ROW())="","",(B473-1)/COUNT([Data]))</f>
        <v/>
      </c>
      <c r="D473" s="5" t="str">
        <f ca="1">IF(INDIRECT("A"&amp;ROW())="","",B473/COUNT([Data]))</f>
        <v/>
      </c>
      <c r="E473" t="str">
        <f t="shared" ca="1" si="23"/>
        <v/>
      </c>
      <c r="F473" s="5" t="str">
        <f t="shared" ca="1" si="21"/>
        <v/>
      </c>
      <c r="G473" s="5" t="str">
        <f>IF(ROW()=7,MAX([D_i]),"")</f>
        <v/>
      </c>
      <c r="H473" s="69" t="str">
        <f ca="1">IF(INDIRECT("A"&amp;ROW())="","",RANK([Data],[Data],1)+COUNTIF([Data],Tabulka2493[[#This Row],[Data]])-1)</f>
        <v/>
      </c>
      <c r="I473" s="5" t="str">
        <f ca="1">IF(INDIRECT("A"&amp;ROW())="","",(Tabulka2493[[#This Row],[Pořadí2 - i2]]-1)/COUNT([Data]))</f>
        <v/>
      </c>
      <c r="J473" s="5" t="str">
        <f ca="1">IF(INDIRECT("A"&amp;ROW())="","",H473/COUNT([Data]))</f>
        <v/>
      </c>
      <c r="K473" s="72" t="str">
        <f ca="1">IF(INDIRECT("A"&amp;ROW())="","",NORMDIST(Tabulka2493[[#This Row],[Data]],$X$6,$X$7,1))</f>
        <v/>
      </c>
      <c r="L473" s="5" t="str">
        <f t="shared" ca="1" si="22"/>
        <v/>
      </c>
      <c r="M473" s="5" t="str">
        <f>IF(ROW()=7,MAX(Tabulka2493[D_i]),"")</f>
        <v/>
      </c>
      <c r="N473" s="5"/>
      <c r="O473" s="80"/>
      <c r="P473" s="80"/>
      <c r="Q473" s="80"/>
      <c r="R473" s="76" t="str">
        <f>IF(ROW()=7,IF(SUM([pomocná])&gt;0,SUM([pomocná]),1.36/SQRT(COUNT(Tabulka2493[Data]))),"")</f>
        <v/>
      </c>
      <c r="S473" s="79"/>
      <c r="T473" s="72"/>
      <c r="U473" s="72"/>
      <c r="V473" s="72"/>
    </row>
    <row r="474" spans="1:22">
      <c r="A474" s="4" t="str">
        <f>IF('Odhad rozsahu výběru'!D476="","",'Odhad rozsahu výběru'!D476)</f>
        <v/>
      </c>
      <c r="B474" s="69" t="str">
        <f ca="1">IF(INDIRECT("A"&amp;ROW())="","",RANK(A474,[Data],1))</f>
        <v/>
      </c>
      <c r="C474" s="5" t="str">
        <f ca="1">IF(INDIRECT("A"&amp;ROW())="","",(B474-1)/COUNT([Data]))</f>
        <v/>
      </c>
      <c r="D474" s="5" t="str">
        <f ca="1">IF(INDIRECT("A"&amp;ROW())="","",B474/COUNT([Data]))</f>
        <v/>
      </c>
      <c r="E474" t="str">
        <f t="shared" ca="1" si="23"/>
        <v/>
      </c>
      <c r="F474" s="5" t="str">
        <f t="shared" ca="1" si="21"/>
        <v/>
      </c>
      <c r="G474" s="5" t="str">
        <f>IF(ROW()=7,MAX([D_i]),"")</f>
        <v/>
      </c>
      <c r="H474" s="69" t="str">
        <f ca="1">IF(INDIRECT("A"&amp;ROW())="","",RANK([Data],[Data],1)+COUNTIF([Data],Tabulka2493[[#This Row],[Data]])-1)</f>
        <v/>
      </c>
      <c r="I474" s="5" t="str">
        <f ca="1">IF(INDIRECT("A"&amp;ROW())="","",(Tabulka2493[[#This Row],[Pořadí2 - i2]]-1)/COUNT([Data]))</f>
        <v/>
      </c>
      <c r="J474" s="5" t="str">
        <f ca="1">IF(INDIRECT("A"&amp;ROW())="","",H474/COUNT([Data]))</f>
        <v/>
      </c>
      <c r="K474" s="72" t="str">
        <f ca="1">IF(INDIRECT("A"&amp;ROW())="","",NORMDIST(Tabulka2493[[#This Row],[Data]],$X$6,$X$7,1))</f>
        <v/>
      </c>
      <c r="L474" s="5" t="str">
        <f t="shared" ca="1" si="22"/>
        <v/>
      </c>
      <c r="M474" s="5" t="str">
        <f>IF(ROW()=7,MAX(Tabulka2493[D_i]),"")</f>
        <v/>
      </c>
      <c r="N474" s="5"/>
      <c r="O474" s="80"/>
      <c r="P474" s="80"/>
      <c r="Q474" s="80"/>
      <c r="R474" s="76" t="str">
        <f>IF(ROW()=7,IF(SUM([pomocná])&gt;0,SUM([pomocná]),1.36/SQRT(COUNT(Tabulka2493[Data]))),"")</f>
        <v/>
      </c>
      <c r="S474" s="79"/>
      <c r="T474" s="72"/>
      <c r="U474" s="72"/>
      <c r="V474" s="72"/>
    </row>
    <row r="475" spans="1:22">
      <c r="A475" s="4" t="str">
        <f>IF('Odhad rozsahu výběru'!D477="","",'Odhad rozsahu výběru'!D477)</f>
        <v/>
      </c>
      <c r="B475" s="69" t="str">
        <f ca="1">IF(INDIRECT("A"&amp;ROW())="","",RANK(A475,[Data],1))</f>
        <v/>
      </c>
      <c r="C475" s="5" t="str">
        <f ca="1">IF(INDIRECT("A"&amp;ROW())="","",(B475-1)/COUNT([Data]))</f>
        <v/>
      </c>
      <c r="D475" s="5" t="str">
        <f ca="1">IF(INDIRECT("A"&amp;ROW())="","",B475/COUNT([Data]))</f>
        <v/>
      </c>
      <c r="E475" t="str">
        <f t="shared" ca="1" si="23"/>
        <v/>
      </c>
      <c r="F475" s="5" t="str">
        <f t="shared" ca="1" si="21"/>
        <v/>
      </c>
      <c r="G475" s="5" t="str">
        <f>IF(ROW()=7,MAX([D_i]),"")</f>
        <v/>
      </c>
      <c r="H475" s="69" t="str">
        <f ca="1">IF(INDIRECT("A"&amp;ROW())="","",RANK([Data],[Data],1)+COUNTIF([Data],Tabulka2493[[#This Row],[Data]])-1)</f>
        <v/>
      </c>
      <c r="I475" s="5" t="str">
        <f ca="1">IF(INDIRECT("A"&amp;ROW())="","",(Tabulka2493[[#This Row],[Pořadí2 - i2]]-1)/COUNT([Data]))</f>
        <v/>
      </c>
      <c r="J475" s="5" t="str">
        <f ca="1">IF(INDIRECT("A"&amp;ROW())="","",H475/COUNT([Data]))</f>
        <v/>
      </c>
      <c r="K475" s="72" t="str">
        <f ca="1">IF(INDIRECT("A"&amp;ROW())="","",NORMDIST(Tabulka2493[[#This Row],[Data]],$X$6,$X$7,1))</f>
        <v/>
      </c>
      <c r="L475" s="5" t="str">
        <f t="shared" ca="1" si="22"/>
        <v/>
      </c>
      <c r="M475" s="5" t="str">
        <f>IF(ROW()=7,MAX(Tabulka2493[D_i]),"")</f>
        <v/>
      </c>
      <c r="N475" s="5"/>
      <c r="O475" s="80"/>
      <c r="P475" s="80"/>
      <c r="Q475" s="80"/>
      <c r="R475" s="76" t="str">
        <f>IF(ROW()=7,IF(SUM([pomocná])&gt;0,SUM([pomocná]),1.36/SQRT(COUNT(Tabulka2493[Data]))),"")</f>
        <v/>
      </c>
      <c r="S475" s="79"/>
      <c r="T475" s="72"/>
      <c r="U475" s="72"/>
      <c r="V475" s="72"/>
    </row>
    <row r="476" spans="1:22">
      <c r="A476" s="4" t="str">
        <f>IF('Odhad rozsahu výběru'!D478="","",'Odhad rozsahu výběru'!D478)</f>
        <v/>
      </c>
      <c r="B476" s="69" t="str">
        <f ca="1">IF(INDIRECT("A"&amp;ROW())="","",RANK(A476,[Data],1))</f>
        <v/>
      </c>
      <c r="C476" s="5" t="str">
        <f ca="1">IF(INDIRECT("A"&amp;ROW())="","",(B476-1)/COUNT([Data]))</f>
        <v/>
      </c>
      <c r="D476" s="5" t="str">
        <f ca="1">IF(INDIRECT("A"&amp;ROW())="","",B476/COUNT([Data]))</f>
        <v/>
      </c>
      <c r="E476" t="str">
        <f t="shared" ca="1" si="23"/>
        <v/>
      </c>
      <c r="F476" s="5" t="str">
        <f t="shared" ca="1" si="21"/>
        <v/>
      </c>
      <c r="G476" s="5" t="str">
        <f>IF(ROW()=7,MAX([D_i]),"")</f>
        <v/>
      </c>
      <c r="H476" s="69" t="str">
        <f ca="1">IF(INDIRECT("A"&amp;ROW())="","",RANK([Data],[Data],1)+COUNTIF([Data],Tabulka2493[[#This Row],[Data]])-1)</f>
        <v/>
      </c>
      <c r="I476" s="5" t="str">
        <f ca="1">IF(INDIRECT("A"&amp;ROW())="","",(Tabulka2493[[#This Row],[Pořadí2 - i2]]-1)/COUNT([Data]))</f>
        <v/>
      </c>
      <c r="J476" s="5" t="str">
        <f ca="1">IF(INDIRECT("A"&amp;ROW())="","",H476/COUNT([Data]))</f>
        <v/>
      </c>
      <c r="K476" s="72" t="str">
        <f ca="1">IF(INDIRECT("A"&amp;ROW())="","",NORMDIST(Tabulka2493[[#This Row],[Data]],$X$6,$X$7,1))</f>
        <v/>
      </c>
      <c r="L476" s="5" t="str">
        <f t="shared" ca="1" si="22"/>
        <v/>
      </c>
      <c r="M476" s="5" t="str">
        <f>IF(ROW()=7,MAX(Tabulka2493[D_i]),"")</f>
        <v/>
      </c>
      <c r="N476" s="5"/>
      <c r="O476" s="80"/>
      <c r="P476" s="80"/>
      <c r="Q476" s="80"/>
      <c r="R476" s="76" t="str">
        <f>IF(ROW()=7,IF(SUM([pomocná])&gt;0,SUM([pomocná]),1.36/SQRT(COUNT(Tabulka2493[Data]))),"")</f>
        <v/>
      </c>
      <c r="S476" s="79"/>
      <c r="T476" s="72"/>
      <c r="U476" s="72"/>
      <c r="V476" s="72"/>
    </row>
    <row r="477" spans="1:22">
      <c r="A477" s="4" t="str">
        <f>IF('Odhad rozsahu výběru'!D479="","",'Odhad rozsahu výběru'!D479)</f>
        <v/>
      </c>
      <c r="B477" s="69" t="str">
        <f ca="1">IF(INDIRECT("A"&amp;ROW())="","",RANK(A477,[Data],1))</f>
        <v/>
      </c>
      <c r="C477" s="5" t="str">
        <f ca="1">IF(INDIRECT("A"&amp;ROW())="","",(B477-1)/COUNT([Data]))</f>
        <v/>
      </c>
      <c r="D477" s="5" t="str">
        <f ca="1">IF(INDIRECT("A"&amp;ROW())="","",B477/COUNT([Data]))</f>
        <v/>
      </c>
      <c r="E477" t="str">
        <f t="shared" ca="1" si="23"/>
        <v/>
      </c>
      <c r="F477" s="5" t="str">
        <f t="shared" ca="1" si="21"/>
        <v/>
      </c>
      <c r="G477" s="5" t="str">
        <f>IF(ROW()=7,MAX([D_i]),"")</f>
        <v/>
      </c>
      <c r="H477" s="69" t="str">
        <f ca="1">IF(INDIRECT("A"&amp;ROW())="","",RANK([Data],[Data],1)+COUNTIF([Data],Tabulka2493[[#This Row],[Data]])-1)</f>
        <v/>
      </c>
      <c r="I477" s="5" t="str">
        <f ca="1">IF(INDIRECT("A"&amp;ROW())="","",(Tabulka2493[[#This Row],[Pořadí2 - i2]]-1)/COUNT([Data]))</f>
        <v/>
      </c>
      <c r="J477" s="5" t="str">
        <f ca="1">IF(INDIRECT("A"&amp;ROW())="","",H477/COUNT([Data]))</f>
        <v/>
      </c>
      <c r="K477" s="72" t="str">
        <f ca="1">IF(INDIRECT("A"&amp;ROW())="","",NORMDIST(Tabulka2493[[#This Row],[Data]],$X$6,$X$7,1))</f>
        <v/>
      </c>
      <c r="L477" s="5" t="str">
        <f t="shared" ca="1" si="22"/>
        <v/>
      </c>
      <c r="M477" s="5" t="str">
        <f>IF(ROW()=7,MAX(Tabulka2493[D_i]),"")</f>
        <v/>
      </c>
      <c r="N477" s="5"/>
      <c r="O477" s="80"/>
      <c r="P477" s="80"/>
      <c r="Q477" s="80"/>
      <c r="R477" s="76" t="str">
        <f>IF(ROW()=7,IF(SUM([pomocná])&gt;0,SUM([pomocná]),1.36/SQRT(COUNT(Tabulka2493[Data]))),"")</f>
        <v/>
      </c>
      <c r="S477" s="79"/>
      <c r="T477" s="72"/>
      <c r="U477" s="72"/>
      <c r="V477" s="72"/>
    </row>
    <row r="478" spans="1:22">
      <c r="A478" s="4" t="str">
        <f>IF('Odhad rozsahu výběru'!D480="","",'Odhad rozsahu výběru'!D480)</f>
        <v/>
      </c>
      <c r="B478" s="69" t="str">
        <f ca="1">IF(INDIRECT("A"&amp;ROW())="","",RANK(A478,[Data],1))</f>
        <v/>
      </c>
      <c r="C478" s="5" t="str">
        <f ca="1">IF(INDIRECT("A"&amp;ROW())="","",(B478-1)/COUNT([Data]))</f>
        <v/>
      </c>
      <c r="D478" s="5" t="str">
        <f ca="1">IF(INDIRECT("A"&amp;ROW())="","",B478/COUNT([Data]))</f>
        <v/>
      </c>
      <c r="E478" t="str">
        <f t="shared" ca="1" si="23"/>
        <v/>
      </c>
      <c r="F478" s="5" t="str">
        <f t="shared" ca="1" si="21"/>
        <v/>
      </c>
      <c r="G478" s="5" t="str">
        <f>IF(ROW()=7,MAX([D_i]),"")</f>
        <v/>
      </c>
      <c r="H478" s="69" t="str">
        <f ca="1">IF(INDIRECT("A"&amp;ROW())="","",RANK([Data],[Data],1)+COUNTIF([Data],Tabulka2493[[#This Row],[Data]])-1)</f>
        <v/>
      </c>
      <c r="I478" s="5" t="str">
        <f ca="1">IF(INDIRECT("A"&amp;ROW())="","",(Tabulka2493[[#This Row],[Pořadí2 - i2]]-1)/COUNT([Data]))</f>
        <v/>
      </c>
      <c r="J478" s="5" t="str">
        <f ca="1">IF(INDIRECT("A"&amp;ROW())="","",H478/COUNT([Data]))</f>
        <v/>
      </c>
      <c r="K478" s="72" t="str">
        <f ca="1">IF(INDIRECT("A"&amp;ROW())="","",NORMDIST(Tabulka2493[[#This Row],[Data]],$X$6,$X$7,1))</f>
        <v/>
      </c>
      <c r="L478" s="5" t="str">
        <f t="shared" ca="1" si="22"/>
        <v/>
      </c>
      <c r="M478" s="5" t="str">
        <f>IF(ROW()=7,MAX(Tabulka2493[D_i]),"")</f>
        <v/>
      </c>
      <c r="N478" s="5"/>
      <c r="O478" s="80"/>
      <c r="P478" s="80"/>
      <c r="Q478" s="80"/>
      <c r="R478" s="76" t="str">
        <f>IF(ROW()=7,IF(SUM([pomocná])&gt;0,SUM([pomocná]),1.36/SQRT(COUNT(Tabulka2493[Data]))),"")</f>
        <v/>
      </c>
      <c r="S478" s="79"/>
      <c r="T478" s="72"/>
      <c r="U478" s="72"/>
      <c r="V478" s="72"/>
    </row>
    <row r="479" spans="1:22">
      <c r="A479" s="4" t="str">
        <f>IF('Odhad rozsahu výběru'!D481="","",'Odhad rozsahu výběru'!D481)</f>
        <v/>
      </c>
      <c r="B479" s="69" t="str">
        <f ca="1">IF(INDIRECT("A"&amp;ROW())="","",RANK(A479,[Data],1))</f>
        <v/>
      </c>
      <c r="C479" s="5" t="str">
        <f ca="1">IF(INDIRECT("A"&amp;ROW())="","",(B479-1)/COUNT([Data]))</f>
        <v/>
      </c>
      <c r="D479" s="5" t="str">
        <f ca="1">IF(INDIRECT("A"&amp;ROW())="","",B479/COUNT([Data]))</f>
        <v/>
      </c>
      <c r="E479" t="str">
        <f t="shared" ca="1" si="23"/>
        <v/>
      </c>
      <c r="F479" s="5" t="str">
        <f t="shared" ca="1" si="21"/>
        <v/>
      </c>
      <c r="G479" s="5" t="str">
        <f>IF(ROW()=7,MAX([D_i]),"")</f>
        <v/>
      </c>
      <c r="H479" s="69" t="str">
        <f ca="1">IF(INDIRECT("A"&amp;ROW())="","",RANK([Data],[Data],1)+COUNTIF([Data],Tabulka2493[[#This Row],[Data]])-1)</f>
        <v/>
      </c>
      <c r="I479" s="5" t="str">
        <f ca="1">IF(INDIRECT("A"&amp;ROW())="","",(Tabulka2493[[#This Row],[Pořadí2 - i2]]-1)/COUNT([Data]))</f>
        <v/>
      </c>
      <c r="J479" s="5" t="str">
        <f ca="1">IF(INDIRECT("A"&amp;ROW())="","",H479/COUNT([Data]))</f>
        <v/>
      </c>
      <c r="K479" s="72" t="str">
        <f ca="1">IF(INDIRECT("A"&amp;ROW())="","",NORMDIST(Tabulka2493[[#This Row],[Data]],$X$6,$X$7,1))</f>
        <v/>
      </c>
      <c r="L479" s="5" t="str">
        <f t="shared" ca="1" si="22"/>
        <v/>
      </c>
      <c r="M479" s="5" t="str">
        <f>IF(ROW()=7,MAX(Tabulka2493[D_i]),"")</f>
        <v/>
      </c>
      <c r="N479" s="5"/>
      <c r="O479" s="80"/>
      <c r="P479" s="80"/>
      <c r="Q479" s="80"/>
      <c r="R479" s="76" t="str">
        <f>IF(ROW()=7,IF(SUM([pomocná])&gt;0,SUM([pomocná]),1.36/SQRT(COUNT(Tabulka2493[Data]))),"")</f>
        <v/>
      </c>
      <c r="S479" s="79"/>
      <c r="T479" s="72"/>
      <c r="U479" s="72"/>
      <c r="V479" s="72"/>
    </row>
    <row r="480" spans="1:22">
      <c r="A480" s="4" t="str">
        <f>IF('Odhad rozsahu výběru'!D482="","",'Odhad rozsahu výběru'!D482)</f>
        <v/>
      </c>
      <c r="B480" s="69" t="str">
        <f ca="1">IF(INDIRECT("A"&amp;ROW())="","",RANK(A480,[Data],1))</f>
        <v/>
      </c>
      <c r="C480" s="5" t="str">
        <f ca="1">IF(INDIRECT("A"&amp;ROW())="","",(B480-1)/COUNT([Data]))</f>
        <v/>
      </c>
      <c r="D480" s="5" t="str">
        <f ca="1">IF(INDIRECT("A"&amp;ROW())="","",B480/COUNT([Data]))</f>
        <v/>
      </c>
      <c r="E480" t="str">
        <f t="shared" ca="1" si="23"/>
        <v/>
      </c>
      <c r="F480" s="5" t="str">
        <f t="shared" ca="1" si="21"/>
        <v/>
      </c>
      <c r="G480" s="5" t="str">
        <f>IF(ROW()=7,MAX([D_i]),"")</f>
        <v/>
      </c>
      <c r="H480" s="69" t="str">
        <f ca="1">IF(INDIRECT("A"&amp;ROW())="","",RANK([Data],[Data],1)+COUNTIF([Data],Tabulka2493[[#This Row],[Data]])-1)</f>
        <v/>
      </c>
      <c r="I480" s="5" t="str">
        <f ca="1">IF(INDIRECT("A"&amp;ROW())="","",(Tabulka2493[[#This Row],[Pořadí2 - i2]]-1)/COUNT([Data]))</f>
        <v/>
      </c>
      <c r="J480" s="5" t="str">
        <f ca="1">IF(INDIRECT("A"&amp;ROW())="","",H480/COUNT([Data]))</f>
        <v/>
      </c>
      <c r="K480" s="72" t="str">
        <f ca="1">IF(INDIRECT("A"&amp;ROW())="","",NORMDIST(Tabulka2493[[#This Row],[Data]],$X$6,$X$7,1))</f>
        <v/>
      </c>
      <c r="L480" s="5" t="str">
        <f t="shared" ca="1" si="22"/>
        <v/>
      </c>
      <c r="M480" s="5" t="str">
        <f>IF(ROW()=7,MAX(Tabulka2493[D_i]),"")</f>
        <v/>
      </c>
      <c r="N480" s="5"/>
      <c r="O480" s="80"/>
      <c r="P480" s="80"/>
      <c r="Q480" s="80"/>
      <c r="R480" s="76" t="str">
        <f>IF(ROW()=7,IF(SUM([pomocná])&gt;0,SUM([pomocná]),1.36/SQRT(COUNT(Tabulka2493[Data]))),"")</f>
        <v/>
      </c>
      <c r="S480" s="79"/>
      <c r="T480" s="72"/>
      <c r="U480" s="72"/>
      <c r="V480" s="72"/>
    </row>
    <row r="481" spans="1:22">
      <c r="A481" s="4" t="str">
        <f>IF('Odhad rozsahu výběru'!D483="","",'Odhad rozsahu výběru'!D483)</f>
        <v/>
      </c>
      <c r="B481" s="69" t="str">
        <f ca="1">IF(INDIRECT("A"&amp;ROW())="","",RANK(A481,[Data],1))</f>
        <v/>
      </c>
      <c r="C481" s="5" t="str">
        <f ca="1">IF(INDIRECT("A"&amp;ROW())="","",(B481-1)/COUNT([Data]))</f>
        <v/>
      </c>
      <c r="D481" s="5" t="str">
        <f ca="1">IF(INDIRECT("A"&amp;ROW())="","",B481/COUNT([Data]))</f>
        <v/>
      </c>
      <c r="E481" t="str">
        <f t="shared" ca="1" si="23"/>
        <v/>
      </c>
      <c r="F481" s="5" t="str">
        <f t="shared" ca="1" si="21"/>
        <v/>
      </c>
      <c r="G481" s="5" t="str">
        <f>IF(ROW()=7,MAX([D_i]),"")</f>
        <v/>
      </c>
      <c r="H481" s="69" t="str">
        <f ca="1">IF(INDIRECT("A"&amp;ROW())="","",RANK([Data],[Data],1)+COUNTIF([Data],Tabulka2493[[#This Row],[Data]])-1)</f>
        <v/>
      </c>
      <c r="I481" s="5" t="str">
        <f ca="1">IF(INDIRECT("A"&amp;ROW())="","",(Tabulka2493[[#This Row],[Pořadí2 - i2]]-1)/COUNT([Data]))</f>
        <v/>
      </c>
      <c r="J481" s="5" t="str">
        <f ca="1">IF(INDIRECT("A"&amp;ROW())="","",H481/COUNT([Data]))</f>
        <v/>
      </c>
      <c r="K481" s="72" t="str">
        <f ca="1">IF(INDIRECT("A"&amp;ROW())="","",NORMDIST(Tabulka2493[[#This Row],[Data]],$X$6,$X$7,1))</f>
        <v/>
      </c>
      <c r="L481" s="5" t="str">
        <f t="shared" ca="1" si="22"/>
        <v/>
      </c>
      <c r="M481" s="5" t="str">
        <f>IF(ROW()=7,MAX(Tabulka2493[D_i]),"")</f>
        <v/>
      </c>
      <c r="N481" s="5"/>
      <c r="O481" s="80"/>
      <c r="P481" s="80"/>
      <c r="Q481" s="80"/>
      <c r="R481" s="76" t="str">
        <f>IF(ROW()=7,IF(SUM([pomocná])&gt;0,SUM([pomocná]),1.36/SQRT(COUNT(Tabulka2493[Data]))),"")</f>
        <v/>
      </c>
      <c r="S481" s="79"/>
      <c r="T481" s="72"/>
      <c r="U481" s="72"/>
      <c r="V481" s="72"/>
    </row>
    <row r="482" spans="1:22">
      <c r="A482" s="4" t="str">
        <f>IF('Odhad rozsahu výběru'!D484="","",'Odhad rozsahu výběru'!D484)</f>
        <v/>
      </c>
      <c r="B482" s="69" t="str">
        <f ca="1">IF(INDIRECT("A"&amp;ROW())="","",RANK(A482,[Data],1))</f>
        <v/>
      </c>
      <c r="C482" s="5" t="str">
        <f ca="1">IF(INDIRECT("A"&amp;ROW())="","",(B482-1)/COUNT([Data]))</f>
        <v/>
      </c>
      <c r="D482" s="5" t="str">
        <f ca="1">IF(INDIRECT("A"&amp;ROW())="","",B482/COUNT([Data]))</f>
        <v/>
      </c>
      <c r="E482" t="str">
        <f t="shared" ca="1" si="23"/>
        <v/>
      </c>
      <c r="F482" s="5" t="str">
        <f t="shared" ca="1" si="21"/>
        <v/>
      </c>
      <c r="G482" s="5" t="str">
        <f>IF(ROW()=7,MAX([D_i]),"")</f>
        <v/>
      </c>
      <c r="H482" s="69" t="str">
        <f ca="1">IF(INDIRECT("A"&amp;ROW())="","",RANK([Data],[Data],1)+COUNTIF([Data],Tabulka2493[[#This Row],[Data]])-1)</f>
        <v/>
      </c>
      <c r="I482" s="5" t="str">
        <f ca="1">IF(INDIRECT("A"&amp;ROW())="","",(Tabulka2493[[#This Row],[Pořadí2 - i2]]-1)/COUNT([Data]))</f>
        <v/>
      </c>
      <c r="J482" s="5" t="str">
        <f ca="1">IF(INDIRECT("A"&amp;ROW())="","",H482/COUNT([Data]))</f>
        <v/>
      </c>
      <c r="K482" s="72" t="str">
        <f ca="1">IF(INDIRECT("A"&amp;ROW())="","",NORMDIST(Tabulka2493[[#This Row],[Data]],$X$6,$X$7,1))</f>
        <v/>
      </c>
      <c r="L482" s="5" t="str">
        <f t="shared" ca="1" si="22"/>
        <v/>
      </c>
      <c r="M482" s="5" t="str">
        <f>IF(ROW()=7,MAX(Tabulka2493[D_i]),"")</f>
        <v/>
      </c>
      <c r="N482" s="5"/>
      <c r="O482" s="80"/>
      <c r="P482" s="80"/>
      <c r="Q482" s="80"/>
      <c r="R482" s="76" t="str">
        <f>IF(ROW()=7,IF(SUM([pomocná])&gt;0,SUM([pomocná]),1.36/SQRT(COUNT(Tabulka2493[Data]))),"")</f>
        <v/>
      </c>
      <c r="S482" s="79"/>
      <c r="T482" s="72"/>
      <c r="U482" s="72"/>
      <c r="V482" s="72"/>
    </row>
    <row r="483" spans="1:22">
      <c r="A483" s="4" t="str">
        <f>IF('Odhad rozsahu výběru'!D485="","",'Odhad rozsahu výběru'!D485)</f>
        <v/>
      </c>
      <c r="B483" s="69" t="str">
        <f ca="1">IF(INDIRECT("A"&amp;ROW())="","",RANK(A483,[Data],1))</f>
        <v/>
      </c>
      <c r="C483" s="5" t="str">
        <f ca="1">IF(INDIRECT("A"&amp;ROW())="","",(B483-1)/COUNT([Data]))</f>
        <v/>
      </c>
      <c r="D483" s="5" t="str">
        <f ca="1">IF(INDIRECT("A"&amp;ROW())="","",B483/COUNT([Data]))</f>
        <v/>
      </c>
      <c r="E483" t="str">
        <f t="shared" ca="1" si="23"/>
        <v/>
      </c>
      <c r="F483" s="5" t="str">
        <f t="shared" ca="1" si="21"/>
        <v/>
      </c>
      <c r="G483" s="5" t="str">
        <f>IF(ROW()=7,MAX([D_i]),"")</f>
        <v/>
      </c>
      <c r="H483" s="69" t="str">
        <f ca="1">IF(INDIRECT("A"&amp;ROW())="","",RANK([Data],[Data],1)+COUNTIF([Data],Tabulka2493[[#This Row],[Data]])-1)</f>
        <v/>
      </c>
      <c r="I483" s="5" t="str">
        <f ca="1">IF(INDIRECT("A"&amp;ROW())="","",(Tabulka2493[[#This Row],[Pořadí2 - i2]]-1)/COUNT([Data]))</f>
        <v/>
      </c>
      <c r="J483" s="5" t="str">
        <f ca="1">IF(INDIRECT("A"&amp;ROW())="","",H483/COUNT([Data]))</f>
        <v/>
      </c>
      <c r="K483" s="72" t="str">
        <f ca="1">IF(INDIRECT("A"&amp;ROW())="","",NORMDIST(Tabulka2493[[#This Row],[Data]],$X$6,$X$7,1))</f>
        <v/>
      </c>
      <c r="L483" s="5" t="str">
        <f t="shared" ca="1" si="22"/>
        <v/>
      </c>
      <c r="M483" s="5" t="str">
        <f>IF(ROW()=7,MAX(Tabulka2493[D_i]),"")</f>
        <v/>
      </c>
      <c r="N483" s="5"/>
      <c r="O483" s="80"/>
      <c r="P483" s="80"/>
      <c r="Q483" s="80"/>
      <c r="R483" s="76" t="str">
        <f>IF(ROW()=7,IF(SUM([pomocná])&gt;0,SUM([pomocná]),1.36/SQRT(COUNT(Tabulka2493[Data]))),"")</f>
        <v/>
      </c>
      <c r="S483" s="79"/>
      <c r="T483" s="72"/>
      <c r="U483" s="72"/>
      <c r="V483" s="72"/>
    </row>
    <row r="484" spans="1:22">
      <c r="A484" s="4" t="str">
        <f>IF('Odhad rozsahu výběru'!D486="","",'Odhad rozsahu výběru'!D486)</f>
        <v/>
      </c>
      <c r="B484" s="69" t="str">
        <f ca="1">IF(INDIRECT("A"&amp;ROW())="","",RANK(A484,[Data],1))</f>
        <v/>
      </c>
      <c r="C484" s="5" t="str">
        <f ca="1">IF(INDIRECT("A"&amp;ROW())="","",(B484-1)/COUNT([Data]))</f>
        <v/>
      </c>
      <c r="D484" s="5" t="str">
        <f ca="1">IF(INDIRECT("A"&amp;ROW())="","",B484/COUNT([Data]))</f>
        <v/>
      </c>
      <c r="E484" t="str">
        <f t="shared" ca="1" si="23"/>
        <v/>
      </c>
      <c r="F484" s="5" t="str">
        <f t="shared" ca="1" si="21"/>
        <v/>
      </c>
      <c r="G484" s="5" t="str">
        <f>IF(ROW()=7,MAX([D_i]),"")</f>
        <v/>
      </c>
      <c r="H484" s="69" t="str">
        <f ca="1">IF(INDIRECT("A"&amp;ROW())="","",RANK([Data],[Data],1)+COUNTIF([Data],Tabulka2493[[#This Row],[Data]])-1)</f>
        <v/>
      </c>
      <c r="I484" s="5" t="str">
        <f ca="1">IF(INDIRECT("A"&amp;ROW())="","",(Tabulka2493[[#This Row],[Pořadí2 - i2]]-1)/COUNT([Data]))</f>
        <v/>
      </c>
      <c r="J484" s="5" t="str">
        <f ca="1">IF(INDIRECT("A"&amp;ROW())="","",H484/COUNT([Data]))</f>
        <v/>
      </c>
      <c r="K484" s="72" t="str">
        <f ca="1">IF(INDIRECT("A"&amp;ROW())="","",NORMDIST(Tabulka2493[[#This Row],[Data]],$X$6,$X$7,1))</f>
        <v/>
      </c>
      <c r="L484" s="5" t="str">
        <f t="shared" ca="1" si="22"/>
        <v/>
      </c>
      <c r="M484" s="5" t="str">
        <f>IF(ROW()=7,MAX(Tabulka2493[D_i]),"")</f>
        <v/>
      </c>
      <c r="N484" s="5"/>
      <c r="O484" s="80"/>
      <c r="P484" s="80"/>
      <c r="Q484" s="80"/>
      <c r="R484" s="76" t="str">
        <f>IF(ROW()=7,IF(SUM([pomocná])&gt;0,SUM([pomocná]),1.36/SQRT(COUNT(Tabulka2493[Data]))),"")</f>
        <v/>
      </c>
      <c r="S484" s="79"/>
      <c r="T484" s="72"/>
      <c r="U484" s="72"/>
      <c r="V484" s="72"/>
    </row>
    <row r="485" spans="1:22">
      <c r="A485" s="4" t="str">
        <f>IF('Odhad rozsahu výběru'!D487="","",'Odhad rozsahu výběru'!D487)</f>
        <v/>
      </c>
      <c r="B485" s="69" t="str">
        <f ca="1">IF(INDIRECT("A"&amp;ROW())="","",RANK(A485,[Data],1))</f>
        <v/>
      </c>
      <c r="C485" s="5" t="str">
        <f ca="1">IF(INDIRECT("A"&amp;ROW())="","",(B485-1)/COUNT([Data]))</f>
        <v/>
      </c>
      <c r="D485" s="5" t="str">
        <f ca="1">IF(INDIRECT("A"&amp;ROW())="","",B485/COUNT([Data]))</f>
        <v/>
      </c>
      <c r="E485" t="str">
        <f t="shared" ca="1" si="23"/>
        <v/>
      </c>
      <c r="F485" s="5" t="str">
        <f t="shared" ca="1" si="21"/>
        <v/>
      </c>
      <c r="G485" s="5" t="str">
        <f>IF(ROW()=7,MAX([D_i]),"")</f>
        <v/>
      </c>
      <c r="H485" s="69" t="str">
        <f ca="1">IF(INDIRECT("A"&amp;ROW())="","",RANK([Data],[Data],1)+COUNTIF([Data],Tabulka2493[[#This Row],[Data]])-1)</f>
        <v/>
      </c>
      <c r="I485" s="5" t="str">
        <f ca="1">IF(INDIRECT("A"&amp;ROW())="","",(Tabulka2493[[#This Row],[Pořadí2 - i2]]-1)/COUNT([Data]))</f>
        <v/>
      </c>
      <c r="J485" s="5" t="str">
        <f ca="1">IF(INDIRECT("A"&amp;ROW())="","",H485/COUNT([Data]))</f>
        <v/>
      </c>
      <c r="K485" s="72" t="str">
        <f ca="1">IF(INDIRECT("A"&amp;ROW())="","",NORMDIST(Tabulka2493[[#This Row],[Data]],$X$6,$X$7,1))</f>
        <v/>
      </c>
      <c r="L485" s="5" t="str">
        <f t="shared" ca="1" si="22"/>
        <v/>
      </c>
      <c r="M485" s="5" t="str">
        <f>IF(ROW()=7,MAX(Tabulka2493[D_i]),"")</f>
        <v/>
      </c>
      <c r="N485" s="5"/>
      <c r="O485" s="80"/>
      <c r="P485" s="80"/>
      <c r="Q485" s="80"/>
      <c r="R485" s="76" t="str">
        <f>IF(ROW()=7,IF(SUM([pomocná])&gt;0,SUM([pomocná]),1.36/SQRT(COUNT(Tabulka2493[Data]))),"")</f>
        <v/>
      </c>
      <c r="S485" s="79"/>
      <c r="T485" s="72"/>
      <c r="U485" s="72"/>
      <c r="V485" s="72"/>
    </row>
    <row r="486" spans="1:22">
      <c r="A486" s="4" t="str">
        <f>IF('Odhad rozsahu výběru'!D488="","",'Odhad rozsahu výběru'!D488)</f>
        <v/>
      </c>
      <c r="B486" s="69" t="str">
        <f ca="1">IF(INDIRECT("A"&amp;ROW())="","",RANK(A486,[Data],1))</f>
        <v/>
      </c>
      <c r="C486" s="5" t="str">
        <f ca="1">IF(INDIRECT("A"&amp;ROW())="","",(B486-1)/COUNT([Data]))</f>
        <v/>
      </c>
      <c r="D486" s="5" t="str">
        <f ca="1">IF(INDIRECT("A"&amp;ROW())="","",B486/COUNT([Data]))</f>
        <v/>
      </c>
      <c r="E486" t="str">
        <f t="shared" ca="1" si="23"/>
        <v/>
      </c>
      <c r="F486" s="5" t="str">
        <f t="shared" ca="1" si="21"/>
        <v/>
      </c>
      <c r="G486" s="5" t="str">
        <f>IF(ROW()=7,MAX([D_i]),"")</f>
        <v/>
      </c>
      <c r="H486" s="69" t="str">
        <f ca="1">IF(INDIRECT("A"&amp;ROW())="","",RANK([Data],[Data],1)+COUNTIF([Data],Tabulka2493[[#This Row],[Data]])-1)</f>
        <v/>
      </c>
      <c r="I486" s="5" t="str">
        <f ca="1">IF(INDIRECT("A"&amp;ROW())="","",(Tabulka2493[[#This Row],[Pořadí2 - i2]]-1)/COUNT([Data]))</f>
        <v/>
      </c>
      <c r="J486" s="5" t="str">
        <f ca="1">IF(INDIRECT("A"&amp;ROW())="","",H486/COUNT([Data]))</f>
        <v/>
      </c>
      <c r="K486" s="72" t="str">
        <f ca="1">IF(INDIRECT("A"&amp;ROW())="","",NORMDIST(Tabulka2493[[#This Row],[Data]],$X$6,$X$7,1))</f>
        <v/>
      </c>
      <c r="L486" s="5" t="str">
        <f t="shared" ca="1" si="22"/>
        <v/>
      </c>
      <c r="M486" s="5" t="str">
        <f>IF(ROW()=7,MAX(Tabulka2493[D_i]),"")</f>
        <v/>
      </c>
      <c r="N486" s="5"/>
      <c r="O486" s="80"/>
      <c r="P486" s="80"/>
      <c r="Q486" s="80"/>
      <c r="R486" s="76" t="str">
        <f>IF(ROW()=7,IF(SUM([pomocná])&gt;0,SUM([pomocná]),1.36/SQRT(COUNT(Tabulka2493[Data]))),"")</f>
        <v/>
      </c>
      <c r="S486" s="79"/>
      <c r="T486" s="72"/>
      <c r="U486" s="72"/>
      <c r="V486" s="72"/>
    </row>
    <row r="487" spans="1:22">
      <c r="A487" s="4" t="str">
        <f>IF('Odhad rozsahu výběru'!D489="","",'Odhad rozsahu výběru'!D489)</f>
        <v/>
      </c>
      <c r="B487" s="69" t="str">
        <f ca="1">IF(INDIRECT("A"&amp;ROW())="","",RANK(A487,[Data],1))</f>
        <v/>
      </c>
      <c r="C487" s="5" t="str">
        <f ca="1">IF(INDIRECT("A"&amp;ROW())="","",(B487-1)/COUNT([Data]))</f>
        <v/>
      </c>
      <c r="D487" s="5" t="str">
        <f ca="1">IF(INDIRECT("A"&amp;ROW())="","",B487/COUNT([Data]))</f>
        <v/>
      </c>
      <c r="E487" t="str">
        <f t="shared" ca="1" si="23"/>
        <v/>
      </c>
      <c r="F487" s="5" t="str">
        <f t="shared" ca="1" si="21"/>
        <v/>
      </c>
      <c r="G487" s="5" t="str">
        <f>IF(ROW()=7,MAX([D_i]),"")</f>
        <v/>
      </c>
      <c r="H487" s="69" t="str">
        <f ca="1">IF(INDIRECT("A"&amp;ROW())="","",RANK([Data],[Data],1)+COUNTIF([Data],Tabulka2493[[#This Row],[Data]])-1)</f>
        <v/>
      </c>
      <c r="I487" s="5" t="str">
        <f ca="1">IF(INDIRECT("A"&amp;ROW())="","",(Tabulka2493[[#This Row],[Pořadí2 - i2]]-1)/COUNT([Data]))</f>
        <v/>
      </c>
      <c r="J487" s="5" t="str">
        <f ca="1">IF(INDIRECT("A"&amp;ROW())="","",H487/COUNT([Data]))</f>
        <v/>
      </c>
      <c r="K487" s="72" t="str">
        <f ca="1">IF(INDIRECT("A"&amp;ROW())="","",NORMDIST(Tabulka2493[[#This Row],[Data]],$X$6,$X$7,1))</f>
        <v/>
      </c>
      <c r="L487" s="5" t="str">
        <f t="shared" ca="1" si="22"/>
        <v/>
      </c>
      <c r="M487" s="5" t="str">
        <f>IF(ROW()=7,MAX(Tabulka2493[D_i]),"")</f>
        <v/>
      </c>
      <c r="N487" s="5"/>
      <c r="O487" s="80"/>
      <c r="P487" s="80"/>
      <c r="Q487" s="80"/>
      <c r="R487" s="76" t="str">
        <f>IF(ROW()=7,IF(SUM([pomocná])&gt;0,SUM([pomocná]),1.36/SQRT(COUNT(Tabulka2493[Data]))),"")</f>
        <v/>
      </c>
      <c r="S487" s="79"/>
      <c r="T487" s="72"/>
      <c r="U487" s="72"/>
      <c r="V487" s="72"/>
    </row>
    <row r="488" spans="1:22">
      <c r="A488" s="4" t="str">
        <f>IF('Odhad rozsahu výběru'!D490="","",'Odhad rozsahu výběru'!D490)</f>
        <v/>
      </c>
      <c r="B488" s="69" t="str">
        <f ca="1">IF(INDIRECT("A"&amp;ROW())="","",RANK(A488,[Data],1))</f>
        <v/>
      </c>
      <c r="C488" s="5" t="str">
        <f ca="1">IF(INDIRECT("A"&amp;ROW())="","",(B488-1)/COUNT([Data]))</f>
        <v/>
      </c>
      <c r="D488" s="5" t="str">
        <f ca="1">IF(INDIRECT("A"&amp;ROW())="","",B488/COUNT([Data]))</f>
        <v/>
      </c>
      <c r="E488" t="str">
        <f t="shared" ca="1" si="23"/>
        <v/>
      </c>
      <c r="F488" s="5" t="str">
        <f t="shared" ca="1" si="21"/>
        <v/>
      </c>
      <c r="G488" s="5" t="str">
        <f>IF(ROW()=7,MAX([D_i]),"")</f>
        <v/>
      </c>
      <c r="H488" s="69" t="str">
        <f ca="1">IF(INDIRECT("A"&amp;ROW())="","",RANK([Data],[Data],1)+COUNTIF([Data],Tabulka2493[[#This Row],[Data]])-1)</f>
        <v/>
      </c>
      <c r="I488" s="5" t="str">
        <f ca="1">IF(INDIRECT("A"&amp;ROW())="","",(Tabulka2493[[#This Row],[Pořadí2 - i2]]-1)/COUNT([Data]))</f>
        <v/>
      </c>
      <c r="J488" s="5" t="str">
        <f ca="1">IF(INDIRECT("A"&amp;ROW())="","",H488/COUNT([Data]))</f>
        <v/>
      </c>
      <c r="K488" s="72" t="str">
        <f ca="1">IF(INDIRECT("A"&amp;ROW())="","",NORMDIST(Tabulka2493[[#This Row],[Data]],$X$6,$X$7,1))</f>
        <v/>
      </c>
      <c r="L488" s="5" t="str">
        <f t="shared" ca="1" si="22"/>
        <v/>
      </c>
      <c r="M488" s="5" t="str">
        <f>IF(ROW()=7,MAX(Tabulka2493[D_i]),"")</f>
        <v/>
      </c>
      <c r="N488" s="5"/>
      <c r="O488" s="80"/>
      <c r="P488" s="80"/>
      <c r="Q488" s="80"/>
      <c r="R488" s="76" t="str">
        <f>IF(ROW()=7,IF(SUM([pomocná])&gt;0,SUM([pomocná]),1.36/SQRT(COUNT(Tabulka2493[Data]))),"")</f>
        <v/>
      </c>
      <c r="S488" s="79"/>
      <c r="T488" s="72"/>
      <c r="U488" s="72"/>
      <c r="V488" s="72"/>
    </row>
    <row r="489" spans="1:22">
      <c r="A489" s="4" t="str">
        <f>IF('Odhad rozsahu výběru'!D491="","",'Odhad rozsahu výběru'!D491)</f>
        <v/>
      </c>
      <c r="B489" s="69" t="str">
        <f ca="1">IF(INDIRECT("A"&amp;ROW())="","",RANK(A489,[Data],1))</f>
        <v/>
      </c>
      <c r="C489" s="5" t="str">
        <f ca="1">IF(INDIRECT("A"&amp;ROW())="","",(B489-1)/COUNT([Data]))</f>
        <v/>
      </c>
      <c r="D489" s="5" t="str">
        <f ca="1">IF(INDIRECT("A"&amp;ROW())="","",B489/COUNT([Data]))</f>
        <v/>
      </c>
      <c r="E489" t="str">
        <f t="shared" ca="1" si="23"/>
        <v/>
      </c>
      <c r="F489" s="5" t="str">
        <f t="shared" ca="1" si="21"/>
        <v/>
      </c>
      <c r="G489" s="5" t="str">
        <f>IF(ROW()=7,MAX([D_i]),"")</f>
        <v/>
      </c>
      <c r="H489" s="69" t="str">
        <f ca="1">IF(INDIRECT("A"&amp;ROW())="","",RANK([Data],[Data],1)+COUNTIF([Data],Tabulka2493[[#This Row],[Data]])-1)</f>
        <v/>
      </c>
      <c r="I489" s="5" t="str">
        <f ca="1">IF(INDIRECT("A"&amp;ROW())="","",(Tabulka2493[[#This Row],[Pořadí2 - i2]]-1)/COUNT([Data]))</f>
        <v/>
      </c>
      <c r="J489" s="5" t="str">
        <f ca="1">IF(INDIRECT("A"&amp;ROW())="","",H489/COUNT([Data]))</f>
        <v/>
      </c>
      <c r="K489" s="72" t="str">
        <f ca="1">IF(INDIRECT("A"&amp;ROW())="","",NORMDIST(Tabulka2493[[#This Row],[Data]],$X$6,$X$7,1))</f>
        <v/>
      </c>
      <c r="L489" s="5" t="str">
        <f t="shared" ca="1" si="22"/>
        <v/>
      </c>
      <c r="M489" s="5" t="str">
        <f>IF(ROW()=7,MAX(Tabulka2493[D_i]),"")</f>
        <v/>
      </c>
      <c r="N489" s="5"/>
      <c r="O489" s="80"/>
      <c r="P489" s="80"/>
      <c r="Q489" s="80"/>
      <c r="R489" s="76" t="str">
        <f>IF(ROW()=7,IF(SUM([pomocná])&gt;0,SUM([pomocná]),1.36/SQRT(COUNT(Tabulka2493[Data]))),"")</f>
        <v/>
      </c>
      <c r="S489" s="79"/>
      <c r="T489" s="72"/>
      <c r="U489" s="72"/>
      <c r="V489" s="72"/>
    </row>
    <row r="490" spans="1:22">
      <c r="A490" s="4" t="str">
        <f>IF('Odhad rozsahu výběru'!D492="","",'Odhad rozsahu výběru'!D492)</f>
        <v/>
      </c>
      <c r="B490" s="69" t="str">
        <f ca="1">IF(INDIRECT("A"&amp;ROW())="","",RANK(A490,[Data],1))</f>
        <v/>
      </c>
      <c r="C490" s="5" t="str">
        <f ca="1">IF(INDIRECT("A"&amp;ROW())="","",(B490-1)/COUNT([Data]))</f>
        <v/>
      </c>
      <c r="D490" s="5" t="str">
        <f ca="1">IF(INDIRECT("A"&amp;ROW())="","",B490/COUNT([Data]))</f>
        <v/>
      </c>
      <c r="E490" t="str">
        <f t="shared" ca="1" si="23"/>
        <v/>
      </c>
      <c r="F490" s="5" t="str">
        <f t="shared" ca="1" si="21"/>
        <v/>
      </c>
      <c r="G490" s="5" t="str">
        <f>IF(ROW()=7,MAX([D_i]),"")</f>
        <v/>
      </c>
      <c r="H490" s="69" t="str">
        <f ca="1">IF(INDIRECT("A"&amp;ROW())="","",RANK([Data],[Data],1)+COUNTIF([Data],Tabulka2493[[#This Row],[Data]])-1)</f>
        <v/>
      </c>
      <c r="I490" s="5" t="str">
        <f ca="1">IF(INDIRECT("A"&amp;ROW())="","",(Tabulka2493[[#This Row],[Pořadí2 - i2]]-1)/COUNT([Data]))</f>
        <v/>
      </c>
      <c r="J490" s="5" t="str">
        <f ca="1">IF(INDIRECT("A"&amp;ROW())="","",H490/COUNT([Data]))</f>
        <v/>
      </c>
      <c r="K490" s="72" t="str">
        <f ca="1">IF(INDIRECT("A"&amp;ROW())="","",NORMDIST(Tabulka2493[[#This Row],[Data]],$X$6,$X$7,1))</f>
        <v/>
      </c>
      <c r="L490" s="5" t="str">
        <f t="shared" ca="1" si="22"/>
        <v/>
      </c>
      <c r="M490" s="5" t="str">
        <f>IF(ROW()=7,MAX(Tabulka2493[D_i]),"")</f>
        <v/>
      </c>
      <c r="N490" s="5"/>
      <c r="O490" s="80"/>
      <c r="P490" s="80"/>
      <c r="Q490" s="80"/>
      <c r="R490" s="76" t="str">
        <f>IF(ROW()=7,IF(SUM([pomocná])&gt;0,SUM([pomocná]),1.36/SQRT(COUNT(Tabulka2493[Data]))),"")</f>
        <v/>
      </c>
      <c r="S490" s="79"/>
      <c r="T490" s="72"/>
      <c r="U490" s="72"/>
      <c r="V490" s="72"/>
    </row>
    <row r="491" spans="1:22">
      <c r="A491" s="4" t="str">
        <f>IF('Odhad rozsahu výběru'!D493="","",'Odhad rozsahu výběru'!D493)</f>
        <v/>
      </c>
      <c r="B491" s="69" t="str">
        <f ca="1">IF(INDIRECT("A"&amp;ROW())="","",RANK(A491,[Data],1))</f>
        <v/>
      </c>
      <c r="C491" s="5" t="str">
        <f ca="1">IF(INDIRECT("A"&amp;ROW())="","",(B491-1)/COUNT([Data]))</f>
        <v/>
      </c>
      <c r="D491" s="5" t="str">
        <f ca="1">IF(INDIRECT("A"&amp;ROW())="","",B491/COUNT([Data]))</f>
        <v/>
      </c>
      <c r="E491" t="str">
        <f t="shared" ca="1" si="23"/>
        <v/>
      </c>
      <c r="F491" s="5" t="str">
        <f t="shared" ca="1" si="21"/>
        <v/>
      </c>
      <c r="G491" s="5" t="str">
        <f>IF(ROW()=7,MAX([D_i]),"")</f>
        <v/>
      </c>
      <c r="H491" s="69" t="str">
        <f ca="1">IF(INDIRECT("A"&amp;ROW())="","",RANK([Data],[Data],1)+COUNTIF([Data],Tabulka2493[[#This Row],[Data]])-1)</f>
        <v/>
      </c>
      <c r="I491" s="5" t="str">
        <f ca="1">IF(INDIRECT("A"&amp;ROW())="","",(Tabulka2493[[#This Row],[Pořadí2 - i2]]-1)/COUNT([Data]))</f>
        <v/>
      </c>
      <c r="J491" s="5" t="str">
        <f ca="1">IF(INDIRECT("A"&amp;ROW())="","",H491/COUNT([Data]))</f>
        <v/>
      </c>
      <c r="K491" s="72" t="str">
        <f ca="1">IF(INDIRECT("A"&amp;ROW())="","",NORMDIST(Tabulka2493[[#This Row],[Data]],$X$6,$X$7,1))</f>
        <v/>
      </c>
      <c r="L491" s="5" t="str">
        <f t="shared" ca="1" si="22"/>
        <v/>
      </c>
      <c r="M491" s="5" t="str">
        <f>IF(ROW()=7,MAX(Tabulka2493[D_i]),"")</f>
        <v/>
      </c>
      <c r="N491" s="5"/>
      <c r="O491" s="80"/>
      <c r="P491" s="80"/>
      <c r="Q491" s="80"/>
      <c r="R491" s="76" t="str">
        <f>IF(ROW()=7,IF(SUM([pomocná])&gt;0,SUM([pomocná]),1.36/SQRT(COUNT(Tabulka2493[Data]))),"")</f>
        <v/>
      </c>
      <c r="S491" s="79"/>
      <c r="T491" s="72"/>
      <c r="U491" s="72"/>
      <c r="V491" s="72"/>
    </row>
    <row r="492" spans="1:22">
      <c r="A492" s="4" t="str">
        <f>IF('Odhad rozsahu výběru'!D494="","",'Odhad rozsahu výběru'!D494)</f>
        <v/>
      </c>
      <c r="B492" s="69" t="str">
        <f ca="1">IF(INDIRECT("A"&amp;ROW())="","",RANK(A492,[Data],1))</f>
        <v/>
      </c>
      <c r="C492" s="5" t="str">
        <f ca="1">IF(INDIRECT("A"&amp;ROW())="","",(B492-1)/COUNT([Data]))</f>
        <v/>
      </c>
      <c r="D492" s="5" t="str">
        <f ca="1">IF(INDIRECT("A"&amp;ROW())="","",B492/COUNT([Data]))</f>
        <v/>
      </c>
      <c r="E492" t="str">
        <f t="shared" ca="1" si="23"/>
        <v/>
      </c>
      <c r="F492" s="5" t="str">
        <f t="shared" ca="1" si="21"/>
        <v/>
      </c>
      <c r="G492" s="5" t="str">
        <f>IF(ROW()=7,MAX([D_i]),"")</f>
        <v/>
      </c>
      <c r="H492" s="69" t="str">
        <f ca="1">IF(INDIRECT("A"&amp;ROW())="","",RANK([Data],[Data],1)+COUNTIF([Data],Tabulka2493[[#This Row],[Data]])-1)</f>
        <v/>
      </c>
      <c r="I492" s="5" t="str">
        <f ca="1">IF(INDIRECT("A"&amp;ROW())="","",(Tabulka2493[[#This Row],[Pořadí2 - i2]]-1)/COUNT([Data]))</f>
        <v/>
      </c>
      <c r="J492" s="5" t="str">
        <f ca="1">IF(INDIRECT("A"&amp;ROW())="","",H492/COUNT([Data]))</f>
        <v/>
      </c>
      <c r="K492" s="72" t="str">
        <f ca="1">IF(INDIRECT("A"&amp;ROW())="","",NORMDIST(Tabulka2493[[#This Row],[Data]],$X$6,$X$7,1))</f>
        <v/>
      </c>
      <c r="L492" s="5" t="str">
        <f t="shared" ca="1" si="22"/>
        <v/>
      </c>
      <c r="M492" s="5" t="str">
        <f>IF(ROW()=7,MAX(Tabulka2493[D_i]),"")</f>
        <v/>
      </c>
      <c r="N492" s="5"/>
      <c r="O492" s="80"/>
      <c r="P492" s="80"/>
      <c r="Q492" s="80"/>
      <c r="R492" s="76" t="str">
        <f>IF(ROW()=7,IF(SUM([pomocná])&gt;0,SUM([pomocná]),1.36/SQRT(COUNT(Tabulka2493[Data]))),"")</f>
        <v/>
      </c>
      <c r="S492" s="79"/>
      <c r="T492" s="72"/>
      <c r="U492" s="72"/>
      <c r="V492" s="72"/>
    </row>
    <row r="493" spans="1:22">
      <c r="A493" s="4" t="str">
        <f>IF('Odhad rozsahu výběru'!D495="","",'Odhad rozsahu výběru'!D495)</f>
        <v/>
      </c>
      <c r="B493" s="69" t="str">
        <f ca="1">IF(INDIRECT("A"&amp;ROW())="","",RANK(A493,[Data],1))</f>
        <v/>
      </c>
      <c r="C493" s="5" t="str">
        <f ca="1">IF(INDIRECT("A"&amp;ROW())="","",(B493-1)/COUNT([Data]))</f>
        <v/>
      </c>
      <c r="D493" s="5" t="str">
        <f ca="1">IF(INDIRECT("A"&amp;ROW())="","",B493/COUNT([Data]))</f>
        <v/>
      </c>
      <c r="E493" t="str">
        <f t="shared" ca="1" si="23"/>
        <v/>
      </c>
      <c r="F493" s="5" t="str">
        <f t="shared" ca="1" si="21"/>
        <v/>
      </c>
      <c r="G493" s="5" t="str">
        <f>IF(ROW()=7,MAX([D_i]),"")</f>
        <v/>
      </c>
      <c r="H493" s="69" t="str">
        <f ca="1">IF(INDIRECT("A"&amp;ROW())="","",RANK([Data],[Data],1)+COUNTIF([Data],Tabulka2493[[#This Row],[Data]])-1)</f>
        <v/>
      </c>
      <c r="I493" s="5" t="str">
        <f ca="1">IF(INDIRECT("A"&amp;ROW())="","",(Tabulka2493[[#This Row],[Pořadí2 - i2]]-1)/COUNT([Data]))</f>
        <v/>
      </c>
      <c r="J493" s="5" t="str">
        <f ca="1">IF(INDIRECT("A"&amp;ROW())="","",H493/COUNT([Data]))</f>
        <v/>
      </c>
      <c r="K493" s="72" t="str">
        <f ca="1">IF(INDIRECT("A"&amp;ROW())="","",NORMDIST(Tabulka2493[[#This Row],[Data]],$X$6,$X$7,1))</f>
        <v/>
      </c>
      <c r="L493" s="5" t="str">
        <f t="shared" ca="1" si="22"/>
        <v/>
      </c>
      <c r="M493" s="5" t="str">
        <f>IF(ROW()=7,MAX(Tabulka2493[D_i]),"")</f>
        <v/>
      </c>
      <c r="N493" s="5"/>
      <c r="O493" s="80"/>
      <c r="P493" s="80"/>
      <c r="Q493" s="80"/>
      <c r="R493" s="76" t="str">
        <f>IF(ROW()=7,IF(SUM([pomocná])&gt;0,SUM([pomocná]),1.36/SQRT(COUNT(Tabulka2493[Data]))),"")</f>
        <v/>
      </c>
      <c r="S493" s="79"/>
      <c r="T493" s="72"/>
      <c r="U493" s="72"/>
      <c r="V493" s="72"/>
    </row>
    <row r="494" spans="1:22">
      <c r="A494" s="4" t="str">
        <f>IF('Odhad rozsahu výběru'!D496="","",'Odhad rozsahu výběru'!D496)</f>
        <v/>
      </c>
      <c r="B494" s="69" t="str">
        <f ca="1">IF(INDIRECT("A"&amp;ROW())="","",RANK(A494,[Data],1))</f>
        <v/>
      </c>
      <c r="C494" s="5" t="str">
        <f ca="1">IF(INDIRECT("A"&amp;ROW())="","",(B494-1)/COUNT([Data]))</f>
        <v/>
      </c>
      <c r="D494" s="5" t="str">
        <f ca="1">IF(INDIRECT("A"&amp;ROW())="","",B494/COUNT([Data]))</f>
        <v/>
      </c>
      <c r="E494" t="str">
        <f t="shared" ca="1" si="23"/>
        <v/>
      </c>
      <c r="F494" s="5" t="str">
        <f t="shared" ca="1" si="21"/>
        <v/>
      </c>
      <c r="G494" s="5" t="str">
        <f>IF(ROW()=7,MAX([D_i]),"")</f>
        <v/>
      </c>
      <c r="H494" s="69" t="str">
        <f ca="1">IF(INDIRECT("A"&amp;ROW())="","",RANK([Data],[Data],1)+COUNTIF([Data],Tabulka2493[[#This Row],[Data]])-1)</f>
        <v/>
      </c>
      <c r="I494" s="5" t="str">
        <f ca="1">IF(INDIRECT("A"&amp;ROW())="","",(Tabulka2493[[#This Row],[Pořadí2 - i2]]-1)/COUNT([Data]))</f>
        <v/>
      </c>
      <c r="J494" s="5" t="str">
        <f ca="1">IF(INDIRECT("A"&amp;ROW())="","",H494/COUNT([Data]))</f>
        <v/>
      </c>
      <c r="K494" s="72" t="str">
        <f ca="1">IF(INDIRECT("A"&amp;ROW())="","",NORMDIST(Tabulka2493[[#This Row],[Data]],$X$6,$X$7,1))</f>
        <v/>
      </c>
      <c r="L494" s="5" t="str">
        <f t="shared" ca="1" si="22"/>
        <v/>
      </c>
      <c r="M494" s="5" t="str">
        <f>IF(ROW()=7,MAX(Tabulka2493[D_i]),"")</f>
        <v/>
      </c>
      <c r="N494" s="5"/>
      <c r="O494" s="80"/>
      <c r="P494" s="80"/>
      <c r="Q494" s="80"/>
      <c r="R494" s="76" t="str">
        <f>IF(ROW()=7,IF(SUM([pomocná])&gt;0,SUM([pomocná]),1.36/SQRT(COUNT(Tabulka2493[Data]))),"")</f>
        <v/>
      </c>
      <c r="S494" s="79"/>
      <c r="T494" s="72"/>
      <c r="U494" s="72"/>
      <c r="V494" s="72"/>
    </row>
    <row r="495" spans="1:22">
      <c r="A495" s="4" t="str">
        <f>IF('Odhad rozsahu výběru'!D497="","",'Odhad rozsahu výběru'!D497)</f>
        <v/>
      </c>
      <c r="B495" s="69" t="str">
        <f ca="1">IF(INDIRECT("A"&amp;ROW())="","",RANK(A495,[Data],1))</f>
        <v/>
      </c>
      <c r="C495" s="5" t="str">
        <f ca="1">IF(INDIRECT("A"&amp;ROW())="","",(B495-1)/COUNT([Data]))</f>
        <v/>
      </c>
      <c r="D495" s="5" t="str">
        <f ca="1">IF(INDIRECT("A"&amp;ROW())="","",B495/COUNT([Data]))</f>
        <v/>
      </c>
      <c r="E495" t="str">
        <f t="shared" ca="1" si="23"/>
        <v/>
      </c>
      <c r="F495" s="5" t="str">
        <f t="shared" ca="1" si="21"/>
        <v/>
      </c>
      <c r="G495" s="5" t="str">
        <f>IF(ROW()=7,MAX([D_i]),"")</f>
        <v/>
      </c>
      <c r="H495" s="69" t="str">
        <f ca="1">IF(INDIRECT("A"&amp;ROW())="","",RANK([Data],[Data],1)+COUNTIF([Data],Tabulka2493[[#This Row],[Data]])-1)</f>
        <v/>
      </c>
      <c r="I495" s="5" t="str">
        <f ca="1">IF(INDIRECT("A"&amp;ROW())="","",(Tabulka2493[[#This Row],[Pořadí2 - i2]]-1)/COUNT([Data]))</f>
        <v/>
      </c>
      <c r="J495" s="5" t="str">
        <f ca="1">IF(INDIRECT("A"&amp;ROW())="","",H495/COUNT([Data]))</f>
        <v/>
      </c>
      <c r="K495" s="72" t="str">
        <f ca="1">IF(INDIRECT("A"&amp;ROW())="","",NORMDIST(Tabulka2493[[#This Row],[Data]],$X$6,$X$7,1))</f>
        <v/>
      </c>
      <c r="L495" s="5" t="str">
        <f t="shared" ca="1" si="22"/>
        <v/>
      </c>
      <c r="M495" s="5" t="str">
        <f>IF(ROW()=7,MAX(Tabulka2493[D_i]),"")</f>
        <v/>
      </c>
      <c r="N495" s="5"/>
      <c r="O495" s="80"/>
      <c r="P495" s="80"/>
      <c r="Q495" s="80"/>
      <c r="R495" s="76" t="str">
        <f>IF(ROW()=7,IF(SUM([pomocná])&gt;0,SUM([pomocná]),1.36/SQRT(COUNT(Tabulka2493[Data]))),"")</f>
        <v/>
      </c>
      <c r="S495" s="79"/>
      <c r="T495" s="72"/>
      <c r="U495" s="72"/>
      <c r="V495" s="72"/>
    </row>
    <row r="496" spans="1:22">
      <c r="A496" s="4" t="str">
        <f>IF('Odhad rozsahu výběru'!D498="","",'Odhad rozsahu výběru'!D498)</f>
        <v/>
      </c>
      <c r="B496" s="69" t="str">
        <f ca="1">IF(INDIRECT("A"&amp;ROW())="","",RANK(A496,[Data],1))</f>
        <v/>
      </c>
      <c r="C496" s="5" t="str">
        <f ca="1">IF(INDIRECT("A"&amp;ROW())="","",(B496-1)/COUNT([Data]))</f>
        <v/>
      </c>
      <c r="D496" s="5" t="str">
        <f ca="1">IF(INDIRECT("A"&amp;ROW())="","",B496/COUNT([Data]))</f>
        <v/>
      </c>
      <c r="E496" t="str">
        <f t="shared" ca="1" si="23"/>
        <v/>
      </c>
      <c r="F496" s="5" t="str">
        <f t="shared" ca="1" si="21"/>
        <v/>
      </c>
      <c r="G496" s="5" t="str">
        <f>IF(ROW()=7,MAX([D_i]),"")</f>
        <v/>
      </c>
      <c r="H496" s="69" t="str">
        <f ca="1">IF(INDIRECT("A"&amp;ROW())="","",RANK([Data],[Data],1)+COUNTIF([Data],Tabulka2493[[#This Row],[Data]])-1)</f>
        <v/>
      </c>
      <c r="I496" s="5" t="str">
        <f ca="1">IF(INDIRECT("A"&amp;ROW())="","",(Tabulka2493[[#This Row],[Pořadí2 - i2]]-1)/COUNT([Data]))</f>
        <v/>
      </c>
      <c r="J496" s="5" t="str">
        <f ca="1">IF(INDIRECT("A"&amp;ROW())="","",H496/COUNT([Data]))</f>
        <v/>
      </c>
      <c r="K496" s="72" t="str">
        <f ca="1">IF(INDIRECT("A"&amp;ROW())="","",NORMDIST(Tabulka2493[[#This Row],[Data]],$X$6,$X$7,1))</f>
        <v/>
      </c>
      <c r="L496" s="5" t="str">
        <f t="shared" ca="1" si="22"/>
        <v/>
      </c>
      <c r="M496" s="5" t="str">
        <f>IF(ROW()=7,MAX(Tabulka2493[D_i]),"")</f>
        <v/>
      </c>
      <c r="N496" s="5"/>
      <c r="O496" s="80"/>
      <c r="P496" s="80"/>
      <c r="Q496" s="80"/>
      <c r="R496" s="76" t="str">
        <f>IF(ROW()=7,IF(SUM([pomocná])&gt;0,SUM([pomocná]),1.36/SQRT(COUNT(Tabulka2493[Data]))),"")</f>
        <v/>
      </c>
      <c r="S496" s="79"/>
      <c r="T496" s="72"/>
      <c r="U496" s="72"/>
      <c r="V496" s="72"/>
    </row>
    <row r="497" spans="1:22">
      <c r="A497" s="4" t="str">
        <f>IF('Odhad rozsahu výběru'!D499="","",'Odhad rozsahu výběru'!D499)</f>
        <v/>
      </c>
      <c r="B497" s="69" t="str">
        <f ca="1">IF(INDIRECT("A"&amp;ROW())="","",RANK(A497,[Data],1))</f>
        <v/>
      </c>
      <c r="C497" s="5" t="str">
        <f ca="1">IF(INDIRECT("A"&amp;ROW())="","",(B497-1)/COUNT([Data]))</f>
        <v/>
      </c>
      <c r="D497" s="5" t="str">
        <f ca="1">IF(INDIRECT("A"&amp;ROW())="","",B497/COUNT([Data]))</f>
        <v/>
      </c>
      <c r="E497" t="str">
        <f t="shared" ca="1" si="23"/>
        <v/>
      </c>
      <c r="F497" s="5" t="str">
        <f t="shared" ca="1" si="21"/>
        <v/>
      </c>
      <c r="G497" s="5" t="str">
        <f>IF(ROW()=7,MAX([D_i]),"")</f>
        <v/>
      </c>
      <c r="H497" s="69" t="str">
        <f ca="1">IF(INDIRECT("A"&amp;ROW())="","",RANK([Data],[Data],1)+COUNTIF([Data],Tabulka2493[[#This Row],[Data]])-1)</f>
        <v/>
      </c>
      <c r="I497" s="5" t="str">
        <f ca="1">IF(INDIRECT("A"&amp;ROW())="","",(Tabulka2493[[#This Row],[Pořadí2 - i2]]-1)/COUNT([Data]))</f>
        <v/>
      </c>
      <c r="J497" s="5" t="str">
        <f ca="1">IF(INDIRECT("A"&amp;ROW())="","",H497/COUNT([Data]))</f>
        <v/>
      </c>
      <c r="K497" s="72" t="str">
        <f ca="1">IF(INDIRECT("A"&amp;ROW())="","",NORMDIST(Tabulka2493[[#This Row],[Data]],$X$6,$X$7,1))</f>
        <v/>
      </c>
      <c r="L497" s="5" t="str">
        <f t="shared" ca="1" si="22"/>
        <v/>
      </c>
      <c r="M497" s="5" t="str">
        <f>IF(ROW()=7,MAX(Tabulka2493[D_i]),"")</f>
        <v/>
      </c>
      <c r="N497" s="5"/>
      <c r="O497" s="80"/>
      <c r="P497" s="80"/>
      <c r="Q497" s="80"/>
      <c r="R497" s="76" t="str">
        <f>IF(ROW()=7,IF(SUM([pomocná])&gt;0,SUM([pomocná]),1.36/SQRT(COUNT(Tabulka2493[Data]))),"")</f>
        <v/>
      </c>
      <c r="S497" s="79"/>
      <c r="T497" s="72"/>
      <c r="U497" s="72"/>
      <c r="V497" s="72"/>
    </row>
    <row r="498" spans="1:22">
      <c r="A498" s="4" t="str">
        <f>IF('Odhad rozsahu výběru'!D500="","",'Odhad rozsahu výběru'!D500)</f>
        <v/>
      </c>
      <c r="B498" s="69" t="str">
        <f ca="1">IF(INDIRECT("A"&amp;ROW())="","",RANK(A498,[Data],1))</f>
        <v/>
      </c>
      <c r="C498" s="5" t="str">
        <f ca="1">IF(INDIRECT("A"&amp;ROW())="","",(B498-1)/COUNT([Data]))</f>
        <v/>
      </c>
      <c r="D498" s="5" t="str">
        <f ca="1">IF(INDIRECT("A"&amp;ROW())="","",B498/COUNT([Data]))</f>
        <v/>
      </c>
      <c r="E498" t="str">
        <f t="shared" ca="1" si="23"/>
        <v/>
      </c>
      <c r="F498" s="5" t="str">
        <f t="shared" ca="1" si="21"/>
        <v/>
      </c>
      <c r="G498" s="5" t="str">
        <f>IF(ROW()=7,MAX([D_i]),"")</f>
        <v/>
      </c>
      <c r="H498" s="69" t="str">
        <f ca="1">IF(INDIRECT("A"&amp;ROW())="","",RANK([Data],[Data],1)+COUNTIF([Data],Tabulka2493[[#This Row],[Data]])-1)</f>
        <v/>
      </c>
      <c r="I498" s="5" t="str">
        <f ca="1">IF(INDIRECT("A"&amp;ROW())="","",(Tabulka2493[[#This Row],[Pořadí2 - i2]]-1)/COUNT([Data]))</f>
        <v/>
      </c>
      <c r="J498" s="5" t="str">
        <f ca="1">IF(INDIRECT("A"&amp;ROW())="","",H498/COUNT([Data]))</f>
        <v/>
      </c>
      <c r="K498" s="72" t="str">
        <f ca="1">IF(INDIRECT("A"&amp;ROW())="","",NORMDIST(Tabulka2493[[#This Row],[Data]],$X$6,$X$7,1))</f>
        <v/>
      </c>
      <c r="L498" s="5" t="str">
        <f t="shared" ca="1" si="22"/>
        <v/>
      </c>
      <c r="M498" s="5" t="str">
        <f>IF(ROW()=7,MAX(Tabulka2493[D_i]),"")</f>
        <v/>
      </c>
      <c r="N498" s="5"/>
      <c r="O498" s="80"/>
      <c r="P498" s="80"/>
      <c r="Q498" s="80"/>
      <c r="R498" s="76" t="str">
        <f>IF(ROW()=7,IF(SUM([pomocná])&gt;0,SUM([pomocná]),1.36/SQRT(COUNT(Tabulka2493[Data]))),"")</f>
        <v/>
      </c>
      <c r="S498" s="79"/>
      <c r="T498" s="72"/>
      <c r="U498" s="72"/>
      <c r="V498" s="72"/>
    </row>
    <row r="499" spans="1:22">
      <c r="A499" s="4" t="str">
        <f>IF('Odhad rozsahu výběru'!D501="","",'Odhad rozsahu výběru'!D501)</f>
        <v/>
      </c>
      <c r="B499" s="69" t="str">
        <f ca="1">IF(INDIRECT("A"&amp;ROW())="","",RANK(A499,[Data],1))</f>
        <v/>
      </c>
      <c r="C499" s="5" t="str">
        <f ca="1">IF(INDIRECT("A"&amp;ROW())="","",(B499-1)/COUNT([Data]))</f>
        <v/>
      </c>
      <c r="D499" s="5" t="str">
        <f ca="1">IF(INDIRECT("A"&amp;ROW())="","",B499/COUNT([Data]))</f>
        <v/>
      </c>
      <c r="E499" t="str">
        <f t="shared" ca="1" si="23"/>
        <v/>
      </c>
      <c r="F499" s="5" t="str">
        <f t="shared" ca="1" si="21"/>
        <v/>
      </c>
      <c r="G499" s="5" t="str">
        <f>IF(ROW()=7,MAX([D_i]),"")</f>
        <v/>
      </c>
      <c r="H499" s="69" t="str">
        <f ca="1">IF(INDIRECT("A"&amp;ROW())="","",RANK([Data],[Data],1)+COUNTIF([Data],Tabulka2493[[#This Row],[Data]])-1)</f>
        <v/>
      </c>
      <c r="I499" s="5" t="str">
        <f ca="1">IF(INDIRECT("A"&amp;ROW())="","",(Tabulka2493[[#This Row],[Pořadí2 - i2]]-1)/COUNT([Data]))</f>
        <v/>
      </c>
      <c r="J499" s="5" t="str">
        <f ca="1">IF(INDIRECT("A"&amp;ROW())="","",H499/COUNT([Data]))</f>
        <v/>
      </c>
      <c r="K499" s="72" t="str">
        <f ca="1">IF(INDIRECT("A"&amp;ROW())="","",NORMDIST(Tabulka2493[[#This Row],[Data]],$X$6,$X$7,1))</f>
        <v/>
      </c>
      <c r="L499" s="5" t="str">
        <f t="shared" ca="1" si="22"/>
        <v/>
      </c>
      <c r="M499" s="5" t="str">
        <f>IF(ROW()=7,MAX(Tabulka2493[D_i]),"")</f>
        <v/>
      </c>
      <c r="N499" s="5"/>
      <c r="O499" s="80"/>
      <c r="P499" s="80"/>
      <c r="Q499" s="80"/>
      <c r="R499" s="76" t="str">
        <f>IF(ROW()=7,IF(SUM([pomocná])&gt;0,SUM([pomocná]),1.36/SQRT(COUNT(Tabulka2493[Data]))),"")</f>
        <v/>
      </c>
      <c r="S499" s="79"/>
      <c r="T499" s="72"/>
      <c r="U499" s="72"/>
      <c r="V499" s="72"/>
    </row>
    <row r="500" spans="1:22">
      <c r="A500" s="4" t="str">
        <f>IF('Odhad rozsahu výběru'!D502="","",'Odhad rozsahu výběru'!D502)</f>
        <v/>
      </c>
      <c r="B500" s="69" t="str">
        <f ca="1">IF(INDIRECT("A"&amp;ROW())="","",RANK(A500,[Data],1))</f>
        <v/>
      </c>
      <c r="C500" s="5" t="str">
        <f ca="1">IF(INDIRECT("A"&amp;ROW())="","",(B500-1)/COUNT([Data]))</f>
        <v/>
      </c>
      <c r="D500" s="5" t="str">
        <f ca="1">IF(INDIRECT("A"&amp;ROW())="","",B500/COUNT([Data]))</f>
        <v/>
      </c>
      <c r="E500" t="str">
        <f t="shared" ca="1" si="23"/>
        <v/>
      </c>
      <c r="F500" s="5" t="str">
        <f t="shared" ca="1" si="21"/>
        <v/>
      </c>
      <c r="G500" s="5" t="str">
        <f>IF(ROW()=7,MAX([D_i]),"")</f>
        <v/>
      </c>
      <c r="H500" s="69" t="str">
        <f ca="1">IF(INDIRECT("A"&amp;ROW())="","",RANK([Data],[Data],1)+COUNTIF([Data],Tabulka2493[[#This Row],[Data]])-1)</f>
        <v/>
      </c>
      <c r="I500" s="5" t="str">
        <f ca="1">IF(INDIRECT("A"&amp;ROW())="","",(Tabulka2493[[#This Row],[Pořadí2 - i2]]-1)/COUNT([Data]))</f>
        <v/>
      </c>
      <c r="J500" s="5" t="str">
        <f ca="1">IF(INDIRECT("A"&amp;ROW())="","",H500/COUNT([Data]))</f>
        <v/>
      </c>
      <c r="K500" s="72" t="str">
        <f ca="1">IF(INDIRECT("A"&amp;ROW())="","",NORMDIST(Tabulka2493[[#This Row],[Data]],$X$6,$X$7,1))</f>
        <v/>
      </c>
      <c r="L500" s="5" t="str">
        <f t="shared" ca="1" si="22"/>
        <v/>
      </c>
      <c r="M500" s="5" t="str">
        <f>IF(ROW()=7,MAX(Tabulka2493[D_i]),"")</f>
        <v/>
      </c>
      <c r="N500" s="5"/>
      <c r="O500" s="80"/>
      <c r="P500" s="80"/>
      <c r="Q500" s="80"/>
      <c r="R500" s="76" t="str">
        <f>IF(ROW()=7,IF(SUM([pomocná])&gt;0,SUM([pomocná]),1.36/SQRT(COUNT(Tabulka2493[Data]))),"")</f>
        <v/>
      </c>
      <c r="S500" s="79"/>
      <c r="T500" s="72"/>
      <c r="U500" s="72"/>
      <c r="V500" s="72"/>
    </row>
    <row r="501" spans="1:22">
      <c r="A501" s="4" t="str">
        <f>IF('Odhad rozsahu výběru'!D503="","",'Odhad rozsahu výběru'!D503)</f>
        <v/>
      </c>
      <c r="B501" s="69" t="str">
        <f ca="1">IF(INDIRECT("A"&amp;ROW())="","",RANK(A501,[Data],1))</f>
        <v/>
      </c>
      <c r="C501" s="5" t="str">
        <f ca="1">IF(INDIRECT("A"&amp;ROW())="","",(B501-1)/COUNT([Data]))</f>
        <v/>
      </c>
      <c r="D501" s="5" t="str">
        <f ca="1">IF(INDIRECT("A"&amp;ROW())="","",B501/COUNT([Data]))</f>
        <v/>
      </c>
      <c r="E501" t="str">
        <f t="shared" ca="1" si="23"/>
        <v/>
      </c>
      <c r="F501" s="5" t="str">
        <f t="shared" ca="1" si="21"/>
        <v/>
      </c>
      <c r="G501" s="5" t="str">
        <f>IF(ROW()=7,MAX([D_i]),"")</f>
        <v/>
      </c>
      <c r="H501" s="69" t="str">
        <f ca="1">IF(INDIRECT("A"&amp;ROW())="","",RANK([Data],[Data],1)+COUNTIF([Data],Tabulka2493[[#This Row],[Data]])-1)</f>
        <v/>
      </c>
      <c r="I501" s="5" t="str">
        <f ca="1">IF(INDIRECT("A"&amp;ROW())="","",(Tabulka2493[[#This Row],[Pořadí2 - i2]]-1)/COUNT([Data]))</f>
        <v/>
      </c>
      <c r="J501" s="5" t="str">
        <f ca="1">IF(INDIRECT("A"&amp;ROW())="","",H501/COUNT([Data]))</f>
        <v/>
      </c>
      <c r="K501" s="72" t="str">
        <f ca="1">IF(INDIRECT("A"&amp;ROW())="","",NORMDIST(Tabulka2493[[#This Row],[Data]],$X$6,$X$7,1))</f>
        <v/>
      </c>
      <c r="L501" s="5" t="str">
        <f t="shared" ca="1" si="22"/>
        <v/>
      </c>
      <c r="M501" s="5" t="str">
        <f>IF(ROW()=7,MAX(Tabulka2493[D_i]),"")</f>
        <v/>
      </c>
      <c r="N501" s="5"/>
      <c r="O501" s="80"/>
      <c r="P501" s="80"/>
      <c r="Q501" s="80"/>
      <c r="R501" s="76" t="str">
        <f>IF(ROW()=7,IF(SUM([pomocná])&gt;0,SUM([pomocná]),1.36/SQRT(COUNT(Tabulka2493[Data]))),"")</f>
        <v/>
      </c>
      <c r="S501" s="79"/>
      <c r="T501" s="72"/>
      <c r="U501" s="72"/>
      <c r="V501" s="72"/>
    </row>
    <row r="502" spans="1:22">
      <c r="A502" s="4" t="str">
        <f>IF('Odhad rozsahu výběru'!D504="","",'Odhad rozsahu výběru'!D504)</f>
        <v/>
      </c>
      <c r="B502" s="69" t="str">
        <f ca="1">IF(INDIRECT("A"&amp;ROW())="","",RANK(A502,[Data],1))</f>
        <v/>
      </c>
      <c r="C502" s="5" t="str">
        <f ca="1">IF(INDIRECT("A"&amp;ROW())="","",(B502-1)/COUNT([Data]))</f>
        <v/>
      </c>
      <c r="D502" s="5" t="str">
        <f ca="1">IF(INDIRECT("A"&amp;ROW())="","",B502/COUNT([Data]))</f>
        <v/>
      </c>
      <c r="E502" t="str">
        <f t="shared" ca="1" si="23"/>
        <v/>
      </c>
      <c r="F502" s="5" t="str">
        <f t="shared" ca="1" si="21"/>
        <v/>
      </c>
      <c r="G502" s="5" t="str">
        <f>IF(ROW()=7,MAX([D_i]),"")</f>
        <v/>
      </c>
      <c r="H502" s="69" t="str">
        <f ca="1">IF(INDIRECT("A"&amp;ROW())="","",RANK([Data],[Data],1)+COUNTIF([Data],Tabulka2493[[#This Row],[Data]])-1)</f>
        <v/>
      </c>
      <c r="I502" s="5" t="str">
        <f ca="1">IF(INDIRECT("A"&amp;ROW())="","",(Tabulka2493[[#This Row],[Pořadí2 - i2]]-1)/COUNT([Data]))</f>
        <v/>
      </c>
      <c r="J502" s="5" t="str">
        <f ca="1">IF(INDIRECT("A"&amp;ROW())="","",H502/COUNT([Data]))</f>
        <v/>
      </c>
      <c r="K502" s="72" t="str">
        <f ca="1">IF(INDIRECT("A"&amp;ROW())="","",NORMDIST(Tabulka2493[[#This Row],[Data]],$X$6,$X$7,1))</f>
        <v/>
      </c>
      <c r="L502" s="5" t="str">
        <f t="shared" ca="1" si="22"/>
        <v/>
      </c>
      <c r="M502" s="5" t="str">
        <f>IF(ROW()=7,MAX(Tabulka2493[D_i]),"")</f>
        <v/>
      </c>
      <c r="N502" s="5"/>
      <c r="O502" s="80"/>
      <c r="P502" s="80"/>
      <c r="Q502" s="80"/>
      <c r="R502" s="76" t="str">
        <f>IF(ROW()=7,IF(SUM([pomocná])&gt;0,SUM([pomocná]),1.36/SQRT(COUNT(Tabulka2493[Data]))),"")</f>
        <v/>
      </c>
      <c r="S502" s="79"/>
      <c r="T502" s="72"/>
      <c r="U502" s="72"/>
      <c r="V502" s="72"/>
    </row>
    <row r="503" spans="1:22">
      <c r="A503" s="4" t="str">
        <f>IF('Odhad rozsahu výběru'!D505="","",'Odhad rozsahu výběru'!D505)</f>
        <v/>
      </c>
      <c r="B503" s="69" t="str">
        <f ca="1">IF(INDIRECT("A"&amp;ROW())="","",RANK(A503,[Data],1))</f>
        <v/>
      </c>
      <c r="C503" s="5" t="str">
        <f ca="1">IF(INDIRECT("A"&amp;ROW())="","",(B503-1)/COUNT([Data]))</f>
        <v/>
      </c>
      <c r="D503" s="5" t="str">
        <f ca="1">IF(INDIRECT("A"&amp;ROW())="","",B503/COUNT([Data]))</f>
        <v/>
      </c>
      <c r="E503" t="str">
        <f t="shared" ca="1" si="23"/>
        <v/>
      </c>
      <c r="F503" s="5" t="str">
        <f t="shared" ca="1" si="21"/>
        <v/>
      </c>
      <c r="G503" s="5" t="str">
        <f>IF(ROW()=7,MAX([D_i]),"")</f>
        <v/>
      </c>
      <c r="H503" s="69" t="str">
        <f ca="1">IF(INDIRECT("A"&amp;ROW())="","",RANK([Data],[Data],1)+COUNTIF([Data],Tabulka2493[[#This Row],[Data]])-1)</f>
        <v/>
      </c>
      <c r="I503" s="5" t="str">
        <f ca="1">IF(INDIRECT("A"&amp;ROW())="","",(Tabulka2493[[#This Row],[Pořadí2 - i2]]-1)/COUNT([Data]))</f>
        <v/>
      </c>
      <c r="J503" s="5" t="str">
        <f ca="1">IF(INDIRECT("A"&amp;ROW())="","",H503/COUNT([Data]))</f>
        <v/>
      </c>
      <c r="K503" s="72" t="str">
        <f ca="1">IF(INDIRECT("A"&amp;ROW())="","",NORMDIST(Tabulka2493[[#This Row],[Data]],$X$6,$X$7,1))</f>
        <v/>
      </c>
      <c r="L503" s="5" t="str">
        <f t="shared" ca="1" si="22"/>
        <v/>
      </c>
      <c r="M503" s="5" t="str">
        <f>IF(ROW()=7,MAX(Tabulka2493[D_i]),"")</f>
        <v/>
      </c>
      <c r="N503" s="5"/>
      <c r="O503" s="80"/>
      <c r="P503" s="80"/>
      <c r="Q503" s="80"/>
      <c r="R503" s="76" t="str">
        <f>IF(ROW()=7,IF(SUM([pomocná])&gt;0,SUM([pomocná]),1.36/SQRT(COUNT(Tabulka2493[Data]))),"")</f>
        <v/>
      </c>
      <c r="S503" s="79"/>
      <c r="T503" s="72"/>
      <c r="U503" s="72"/>
      <c r="V503" s="72"/>
    </row>
    <row r="504" spans="1:22">
      <c r="A504" s="4" t="str">
        <f>IF('Odhad rozsahu výběru'!D506="","",'Odhad rozsahu výběru'!D506)</f>
        <v/>
      </c>
      <c r="B504" s="69" t="str">
        <f ca="1">IF(INDIRECT("A"&amp;ROW())="","",RANK(A504,[Data],1))</f>
        <v/>
      </c>
      <c r="C504" s="5" t="str">
        <f ca="1">IF(INDIRECT("A"&amp;ROW())="","",(B504-1)/COUNT([Data]))</f>
        <v/>
      </c>
      <c r="D504" s="5" t="str">
        <f ca="1">IF(INDIRECT("A"&amp;ROW())="","",B504/COUNT([Data]))</f>
        <v/>
      </c>
      <c r="E504" t="str">
        <f t="shared" ca="1" si="23"/>
        <v/>
      </c>
      <c r="F504" s="5" t="str">
        <f t="shared" ca="1" si="21"/>
        <v/>
      </c>
      <c r="G504" s="5" t="str">
        <f>IF(ROW()=7,MAX([D_i]),"")</f>
        <v/>
      </c>
      <c r="H504" s="69" t="str">
        <f ca="1">IF(INDIRECT("A"&amp;ROW())="","",RANK([Data],[Data],1)+COUNTIF([Data],Tabulka2493[[#This Row],[Data]])-1)</f>
        <v/>
      </c>
      <c r="I504" s="5" t="str">
        <f ca="1">IF(INDIRECT("A"&amp;ROW())="","",(Tabulka2493[[#This Row],[Pořadí2 - i2]]-1)/COUNT([Data]))</f>
        <v/>
      </c>
      <c r="J504" s="5" t="str">
        <f ca="1">IF(INDIRECT("A"&amp;ROW())="","",H504/COUNT([Data]))</f>
        <v/>
      </c>
      <c r="K504" s="72" t="str">
        <f ca="1">IF(INDIRECT("A"&amp;ROW())="","",NORMDIST(Tabulka2493[[#This Row],[Data]],$X$6,$X$7,1))</f>
        <v/>
      </c>
      <c r="L504" s="5" t="str">
        <f t="shared" ca="1" si="22"/>
        <v/>
      </c>
      <c r="M504" s="5" t="str">
        <f>IF(ROW()=7,MAX(Tabulka2493[D_i]),"")</f>
        <v/>
      </c>
      <c r="N504" s="5"/>
      <c r="O504" s="80"/>
      <c r="P504" s="80"/>
      <c r="Q504" s="80"/>
      <c r="R504" s="76" t="str">
        <f>IF(ROW()=7,IF(SUM([pomocná])&gt;0,SUM([pomocná]),1.36/SQRT(COUNT(Tabulka2493[Data]))),"")</f>
        <v/>
      </c>
      <c r="S504" s="79"/>
      <c r="T504" s="72"/>
      <c r="U504" s="72"/>
      <c r="V504" s="72"/>
    </row>
    <row r="505" spans="1:22">
      <c r="A505" s="4" t="str">
        <f>IF('Odhad rozsahu výběru'!D507="","",'Odhad rozsahu výběru'!D507)</f>
        <v/>
      </c>
      <c r="B505" s="69" t="str">
        <f ca="1">IF(INDIRECT("A"&amp;ROW())="","",RANK(A505,[Data],1))</f>
        <v/>
      </c>
      <c r="C505" s="5" t="str">
        <f ca="1">IF(INDIRECT("A"&amp;ROW())="","",(B505-1)/COUNT([Data]))</f>
        <v/>
      </c>
      <c r="D505" s="5" t="str">
        <f ca="1">IF(INDIRECT("A"&amp;ROW())="","",B505/COUNT([Data]))</f>
        <v/>
      </c>
      <c r="E505" t="str">
        <f t="shared" ca="1" si="23"/>
        <v/>
      </c>
      <c r="F505" s="5" t="str">
        <f t="shared" ca="1" si="21"/>
        <v/>
      </c>
      <c r="G505" s="5" t="str">
        <f>IF(ROW()=7,MAX([D_i]),"")</f>
        <v/>
      </c>
      <c r="H505" s="69" t="str">
        <f ca="1">IF(INDIRECT("A"&amp;ROW())="","",RANK([Data],[Data],1)+COUNTIF([Data],Tabulka2493[[#This Row],[Data]])-1)</f>
        <v/>
      </c>
      <c r="I505" s="5" t="str">
        <f ca="1">IF(INDIRECT("A"&amp;ROW())="","",(Tabulka2493[[#This Row],[Pořadí2 - i2]]-1)/COUNT([Data]))</f>
        <v/>
      </c>
      <c r="J505" s="5" t="str">
        <f ca="1">IF(INDIRECT("A"&amp;ROW())="","",H505/COUNT([Data]))</f>
        <v/>
      </c>
      <c r="K505" s="72" t="str">
        <f ca="1">IF(INDIRECT("A"&amp;ROW())="","",NORMDIST(Tabulka2493[[#This Row],[Data]],$X$6,$X$7,1))</f>
        <v/>
      </c>
      <c r="L505" s="5" t="str">
        <f t="shared" ca="1" si="22"/>
        <v/>
      </c>
      <c r="M505" s="5" t="str">
        <f>IF(ROW()=7,MAX(Tabulka2493[D_i]),"")</f>
        <v/>
      </c>
      <c r="N505" s="5"/>
      <c r="O505" s="80"/>
      <c r="P505" s="80"/>
      <c r="Q505" s="80"/>
      <c r="R505" s="76" t="str">
        <f>IF(ROW()=7,IF(SUM([pomocná])&gt;0,SUM([pomocná]),1.36/SQRT(COUNT(Tabulka2493[Data]))),"")</f>
        <v/>
      </c>
      <c r="S505" s="79"/>
      <c r="T505" s="72"/>
      <c r="U505" s="72"/>
      <c r="V505" s="72"/>
    </row>
    <row r="506" spans="1:22">
      <c r="A506" s="4" t="str">
        <f>IF('Odhad rozsahu výběru'!D508="","",'Odhad rozsahu výběru'!D508)</f>
        <v/>
      </c>
      <c r="B506" s="69" t="str">
        <f ca="1">IF(INDIRECT("A"&amp;ROW())="","",RANK(A506,[Data],1))</f>
        <v/>
      </c>
      <c r="C506" s="5" t="str">
        <f ca="1">IF(INDIRECT("A"&amp;ROW())="","",(B506-1)/COUNT([Data]))</f>
        <v/>
      </c>
      <c r="D506" s="5" t="str">
        <f ca="1">IF(INDIRECT("A"&amp;ROW())="","",B506/COUNT([Data]))</f>
        <v/>
      </c>
      <c r="E506" t="str">
        <f t="shared" ca="1" si="23"/>
        <v/>
      </c>
      <c r="F506" s="5" t="str">
        <f t="shared" ca="1" si="21"/>
        <v/>
      </c>
      <c r="G506" s="5" t="str">
        <f>IF(ROW()=7,MAX([D_i]),"")</f>
        <v/>
      </c>
      <c r="H506" s="69" t="str">
        <f ca="1">IF(INDIRECT("A"&amp;ROW())="","",RANK([Data],[Data],1)+COUNTIF([Data],Tabulka2493[[#This Row],[Data]])-1)</f>
        <v/>
      </c>
      <c r="I506" s="5" t="str">
        <f ca="1">IF(INDIRECT("A"&amp;ROW())="","",(Tabulka2493[[#This Row],[Pořadí2 - i2]]-1)/COUNT([Data]))</f>
        <v/>
      </c>
      <c r="J506" s="5" t="str">
        <f ca="1">IF(INDIRECT("A"&amp;ROW())="","",H506/COUNT([Data]))</f>
        <v/>
      </c>
      <c r="K506" s="72" t="str">
        <f ca="1">IF(INDIRECT("A"&amp;ROW())="","",NORMDIST(Tabulka2493[[#This Row],[Data]],$X$6,$X$7,1))</f>
        <v/>
      </c>
      <c r="L506" s="5" t="str">
        <f t="shared" ca="1" si="22"/>
        <v/>
      </c>
      <c r="M506" s="5" t="str">
        <f>IF(ROW()=7,MAX(Tabulka2493[D_i]),"")</f>
        <v/>
      </c>
      <c r="N506" s="5"/>
      <c r="O506" s="80"/>
      <c r="P506" s="80"/>
      <c r="Q506" s="80"/>
      <c r="R506" s="76" t="str">
        <f>IF(ROW()=7,IF(SUM([pomocná])&gt;0,SUM([pomocná]),1.36/SQRT(COUNT(Tabulka2493[Data]))),"")</f>
        <v/>
      </c>
      <c r="S506" s="79"/>
      <c r="T506" s="72"/>
      <c r="U506" s="72"/>
      <c r="V506" s="72"/>
    </row>
    <row r="507" spans="1:22">
      <c r="A507" s="4" t="str">
        <f>IF('Odhad rozsahu výběru'!D509="","",'Odhad rozsahu výběru'!D509)</f>
        <v/>
      </c>
      <c r="B507" s="69" t="str">
        <f ca="1">IF(INDIRECT("A"&amp;ROW())="","",RANK(A507,[Data],1))</f>
        <v/>
      </c>
      <c r="C507" s="5" t="str">
        <f ca="1">IF(INDIRECT("A"&amp;ROW())="","",(B507-1)/COUNT([Data]))</f>
        <v/>
      </c>
      <c r="D507" s="5" t="str">
        <f ca="1">IF(INDIRECT("A"&amp;ROW())="","",B507/COUNT([Data]))</f>
        <v/>
      </c>
      <c r="E507" t="str">
        <f t="shared" ca="1" si="23"/>
        <v/>
      </c>
      <c r="F507" s="5" t="str">
        <f t="shared" ca="1" si="21"/>
        <v/>
      </c>
      <c r="G507" s="5" t="str">
        <f>IF(ROW()=7,MAX([D_i]),"")</f>
        <v/>
      </c>
      <c r="H507" s="69" t="str">
        <f ca="1">IF(INDIRECT("A"&amp;ROW())="","",RANK([Data],[Data],1)+COUNTIF([Data],Tabulka2493[[#This Row],[Data]])-1)</f>
        <v/>
      </c>
      <c r="I507" s="5" t="str">
        <f ca="1">IF(INDIRECT("A"&amp;ROW())="","",(Tabulka2493[[#This Row],[Pořadí2 - i2]]-1)/COUNT([Data]))</f>
        <v/>
      </c>
      <c r="J507" s="5" t="str">
        <f ca="1">IF(INDIRECT("A"&amp;ROW())="","",H507/COUNT([Data]))</f>
        <v/>
      </c>
      <c r="K507" s="72" t="str">
        <f ca="1">IF(INDIRECT("A"&amp;ROW())="","",NORMDIST(Tabulka2493[[#This Row],[Data]],$X$6,$X$7,1))</f>
        <v/>
      </c>
      <c r="L507" s="5" t="str">
        <f t="shared" ca="1" si="22"/>
        <v/>
      </c>
      <c r="M507" s="5" t="str">
        <f>IF(ROW()=7,MAX(Tabulka2493[D_i]),"")</f>
        <v/>
      </c>
      <c r="N507" s="5"/>
      <c r="O507" s="80"/>
      <c r="P507" s="80"/>
      <c r="Q507" s="80"/>
      <c r="R507" s="76" t="str">
        <f>IF(ROW()=7,IF(SUM([pomocná])&gt;0,SUM([pomocná]),1.36/SQRT(COUNT(Tabulka2493[Data]))),"")</f>
        <v/>
      </c>
      <c r="S507" s="79"/>
      <c r="T507" s="72"/>
      <c r="U507" s="72"/>
      <c r="V507" s="72"/>
    </row>
    <row r="508" spans="1:22">
      <c r="A508" s="4" t="str">
        <f>IF('Odhad rozsahu výběru'!D510="","",'Odhad rozsahu výběru'!D510)</f>
        <v/>
      </c>
      <c r="B508" s="69" t="str">
        <f ca="1">IF(INDIRECT("A"&amp;ROW())="","",RANK(A508,[Data],1))</f>
        <v/>
      </c>
      <c r="C508" s="5" t="str">
        <f ca="1">IF(INDIRECT("A"&amp;ROW())="","",(B508-1)/COUNT([Data]))</f>
        <v/>
      </c>
      <c r="D508" s="5" t="str">
        <f ca="1">IF(INDIRECT("A"&amp;ROW())="","",B508/COUNT([Data]))</f>
        <v/>
      </c>
      <c r="E508" t="str">
        <f t="shared" ca="1" si="23"/>
        <v/>
      </c>
      <c r="F508" s="5" t="str">
        <f t="shared" ca="1" si="21"/>
        <v/>
      </c>
      <c r="G508" s="5" t="str">
        <f>IF(ROW()=7,MAX([D_i]),"")</f>
        <v/>
      </c>
      <c r="H508" s="69" t="str">
        <f ca="1">IF(INDIRECT("A"&amp;ROW())="","",RANK([Data],[Data],1)+COUNTIF([Data],Tabulka2493[[#This Row],[Data]])-1)</f>
        <v/>
      </c>
      <c r="I508" s="5" t="str">
        <f ca="1">IF(INDIRECT("A"&amp;ROW())="","",(Tabulka2493[[#This Row],[Pořadí2 - i2]]-1)/COUNT([Data]))</f>
        <v/>
      </c>
      <c r="J508" s="5" t="str">
        <f ca="1">IF(INDIRECT("A"&amp;ROW())="","",H508/COUNT([Data]))</f>
        <v/>
      </c>
      <c r="K508" s="72" t="str">
        <f ca="1">IF(INDIRECT("A"&amp;ROW())="","",NORMDIST(Tabulka2493[[#This Row],[Data]],$X$6,$X$7,1))</f>
        <v/>
      </c>
      <c r="L508" s="5" t="str">
        <f t="shared" ca="1" si="22"/>
        <v/>
      </c>
      <c r="M508" s="5" t="str">
        <f>IF(ROW()=7,MAX(Tabulka2493[D_i]),"")</f>
        <v/>
      </c>
      <c r="N508" s="5"/>
      <c r="O508" s="80"/>
      <c r="P508" s="80"/>
      <c r="Q508" s="80"/>
      <c r="R508" s="76" t="str">
        <f>IF(ROW()=7,IF(SUM([pomocná])&gt;0,SUM([pomocná]),1.36/SQRT(COUNT(Tabulka2493[Data]))),"")</f>
        <v/>
      </c>
      <c r="S508" s="79"/>
      <c r="T508" s="72"/>
      <c r="U508" s="72"/>
      <c r="V508" s="72"/>
    </row>
    <row r="509" spans="1:22">
      <c r="A509" s="4" t="str">
        <f>IF('Odhad rozsahu výběru'!D511="","",'Odhad rozsahu výběru'!D511)</f>
        <v/>
      </c>
      <c r="B509" s="69" t="str">
        <f ca="1">IF(INDIRECT("A"&amp;ROW())="","",RANK(A509,[Data],1))</f>
        <v/>
      </c>
      <c r="C509" s="5" t="str">
        <f ca="1">IF(INDIRECT("A"&amp;ROW())="","",(B509-1)/COUNT([Data]))</f>
        <v/>
      </c>
      <c r="D509" s="5" t="str">
        <f ca="1">IF(INDIRECT("A"&amp;ROW())="","",B509/COUNT([Data]))</f>
        <v/>
      </c>
      <c r="E509" t="str">
        <f t="shared" ca="1" si="23"/>
        <v/>
      </c>
      <c r="F509" s="5" t="str">
        <f t="shared" ca="1" si="21"/>
        <v/>
      </c>
      <c r="G509" s="5" t="str">
        <f>IF(ROW()=7,MAX([D_i]),"")</f>
        <v/>
      </c>
      <c r="H509" s="69" t="str">
        <f ca="1">IF(INDIRECT("A"&amp;ROW())="","",RANK([Data],[Data],1)+COUNTIF([Data],Tabulka2493[[#This Row],[Data]])-1)</f>
        <v/>
      </c>
      <c r="I509" s="5" t="str">
        <f ca="1">IF(INDIRECT("A"&amp;ROW())="","",(Tabulka2493[[#This Row],[Pořadí2 - i2]]-1)/COUNT([Data]))</f>
        <v/>
      </c>
      <c r="J509" s="5" t="str">
        <f ca="1">IF(INDIRECT("A"&amp;ROW())="","",H509/COUNT([Data]))</f>
        <v/>
      </c>
      <c r="K509" s="72" t="str">
        <f ca="1">IF(INDIRECT("A"&amp;ROW())="","",NORMDIST(Tabulka2493[[#This Row],[Data]],$X$6,$X$7,1))</f>
        <v/>
      </c>
      <c r="L509" s="5" t="str">
        <f t="shared" ca="1" si="22"/>
        <v/>
      </c>
      <c r="M509" s="5" t="str">
        <f>IF(ROW()=7,MAX(Tabulka2493[D_i]),"")</f>
        <v/>
      </c>
      <c r="N509" s="5"/>
      <c r="O509" s="80"/>
      <c r="P509" s="80"/>
      <c r="Q509" s="80"/>
      <c r="R509" s="76" t="str">
        <f>IF(ROW()=7,IF(SUM([pomocná])&gt;0,SUM([pomocná]),1.36/SQRT(COUNT(Tabulka2493[Data]))),"")</f>
        <v/>
      </c>
      <c r="S509" s="79"/>
      <c r="T509" s="72"/>
      <c r="U509" s="72"/>
      <c r="V509" s="72"/>
    </row>
    <row r="510" spans="1:22">
      <c r="A510" s="4" t="str">
        <f>IF('Odhad rozsahu výběru'!D512="","",'Odhad rozsahu výběru'!D512)</f>
        <v/>
      </c>
      <c r="B510" s="69" t="str">
        <f ca="1">IF(INDIRECT("A"&amp;ROW())="","",RANK(A510,[Data],1))</f>
        <v/>
      </c>
      <c r="C510" s="5" t="str">
        <f ca="1">IF(INDIRECT("A"&amp;ROW())="","",(B510-1)/COUNT([Data]))</f>
        <v/>
      </c>
      <c r="D510" s="5" t="str">
        <f ca="1">IF(INDIRECT("A"&amp;ROW())="","",B510/COUNT([Data]))</f>
        <v/>
      </c>
      <c r="E510" t="str">
        <f t="shared" ca="1" si="23"/>
        <v/>
      </c>
      <c r="F510" s="5" t="str">
        <f t="shared" ca="1" si="21"/>
        <v/>
      </c>
      <c r="G510" s="5" t="str">
        <f>IF(ROW()=7,MAX([D_i]),"")</f>
        <v/>
      </c>
      <c r="H510" s="69" t="str">
        <f ca="1">IF(INDIRECT("A"&amp;ROW())="","",RANK([Data],[Data],1)+COUNTIF([Data],Tabulka2493[[#This Row],[Data]])-1)</f>
        <v/>
      </c>
      <c r="I510" s="5" t="str">
        <f ca="1">IF(INDIRECT("A"&amp;ROW())="","",(Tabulka2493[[#This Row],[Pořadí2 - i2]]-1)/COUNT([Data]))</f>
        <v/>
      </c>
      <c r="J510" s="5" t="str">
        <f ca="1">IF(INDIRECT("A"&amp;ROW())="","",H510/COUNT([Data]))</f>
        <v/>
      </c>
      <c r="K510" s="72" t="str">
        <f ca="1">IF(INDIRECT("A"&amp;ROW())="","",NORMDIST(Tabulka2493[[#This Row],[Data]],$X$6,$X$7,1))</f>
        <v/>
      </c>
      <c r="L510" s="5" t="str">
        <f t="shared" ca="1" si="22"/>
        <v/>
      </c>
      <c r="M510" s="5" t="str">
        <f>IF(ROW()=7,MAX(Tabulka2493[D_i]),"")</f>
        <v/>
      </c>
      <c r="N510" s="5"/>
      <c r="O510" s="80"/>
      <c r="P510" s="80"/>
      <c r="Q510" s="80"/>
      <c r="R510" s="76" t="str">
        <f>IF(ROW()=7,IF(SUM([pomocná])&gt;0,SUM([pomocná]),1.36/SQRT(COUNT(Tabulka2493[Data]))),"")</f>
        <v/>
      </c>
      <c r="S510" s="79"/>
      <c r="T510" s="72"/>
      <c r="U510" s="72"/>
      <c r="V510" s="72"/>
    </row>
    <row r="511" spans="1:22">
      <c r="A511" s="4" t="str">
        <f>IF('Odhad rozsahu výběru'!D513="","",'Odhad rozsahu výběru'!D513)</f>
        <v/>
      </c>
      <c r="B511" s="69" t="str">
        <f ca="1">IF(INDIRECT("A"&amp;ROW())="","",RANK(A511,[Data],1))</f>
        <v/>
      </c>
      <c r="C511" s="5" t="str">
        <f ca="1">IF(INDIRECT("A"&amp;ROW())="","",(B511-1)/COUNT([Data]))</f>
        <v/>
      </c>
      <c r="D511" s="5" t="str">
        <f ca="1">IF(INDIRECT("A"&amp;ROW())="","",B511/COUNT([Data]))</f>
        <v/>
      </c>
      <c r="E511" t="str">
        <f t="shared" ca="1" si="23"/>
        <v/>
      </c>
      <c r="F511" s="5" t="str">
        <f t="shared" ca="1" si="21"/>
        <v/>
      </c>
      <c r="G511" s="5" t="str">
        <f>IF(ROW()=7,MAX([D_i]),"")</f>
        <v/>
      </c>
      <c r="H511" s="69" t="str">
        <f ca="1">IF(INDIRECT("A"&amp;ROW())="","",RANK([Data],[Data],1)+COUNTIF([Data],Tabulka2493[[#This Row],[Data]])-1)</f>
        <v/>
      </c>
      <c r="I511" s="5" t="str">
        <f ca="1">IF(INDIRECT("A"&amp;ROW())="","",(Tabulka2493[[#This Row],[Pořadí2 - i2]]-1)/COUNT([Data]))</f>
        <v/>
      </c>
      <c r="J511" s="5" t="str">
        <f ca="1">IF(INDIRECT("A"&amp;ROW())="","",H511/COUNT([Data]))</f>
        <v/>
      </c>
      <c r="K511" s="72" t="str">
        <f ca="1">IF(INDIRECT("A"&amp;ROW())="","",NORMDIST(Tabulka2493[[#This Row],[Data]],$X$6,$X$7,1))</f>
        <v/>
      </c>
      <c r="L511" s="5" t="str">
        <f t="shared" ca="1" si="22"/>
        <v/>
      </c>
      <c r="M511" s="5" t="str">
        <f>IF(ROW()=7,MAX(Tabulka2493[D_i]),"")</f>
        <v/>
      </c>
      <c r="N511" s="5"/>
      <c r="O511" s="80"/>
      <c r="P511" s="80"/>
      <c r="Q511" s="80"/>
      <c r="R511" s="76" t="str">
        <f>IF(ROW()=7,IF(SUM([pomocná])&gt;0,SUM([pomocná]),1.36/SQRT(COUNT(Tabulka2493[Data]))),"")</f>
        <v/>
      </c>
      <c r="S511" s="79"/>
      <c r="T511" s="72"/>
      <c r="U511" s="72"/>
      <c r="V511" s="72"/>
    </row>
    <row r="512" spans="1:22">
      <c r="A512" s="4" t="str">
        <f>IF('Odhad rozsahu výběru'!D514="","",'Odhad rozsahu výběru'!D514)</f>
        <v/>
      </c>
      <c r="B512" s="69" t="str">
        <f ca="1">IF(INDIRECT("A"&amp;ROW())="","",RANK(A512,[Data],1))</f>
        <v/>
      </c>
      <c r="C512" s="5" t="str">
        <f ca="1">IF(INDIRECT("A"&amp;ROW())="","",(B512-1)/COUNT([Data]))</f>
        <v/>
      </c>
      <c r="D512" s="5" t="str">
        <f ca="1">IF(INDIRECT("A"&amp;ROW())="","",B512/COUNT([Data]))</f>
        <v/>
      </c>
      <c r="E512" t="str">
        <f t="shared" ca="1" si="23"/>
        <v/>
      </c>
      <c r="F512" s="5" t="str">
        <f t="shared" ca="1" si="21"/>
        <v/>
      </c>
      <c r="G512" s="5" t="str">
        <f>IF(ROW()=7,MAX([D_i]),"")</f>
        <v/>
      </c>
      <c r="H512" s="69" t="str">
        <f ca="1">IF(INDIRECT("A"&amp;ROW())="","",RANK([Data],[Data],1)+COUNTIF([Data],Tabulka2493[[#This Row],[Data]])-1)</f>
        <v/>
      </c>
      <c r="I512" s="5" t="str">
        <f ca="1">IF(INDIRECT("A"&amp;ROW())="","",(Tabulka2493[[#This Row],[Pořadí2 - i2]]-1)/COUNT([Data]))</f>
        <v/>
      </c>
      <c r="J512" s="5" t="str">
        <f ca="1">IF(INDIRECT("A"&amp;ROW())="","",H512/COUNT([Data]))</f>
        <v/>
      </c>
      <c r="K512" s="72" t="str">
        <f ca="1">IF(INDIRECT("A"&amp;ROW())="","",NORMDIST(Tabulka2493[[#This Row],[Data]],$X$6,$X$7,1))</f>
        <v/>
      </c>
      <c r="L512" s="5" t="str">
        <f t="shared" ca="1" si="22"/>
        <v/>
      </c>
      <c r="M512" s="5" t="str">
        <f>IF(ROW()=7,MAX(Tabulka2493[D_i]),"")</f>
        <v/>
      </c>
      <c r="N512" s="5"/>
      <c r="O512" s="80"/>
      <c r="P512" s="80"/>
      <c r="Q512" s="80"/>
      <c r="R512" s="76" t="str">
        <f>IF(ROW()=7,IF(SUM([pomocná])&gt;0,SUM([pomocná]),1.36/SQRT(COUNT(Tabulka2493[Data]))),"")</f>
        <v/>
      </c>
      <c r="S512" s="79"/>
      <c r="T512" s="72"/>
      <c r="U512" s="72"/>
      <c r="V512" s="72"/>
    </row>
    <row r="513" spans="1:22">
      <c r="A513" s="4" t="str">
        <f>IF('Odhad rozsahu výběru'!D515="","",'Odhad rozsahu výběru'!D515)</f>
        <v/>
      </c>
      <c r="B513" s="69" t="str">
        <f ca="1">IF(INDIRECT("A"&amp;ROW())="","",RANK(A513,[Data],1))</f>
        <v/>
      </c>
      <c r="C513" s="5" t="str">
        <f ca="1">IF(INDIRECT("A"&amp;ROW())="","",(B513-1)/COUNT([Data]))</f>
        <v/>
      </c>
      <c r="D513" s="5" t="str">
        <f ca="1">IF(INDIRECT("A"&amp;ROW())="","",B513/COUNT([Data]))</f>
        <v/>
      </c>
      <c r="E513" t="str">
        <f t="shared" ca="1" si="23"/>
        <v/>
      </c>
      <c r="F513" s="5" t="str">
        <f t="shared" ca="1" si="21"/>
        <v/>
      </c>
      <c r="G513" s="5" t="str">
        <f>IF(ROW()=7,MAX([D_i]),"")</f>
        <v/>
      </c>
      <c r="H513" s="69" t="str">
        <f ca="1">IF(INDIRECT("A"&amp;ROW())="","",RANK([Data],[Data],1)+COUNTIF([Data],Tabulka2493[[#This Row],[Data]])-1)</f>
        <v/>
      </c>
      <c r="I513" s="5" t="str">
        <f ca="1">IF(INDIRECT("A"&amp;ROW())="","",(Tabulka2493[[#This Row],[Pořadí2 - i2]]-1)/COUNT([Data]))</f>
        <v/>
      </c>
      <c r="J513" s="5" t="str">
        <f ca="1">IF(INDIRECT("A"&amp;ROW())="","",H513/COUNT([Data]))</f>
        <v/>
      </c>
      <c r="K513" s="72" t="str">
        <f ca="1">IF(INDIRECT("A"&amp;ROW())="","",NORMDIST(Tabulka2493[[#This Row],[Data]],$X$6,$X$7,1))</f>
        <v/>
      </c>
      <c r="L513" s="5" t="str">
        <f t="shared" ca="1" si="22"/>
        <v/>
      </c>
      <c r="M513" s="5" t="str">
        <f>IF(ROW()=7,MAX(Tabulka2493[D_i]),"")</f>
        <v/>
      </c>
      <c r="N513" s="5"/>
      <c r="O513" s="80"/>
      <c r="P513" s="80"/>
      <c r="Q513" s="80"/>
      <c r="R513" s="76" t="str">
        <f>IF(ROW()=7,IF(SUM([pomocná])&gt;0,SUM([pomocná]),1.36/SQRT(COUNT(Tabulka2493[Data]))),"")</f>
        <v/>
      </c>
      <c r="S513" s="79"/>
      <c r="T513" s="72"/>
      <c r="U513" s="72"/>
      <c r="V513" s="72"/>
    </row>
    <row r="514" spans="1:22">
      <c r="A514" s="4" t="str">
        <f>IF('Odhad rozsahu výběru'!D516="","",'Odhad rozsahu výběru'!D516)</f>
        <v/>
      </c>
      <c r="B514" s="69" t="str">
        <f ca="1">IF(INDIRECT("A"&amp;ROW())="","",RANK(A514,[Data],1))</f>
        <v/>
      </c>
      <c r="C514" s="5" t="str">
        <f ca="1">IF(INDIRECT("A"&amp;ROW())="","",(B514-1)/COUNT([Data]))</f>
        <v/>
      </c>
      <c r="D514" s="5" t="str">
        <f ca="1">IF(INDIRECT("A"&amp;ROW())="","",B514/COUNT([Data]))</f>
        <v/>
      </c>
      <c r="E514" t="str">
        <f t="shared" ca="1" si="23"/>
        <v/>
      </c>
      <c r="F514" s="5" t="str">
        <f t="shared" ca="1" si="21"/>
        <v/>
      </c>
      <c r="G514" s="5" t="str">
        <f>IF(ROW()=7,MAX([D_i]),"")</f>
        <v/>
      </c>
      <c r="H514" s="69" t="str">
        <f ca="1">IF(INDIRECT("A"&amp;ROW())="","",RANK([Data],[Data],1)+COUNTIF([Data],Tabulka2493[[#This Row],[Data]])-1)</f>
        <v/>
      </c>
      <c r="I514" s="5" t="str">
        <f ca="1">IF(INDIRECT("A"&amp;ROW())="","",(Tabulka2493[[#This Row],[Pořadí2 - i2]]-1)/COUNT([Data]))</f>
        <v/>
      </c>
      <c r="J514" s="5" t="str">
        <f ca="1">IF(INDIRECT("A"&amp;ROW())="","",H514/COUNT([Data]))</f>
        <v/>
      </c>
      <c r="K514" s="72" t="str">
        <f ca="1">IF(INDIRECT("A"&amp;ROW())="","",NORMDIST(Tabulka2493[[#This Row],[Data]],$X$6,$X$7,1))</f>
        <v/>
      </c>
      <c r="L514" s="5" t="str">
        <f t="shared" ca="1" si="22"/>
        <v/>
      </c>
      <c r="M514" s="5" t="str">
        <f>IF(ROW()=7,MAX(Tabulka2493[D_i]),"")</f>
        <v/>
      </c>
      <c r="N514" s="5"/>
      <c r="O514" s="80"/>
      <c r="P514" s="80"/>
      <c r="Q514" s="80"/>
      <c r="R514" s="76" t="str">
        <f>IF(ROW()=7,IF(SUM([pomocná])&gt;0,SUM([pomocná]),1.36/SQRT(COUNT(Tabulka2493[Data]))),"")</f>
        <v/>
      </c>
      <c r="S514" s="79"/>
      <c r="T514" s="72"/>
      <c r="U514" s="72"/>
      <c r="V514" s="72"/>
    </row>
    <row r="515" spans="1:22">
      <c r="A515" s="4" t="str">
        <f>IF('Odhad rozsahu výběru'!D517="","",'Odhad rozsahu výběru'!D517)</f>
        <v/>
      </c>
      <c r="B515" s="69" t="str">
        <f ca="1">IF(INDIRECT("A"&amp;ROW())="","",RANK(A515,[Data],1))</f>
        <v/>
      </c>
      <c r="C515" s="5" t="str">
        <f ca="1">IF(INDIRECT("A"&amp;ROW())="","",(B515-1)/COUNT([Data]))</f>
        <v/>
      </c>
      <c r="D515" s="5" t="str">
        <f ca="1">IF(INDIRECT("A"&amp;ROW())="","",B515/COUNT([Data]))</f>
        <v/>
      </c>
      <c r="E515" t="str">
        <f t="shared" ca="1" si="23"/>
        <v/>
      </c>
      <c r="F515" s="5" t="str">
        <f t="shared" ca="1" si="21"/>
        <v/>
      </c>
      <c r="G515" s="5" t="str">
        <f>IF(ROW()=7,MAX([D_i]),"")</f>
        <v/>
      </c>
      <c r="H515" s="69" t="str">
        <f ca="1">IF(INDIRECT("A"&amp;ROW())="","",RANK([Data],[Data],1)+COUNTIF([Data],Tabulka2493[[#This Row],[Data]])-1)</f>
        <v/>
      </c>
      <c r="I515" s="5" t="str">
        <f ca="1">IF(INDIRECT("A"&amp;ROW())="","",(Tabulka2493[[#This Row],[Pořadí2 - i2]]-1)/COUNT([Data]))</f>
        <v/>
      </c>
      <c r="J515" s="5" t="str">
        <f ca="1">IF(INDIRECT("A"&amp;ROW())="","",H515/COUNT([Data]))</f>
        <v/>
      </c>
      <c r="K515" s="72" t="str">
        <f ca="1">IF(INDIRECT("A"&amp;ROW())="","",NORMDIST(Tabulka2493[[#This Row],[Data]],$X$6,$X$7,1))</f>
        <v/>
      </c>
      <c r="L515" s="5" t="str">
        <f t="shared" ca="1" si="22"/>
        <v/>
      </c>
      <c r="M515" s="5" t="str">
        <f>IF(ROW()=7,MAX(Tabulka2493[D_i]),"")</f>
        <v/>
      </c>
      <c r="N515" s="5"/>
      <c r="O515" s="80"/>
      <c r="P515" s="80"/>
      <c r="Q515" s="80"/>
      <c r="R515" s="76" t="str">
        <f>IF(ROW()=7,IF(SUM([pomocná])&gt;0,SUM([pomocná]),1.36/SQRT(COUNT(Tabulka2493[Data]))),"")</f>
        <v/>
      </c>
      <c r="S515" s="79"/>
      <c r="T515" s="72"/>
      <c r="U515" s="72"/>
      <c r="V515" s="72"/>
    </row>
    <row r="516" spans="1:22">
      <c r="A516" s="4" t="str">
        <f>IF('Odhad rozsahu výběru'!D518="","",'Odhad rozsahu výběru'!D518)</f>
        <v/>
      </c>
      <c r="B516" s="69" t="str">
        <f ca="1">IF(INDIRECT("A"&amp;ROW())="","",RANK(A516,[Data],1))</f>
        <v/>
      </c>
      <c r="C516" s="5" t="str">
        <f ca="1">IF(INDIRECT("A"&amp;ROW())="","",(B516-1)/COUNT([Data]))</f>
        <v/>
      </c>
      <c r="D516" s="5" t="str">
        <f ca="1">IF(INDIRECT("A"&amp;ROW())="","",B516/COUNT([Data]))</f>
        <v/>
      </c>
      <c r="E516" t="str">
        <f t="shared" ca="1" si="23"/>
        <v/>
      </c>
      <c r="F516" s="5" t="str">
        <f t="shared" ca="1" si="21"/>
        <v/>
      </c>
      <c r="G516" s="5" t="str">
        <f>IF(ROW()=7,MAX([D_i]),"")</f>
        <v/>
      </c>
      <c r="H516" s="69" t="str">
        <f ca="1">IF(INDIRECT("A"&amp;ROW())="","",RANK([Data],[Data],1)+COUNTIF([Data],Tabulka2493[[#This Row],[Data]])-1)</f>
        <v/>
      </c>
      <c r="I516" s="5" t="str">
        <f ca="1">IF(INDIRECT("A"&amp;ROW())="","",(Tabulka2493[[#This Row],[Pořadí2 - i2]]-1)/COUNT([Data]))</f>
        <v/>
      </c>
      <c r="J516" s="5" t="str">
        <f ca="1">IF(INDIRECT("A"&amp;ROW())="","",H516/COUNT([Data]))</f>
        <v/>
      </c>
      <c r="K516" s="72" t="str">
        <f ca="1">IF(INDIRECT("A"&amp;ROW())="","",NORMDIST(Tabulka2493[[#This Row],[Data]],$X$6,$X$7,1))</f>
        <v/>
      </c>
      <c r="L516" s="5" t="str">
        <f t="shared" ca="1" si="22"/>
        <v/>
      </c>
      <c r="M516" s="5" t="str">
        <f>IF(ROW()=7,MAX(Tabulka2493[D_i]),"")</f>
        <v/>
      </c>
      <c r="N516" s="5"/>
      <c r="O516" s="80"/>
      <c r="P516" s="80"/>
      <c r="Q516" s="80"/>
      <c r="R516" s="76" t="str">
        <f>IF(ROW()=7,IF(SUM([pomocná])&gt;0,SUM([pomocná]),1.36/SQRT(COUNT(Tabulka2493[Data]))),"")</f>
        <v/>
      </c>
      <c r="S516" s="79"/>
      <c r="T516" s="72"/>
      <c r="U516" s="72"/>
      <c r="V516" s="72"/>
    </row>
    <row r="517" spans="1:22">
      <c r="A517" s="4" t="str">
        <f>IF('Odhad rozsahu výběru'!D519="","",'Odhad rozsahu výběru'!D519)</f>
        <v/>
      </c>
      <c r="B517" s="69" t="str">
        <f ca="1">IF(INDIRECT("A"&amp;ROW())="","",RANK(A517,[Data],1))</f>
        <v/>
      </c>
      <c r="C517" s="5" t="str">
        <f ca="1">IF(INDIRECT("A"&amp;ROW())="","",(B517-1)/COUNT([Data]))</f>
        <v/>
      </c>
      <c r="D517" s="5" t="str">
        <f ca="1">IF(INDIRECT("A"&amp;ROW())="","",B517/COUNT([Data]))</f>
        <v/>
      </c>
      <c r="E517" t="str">
        <f t="shared" ca="1" si="23"/>
        <v/>
      </c>
      <c r="F517" s="5" t="str">
        <f t="shared" ca="1" si="21"/>
        <v/>
      </c>
      <c r="G517" s="5" t="str">
        <f>IF(ROW()=7,MAX([D_i]),"")</f>
        <v/>
      </c>
      <c r="H517" s="69" t="str">
        <f ca="1">IF(INDIRECT("A"&amp;ROW())="","",RANK([Data],[Data],1)+COUNTIF([Data],Tabulka2493[[#This Row],[Data]])-1)</f>
        <v/>
      </c>
      <c r="I517" s="5" t="str">
        <f ca="1">IF(INDIRECT("A"&amp;ROW())="","",(Tabulka2493[[#This Row],[Pořadí2 - i2]]-1)/COUNT([Data]))</f>
        <v/>
      </c>
      <c r="J517" s="5" t="str">
        <f ca="1">IF(INDIRECT("A"&amp;ROW())="","",H517/COUNT([Data]))</f>
        <v/>
      </c>
      <c r="K517" s="72" t="str">
        <f ca="1">IF(INDIRECT("A"&amp;ROW())="","",NORMDIST(Tabulka2493[[#This Row],[Data]],$X$6,$X$7,1))</f>
        <v/>
      </c>
      <c r="L517" s="5" t="str">
        <f t="shared" ca="1" si="22"/>
        <v/>
      </c>
      <c r="M517" s="5" t="str">
        <f>IF(ROW()=7,MAX(Tabulka2493[D_i]),"")</f>
        <v/>
      </c>
      <c r="N517" s="5"/>
      <c r="O517" s="80"/>
      <c r="P517" s="80"/>
      <c r="Q517" s="80"/>
      <c r="R517" s="76" t="str">
        <f>IF(ROW()=7,IF(SUM([pomocná])&gt;0,SUM([pomocná]),1.36/SQRT(COUNT(Tabulka2493[Data]))),"")</f>
        <v/>
      </c>
      <c r="S517" s="79"/>
      <c r="T517" s="72"/>
      <c r="U517" s="72"/>
      <c r="V517" s="72"/>
    </row>
    <row r="518" spans="1:22">
      <c r="A518" s="4" t="str">
        <f>IF('Odhad rozsahu výběru'!D520="","",'Odhad rozsahu výběru'!D520)</f>
        <v/>
      </c>
      <c r="B518" s="69" t="str">
        <f ca="1">IF(INDIRECT("A"&amp;ROW())="","",RANK(A518,[Data],1))</f>
        <v/>
      </c>
      <c r="C518" s="5" t="str">
        <f ca="1">IF(INDIRECT("A"&amp;ROW())="","",(B518-1)/COUNT([Data]))</f>
        <v/>
      </c>
      <c r="D518" s="5" t="str">
        <f ca="1">IF(INDIRECT("A"&amp;ROW())="","",B518/COUNT([Data]))</f>
        <v/>
      </c>
      <c r="E518" t="str">
        <f t="shared" ca="1" si="23"/>
        <v/>
      </c>
      <c r="F518" s="5" t="str">
        <f t="shared" ca="1" si="21"/>
        <v/>
      </c>
      <c r="G518" s="5" t="str">
        <f>IF(ROW()=7,MAX([D_i]),"")</f>
        <v/>
      </c>
      <c r="H518" s="69" t="str">
        <f ca="1">IF(INDIRECT("A"&amp;ROW())="","",RANK([Data],[Data],1)+COUNTIF([Data],Tabulka2493[[#This Row],[Data]])-1)</f>
        <v/>
      </c>
      <c r="I518" s="5" t="str">
        <f ca="1">IF(INDIRECT("A"&amp;ROW())="","",(Tabulka2493[[#This Row],[Pořadí2 - i2]]-1)/COUNT([Data]))</f>
        <v/>
      </c>
      <c r="J518" s="5" t="str">
        <f ca="1">IF(INDIRECT("A"&amp;ROW())="","",H518/COUNT([Data]))</f>
        <v/>
      </c>
      <c r="K518" s="72" t="str">
        <f ca="1">IF(INDIRECT("A"&amp;ROW())="","",NORMDIST(Tabulka2493[[#This Row],[Data]],$X$6,$X$7,1))</f>
        <v/>
      </c>
      <c r="L518" s="5" t="str">
        <f t="shared" ca="1" si="22"/>
        <v/>
      </c>
      <c r="M518" s="5" t="str">
        <f>IF(ROW()=7,MAX(Tabulka2493[D_i]),"")</f>
        <v/>
      </c>
      <c r="N518" s="5"/>
      <c r="O518" s="80"/>
      <c r="P518" s="80"/>
      <c r="Q518" s="80"/>
      <c r="R518" s="76" t="str">
        <f>IF(ROW()=7,IF(SUM([pomocná])&gt;0,SUM([pomocná]),1.36/SQRT(COUNT(Tabulka2493[Data]))),"")</f>
        <v/>
      </c>
      <c r="S518" s="79"/>
      <c r="T518" s="72"/>
      <c r="U518" s="72"/>
      <c r="V518" s="72"/>
    </row>
    <row r="519" spans="1:22">
      <c r="A519" s="4" t="str">
        <f>IF('Odhad rozsahu výběru'!D521="","",'Odhad rozsahu výběru'!D521)</f>
        <v/>
      </c>
      <c r="B519" s="69" t="str">
        <f ca="1">IF(INDIRECT("A"&amp;ROW())="","",RANK(A519,[Data],1))</f>
        <v/>
      </c>
      <c r="C519" s="5" t="str">
        <f ca="1">IF(INDIRECT("A"&amp;ROW())="","",(B519-1)/COUNT([Data]))</f>
        <v/>
      </c>
      <c r="D519" s="5" t="str">
        <f ca="1">IF(INDIRECT("A"&amp;ROW())="","",B519/COUNT([Data]))</f>
        <v/>
      </c>
      <c r="E519" t="str">
        <f t="shared" ca="1" si="23"/>
        <v/>
      </c>
      <c r="F519" s="5" t="str">
        <f t="shared" ref="F519:F582" ca="1" si="24">IF(INDIRECT("A"&amp;ROW())="","",MAX(ABS(C519-E519),ABS(D519-E519)))</f>
        <v/>
      </c>
      <c r="G519" s="5" t="str">
        <f>IF(ROW()=7,MAX([D_i]),"")</f>
        <v/>
      </c>
      <c r="H519" s="69" t="str">
        <f ca="1">IF(INDIRECT("A"&amp;ROW())="","",RANK([Data],[Data],1)+COUNTIF([Data],Tabulka2493[[#This Row],[Data]])-1)</f>
        <v/>
      </c>
      <c r="I519" s="5" t="str">
        <f ca="1">IF(INDIRECT("A"&amp;ROW())="","",(Tabulka2493[[#This Row],[Pořadí2 - i2]]-1)/COUNT([Data]))</f>
        <v/>
      </c>
      <c r="J519" s="5" t="str">
        <f ca="1">IF(INDIRECT("A"&amp;ROW())="","",H519/COUNT([Data]))</f>
        <v/>
      </c>
      <c r="K519" s="72" t="str">
        <f ca="1">IF(INDIRECT("A"&amp;ROW())="","",NORMDIST(Tabulka2493[[#This Row],[Data]],$X$6,$X$7,1))</f>
        <v/>
      </c>
      <c r="L519" s="5" t="str">
        <f t="shared" ref="L519:L582" ca="1" si="25">IF(INDIRECT("A"&amp;ROW())="","",MAX(ABS(I519-K519),ABS(J519-K519)))</f>
        <v/>
      </c>
      <c r="M519" s="5" t="str">
        <f>IF(ROW()=7,MAX(Tabulka2493[D_i]),"")</f>
        <v/>
      </c>
      <c r="N519" s="5"/>
      <c r="O519" s="80"/>
      <c r="P519" s="80"/>
      <c r="Q519" s="80"/>
      <c r="R519" s="76" t="str">
        <f>IF(ROW()=7,IF(SUM([pomocná])&gt;0,SUM([pomocná]),1.36/SQRT(COUNT(Tabulka2493[Data]))),"")</f>
        <v/>
      </c>
      <c r="S519" s="79"/>
      <c r="T519" s="72"/>
      <c r="U519" s="72"/>
      <c r="V519" s="72"/>
    </row>
    <row r="520" spans="1:22">
      <c r="A520" s="4" t="str">
        <f>IF('Odhad rozsahu výběru'!D522="","",'Odhad rozsahu výběru'!D522)</f>
        <v/>
      </c>
      <c r="B520" s="69" t="str">
        <f ca="1">IF(INDIRECT("A"&amp;ROW())="","",RANK(A520,[Data],1))</f>
        <v/>
      </c>
      <c r="C520" s="5" t="str">
        <f ca="1">IF(INDIRECT("A"&amp;ROW())="","",(B520-1)/COUNT([Data]))</f>
        <v/>
      </c>
      <c r="D520" s="5" t="str">
        <f ca="1">IF(INDIRECT("A"&amp;ROW())="","",B520/COUNT([Data]))</f>
        <v/>
      </c>
      <c r="E520" t="str">
        <f t="shared" ref="E520:E583" ca="1" si="26">IF(INDIRECT("A"&amp;ROW())="","",NORMDIST(A520,$X$6,$X$7,1))</f>
        <v/>
      </c>
      <c r="F520" s="5" t="str">
        <f t="shared" ca="1" si="24"/>
        <v/>
      </c>
      <c r="G520" s="5" t="str">
        <f>IF(ROW()=7,MAX([D_i]),"")</f>
        <v/>
      </c>
      <c r="H520" s="69" t="str">
        <f ca="1">IF(INDIRECT("A"&amp;ROW())="","",RANK([Data],[Data],1)+COUNTIF([Data],Tabulka2493[[#This Row],[Data]])-1)</f>
        <v/>
      </c>
      <c r="I520" s="5" t="str">
        <f ca="1">IF(INDIRECT("A"&amp;ROW())="","",(Tabulka2493[[#This Row],[Pořadí2 - i2]]-1)/COUNT([Data]))</f>
        <v/>
      </c>
      <c r="J520" s="5" t="str">
        <f ca="1">IF(INDIRECT("A"&amp;ROW())="","",H520/COUNT([Data]))</f>
        <v/>
      </c>
      <c r="K520" s="72" t="str">
        <f ca="1">IF(INDIRECT("A"&amp;ROW())="","",NORMDIST(Tabulka2493[[#This Row],[Data]],$X$6,$X$7,1))</f>
        <v/>
      </c>
      <c r="L520" s="5" t="str">
        <f t="shared" ca="1" si="25"/>
        <v/>
      </c>
      <c r="M520" s="5" t="str">
        <f>IF(ROW()=7,MAX(Tabulka2493[D_i]),"")</f>
        <v/>
      </c>
      <c r="N520" s="5"/>
      <c r="O520" s="80"/>
      <c r="P520" s="80"/>
      <c r="Q520" s="80"/>
      <c r="R520" s="76" t="str">
        <f>IF(ROW()=7,IF(SUM([pomocná])&gt;0,SUM([pomocná]),1.36/SQRT(COUNT(Tabulka2493[Data]))),"")</f>
        <v/>
      </c>
      <c r="S520" s="79"/>
      <c r="T520" s="72"/>
      <c r="U520" s="72"/>
      <c r="V520" s="72"/>
    </row>
    <row r="521" spans="1:22">
      <c r="A521" s="4" t="str">
        <f>IF('Odhad rozsahu výběru'!D523="","",'Odhad rozsahu výběru'!D523)</f>
        <v/>
      </c>
      <c r="B521" s="69" t="str">
        <f ca="1">IF(INDIRECT("A"&amp;ROW())="","",RANK(A521,[Data],1))</f>
        <v/>
      </c>
      <c r="C521" s="5" t="str">
        <f ca="1">IF(INDIRECT("A"&amp;ROW())="","",(B521-1)/COUNT([Data]))</f>
        <v/>
      </c>
      <c r="D521" s="5" t="str">
        <f ca="1">IF(INDIRECT("A"&amp;ROW())="","",B521/COUNT([Data]))</f>
        <v/>
      </c>
      <c r="E521" t="str">
        <f t="shared" ca="1" si="26"/>
        <v/>
      </c>
      <c r="F521" s="5" t="str">
        <f t="shared" ca="1" si="24"/>
        <v/>
      </c>
      <c r="G521" s="5" t="str">
        <f>IF(ROW()=7,MAX([D_i]),"")</f>
        <v/>
      </c>
      <c r="H521" s="69" t="str">
        <f ca="1">IF(INDIRECT("A"&amp;ROW())="","",RANK([Data],[Data],1)+COUNTIF([Data],Tabulka2493[[#This Row],[Data]])-1)</f>
        <v/>
      </c>
      <c r="I521" s="5" t="str">
        <f ca="1">IF(INDIRECT("A"&amp;ROW())="","",(Tabulka2493[[#This Row],[Pořadí2 - i2]]-1)/COUNT([Data]))</f>
        <v/>
      </c>
      <c r="J521" s="5" t="str">
        <f ca="1">IF(INDIRECT("A"&amp;ROW())="","",H521/COUNT([Data]))</f>
        <v/>
      </c>
      <c r="K521" s="72" t="str">
        <f ca="1">IF(INDIRECT("A"&amp;ROW())="","",NORMDIST(Tabulka2493[[#This Row],[Data]],$X$6,$X$7,1))</f>
        <v/>
      </c>
      <c r="L521" s="5" t="str">
        <f t="shared" ca="1" si="25"/>
        <v/>
      </c>
      <c r="M521" s="5" t="str">
        <f>IF(ROW()=7,MAX(Tabulka2493[D_i]),"")</f>
        <v/>
      </c>
      <c r="N521" s="5"/>
      <c r="O521" s="80"/>
      <c r="P521" s="80"/>
      <c r="Q521" s="80"/>
      <c r="R521" s="76" t="str">
        <f>IF(ROW()=7,IF(SUM([pomocná])&gt;0,SUM([pomocná]),1.36/SQRT(COUNT(Tabulka2493[Data]))),"")</f>
        <v/>
      </c>
      <c r="S521" s="79"/>
      <c r="T521" s="72"/>
      <c r="U521" s="72"/>
      <c r="V521" s="72"/>
    </row>
    <row r="522" spans="1:22">
      <c r="A522" s="4" t="str">
        <f>IF('Odhad rozsahu výběru'!D524="","",'Odhad rozsahu výběru'!D524)</f>
        <v/>
      </c>
      <c r="B522" s="69" t="str">
        <f ca="1">IF(INDIRECT("A"&amp;ROW())="","",RANK(A522,[Data],1))</f>
        <v/>
      </c>
      <c r="C522" s="5" t="str">
        <f ca="1">IF(INDIRECT("A"&amp;ROW())="","",(B522-1)/COUNT([Data]))</f>
        <v/>
      </c>
      <c r="D522" s="5" t="str">
        <f ca="1">IF(INDIRECT("A"&amp;ROW())="","",B522/COUNT([Data]))</f>
        <v/>
      </c>
      <c r="E522" t="str">
        <f t="shared" ca="1" si="26"/>
        <v/>
      </c>
      <c r="F522" s="5" t="str">
        <f t="shared" ca="1" si="24"/>
        <v/>
      </c>
      <c r="G522" s="5" t="str">
        <f>IF(ROW()=7,MAX([D_i]),"")</f>
        <v/>
      </c>
      <c r="H522" s="69" t="str">
        <f ca="1">IF(INDIRECT("A"&amp;ROW())="","",RANK([Data],[Data],1)+COUNTIF([Data],Tabulka2493[[#This Row],[Data]])-1)</f>
        <v/>
      </c>
      <c r="I522" s="5" t="str">
        <f ca="1">IF(INDIRECT("A"&amp;ROW())="","",(Tabulka2493[[#This Row],[Pořadí2 - i2]]-1)/COUNT([Data]))</f>
        <v/>
      </c>
      <c r="J522" s="5" t="str">
        <f ca="1">IF(INDIRECT("A"&amp;ROW())="","",H522/COUNT([Data]))</f>
        <v/>
      </c>
      <c r="K522" s="72" t="str">
        <f ca="1">IF(INDIRECT("A"&amp;ROW())="","",NORMDIST(Tabulka2493[[#This Row],[Data]],$X$6,$X$7,1))</f>
        <v/>
      </c>
      <c r="L522" s="5" t="str">
        <f t="shared" ca="1" si="25"/>
        <v/>
      </c>
      <c r="M522" s="5" t="str">
        <f>IF(ROW()=7,MAX(Tabulka2493[D_i]),"")</f>
        <v/>
      </c>
      <c r="N522" s="5"/>
      <c r="O522" s="80"/>
      <c r="P522" s="80"/>
      <c r="Q522" s="80"/>
      <c r="R522" s="76" t="str">
        <f>IF(ROW()=7,IF(SUM([pomocná])&gt;0,SUM([pomocná]),1.36/SQRT(COUNT(Tabulka2493[Data]))),"")</f>
        <v/>
      </c>
      <c r="S522" s="79"/>
      <c r="T522" s="72"/>
      <c r="U522" s="72"/>
      <c r="V522" s="72"/>
    </row>
    <row r="523" spans="1:22">
      <c r="A523" s="4" t="str">
        <f>IF('Odhad rozsahu výběru'!D525="","",'Odhad rozsahu výběru'!D525)</f>
        <v/>
      </c>
      <c r="B523" s="69" t="str">
        <f ca="1">IF(INDIRECT("A"&amp;ROW())="","",RANK(A523,[Data],1))</f>
        <v/>
      </c>
      <c r="C523" s="5" t="str">
        <f ca="1">IF(INDIRECT("A"&amp;ROW())="","",(B523-1)/COUNT([Data]))</f>
        <v/>
      </c>
      <c r="D523" s="5" t="str">
        <f ca="1">IF(INDIRECT("A"&amp;ROW())="","",B523/COUNT([Data]))</f>
        <v/>
      </c>
      <c r="E523" t="str">
        <f t="shared" ca="1" si="26"/>
        <v/>
      </c>
      <c r="F523" s="5" t="str">
        <f t="shared" ca="1" si="24"/>
        <v/>
      </c>
      <c r="G523" s="5" t="str">
        <f>IF(ROW()=7,MAX([D_i]),"")</f>
        <v/>
      </c>
      <c r="H523" s="69" t="str">
        <f ca="1">IF(INDIRECT("A"&amp;ROW())="","",RANK([Data],[Data],1)+COUNTIF([Data],Tabulka2493[[#This Row],[Data]])-1)</f>
        <v/>
      </c>
      <c r="I523" s="5" t="str">
        <f ca="1">IF(INDIRECT("A"&amp;ROW())="","",(Tabulka2493[[#This Row],[Pořadí2 - i2]]-1)/COUNT([Data]))</f>
        <v/>
      </c>
      <c r="J523" s="5" t="str">
        <f ca="1">IF(INDIRECT("A"&amp;ROW())="","",H523/COUNT([Data]))</f>
        <v/>
      </c>
      <c r="K523" s="72" t="str">
        <f ca="1">IF(INDIRECT("A"&amp;ROW())="","",NORMDIST(Tabulka2493[[#This Row],[Data]],$X$6,$X$7,1))</f>
        <v/>
      </c>
      <c r="L523" s="5" t="str">
        <f t="shared" ca="1" si="25"/>
        <v/>
      </c>
      <c r="M523" s="5" t="str">
        <f>IF(ROW()=7,MAX(Tabulka2493[D_i]),"")</f>
        <v/>
      </c>
      <c r="N523" s="5"/>
      <c r="O523" s="80"/>
      <c r="P523" s="80"/>
      <c r="Q523" s="80"/>
      <c r="R523" s="76" t="str">
        <f>IF(ROW()=7,IF(SUM([pomocná])&gt;0,SUM([pomocná]),1.36/SQRT(COUNT(Tabulka2493[Data]))),"")</f>
        <v/>
      </c>
      <c r="S523" s="79"/>
      <c r="T523" s="72"/>
      <c r="U523" s="72"/>
      <c r="V523" s="72"/>
    </row>
    <row r="524" spans="1:22">
      <c r="A524" s="4" t="str">
        <f>IF('Odhad rozsahu výběru'!D526="","",'Odhad rozsahu výběru'!D526)</f>
        <v/>
      </c>
      <c r="B524" s="69" t="str">
        <f ca="1">IF(INDIRECT("A"&amp;ROW())="","",RANK(A524,[Data],1))</f>
        <v/>
      </c>
      <c r="C524" s="5" t="str">
        <f ca="1">IF(INDIRECT("A"&amp;ROW())="","",(B524-1)/COUNT([Data]))</f>
        <v/>
      </c>
      <c r="D524" s="5" t="str">
        <f ca="1">IF(INDIRECT("A"&amp;ROW())="","",B524/COUNT([Data]))</f>
        <v/>
      </c>
      <c r="E524" t="str">
        <f t="shared" ca="1" si="26"/>
        <v/>
      </c>
      <c r="F524" s="5" t="str">
        <f t="shared" ca="1" si="24"/>
        <v/>
      </c>
      <c r="G524" s="5" t="str">
        <f>IF(ROW()=7,MAX([D_i]),"")</f>
        <v/>
      </c>
      <c r="H524" s="69" t="str">
        <f ca="1">IF(INDIRECT("A"&amp;ROW())="","",RANK([Data],[Data],1)+COUNTIF([Data],Tabulka2493[[#This Row],[Data]])-1)</f>
        <v/>
      </c>
      <c r="I524" s="5" t="str">
        <f ca="1">IF(INDIRECT("A"&amp;ROW())="","",(Tabulka2493[[#This Row],[Pořadí2 - i2]]-1)/COUNT([Data]))</f>
        <v/>
      </c>
      <c r="J524" s="5" t="str">
        <f ca="1">IF(INDIRECT("A"&amp;ROW())="","",H524/COUNT([Data]))</f>
        <v/>
      </c>
      <c r="K524" s="72" t="str">
        <f ca="1">IF(INDIRECT("A"&amp;ROW())="","",NORMDIST(Tabulka2493[[#This Row],[Data]],$X$6,$X$7,1))</f>
        <v/>
      </c>
      <c r="L524" s="5" t="str">
        <f t="shared" ca="1" si="25"/>
        <v/>
      </c>
      <c r="M524" s="5" t="str">
        <f>IF(ROW()=7,MAX(Tabulka2493[D_i]),"")</f>
        <v/>
      </c>
      <c r="N524" s="5"/>
      <c r="O524" s="80"/>
      <c r="P524" s="80"/>
      <c r="Q524" s="80"/>
      <c r="R524" s="76" t="str">
        <f>IF(ROW()=7,IF(SUM([pomocná])&gt;0,SUM([pomocná]),1.36/SQRT(COUNT(Tabulka2493[Data]))),"")</f>
        <v/>
      </c>
      <c r="S524" s="79"/>
      <c r="T524" s="72"/>
      <c r="U524" s="72"/>
      <c r="V524" s="72"/>
    </row>
    <row r="525" spans="1:22">
      <c r="A525" s="4" t="str">
        <f>IF('Odhad rozsahu výběru'!D527="","",'Odhad rozsahu výběru'!D527)</f>
        <v/>
      </c>
      <c r="B525" s="69" t="str">
        <f ca="1">IF(INDIRECT("A"&amp;ROW())="","",RANK(A525,[Data],1))</f>
        <v/>
      </c>
      <c r="C525" s="5" t="str">
        <f ca="1">IF(INDIRECT("A"&amp;ROW())="","",(B525-1)/COUNT([Data]))</f>
        <v/>
      </c>
      <c r="D525" s="5" t="str">
        <f ca="1">IF(INDIRECT("A"&amp;ROW())="","",B525/COUNT([Data]))</f>
        <v/>
      </c>
      <c r="E525" t="str">
        <f t="shared" ca="1" si="26"/>
        <v/>
      </c>
      <c r="F525" s="5" t="str">
        <f t="shared" ca="1" si="24"/>
        <v/>
      </c>
      <c r="G525" s="5" t="str">
        <f>IF(ROW()=7,MAX([D_i]),"")</f>
        <v/>
      </c>
      <c r="H525" s="69" t="str">
        <f ca="1">IF(INDIRECT("A"&amp;ROW())="","",RANK([Data],[Data],1)+COUNTIF([Data],Tabulka2493[[#This Row],[Data]])-1)</f>
        <v/>
      </c>
      <c r="I525" s="5" t="str">
        <f ca="1">IF(INDIRECT("A"&amp;ROW())="","",(Tabulka2493[[#This Row],[Pořadí2 - i2]]-1)/COUNT([Data]))</f>
        <v/>
      </c>
      <c r="J525" s="5" t="str">
        <f ca="1">IF(INDIRECT("A"&amp;ROW())="","",H525/COUNT([Data]))</f>
        <v/>
      </c>
      <c r="K525" s="72" t="str">
        <f ca="1">IF(INDIRECT("A"&amp;ROW())="","",NORMDIST(Tabulka2493[[#This Row],[Data]],$X$6,$X$7,1))</f>
        <v/>
      </c>
      <c r="L525" s="5" t="str">
        <f t="shared" ca="1" si="25"/>
        <v/>
      </c>
      <c r="M525" s="5" t="str">
        <f>IF(ROW()=7,MAX(Tabulka2493[D_i]),"")</f>
        <v/>
      </c>
      <c r="N525" s="5"/>
      <c r="O525" s="80"/>
      <c r="P525" s="80"/>
      <c r="Q525" s="80"/>
      <c r="R525" s="76" t="str">
        <f>IF(ROW()=7,IF(SUM([pomocná])&gt;0,SUM([pomocná]),1.36/SQRT(COUNT(Tabulka2493[Data]))),"")</f>
        <v/>
      </c>
      <c r="S525" s="79"/>
      <c r="T525" s="72"/>
      <c r="U525" s="72"/>
      <c r="V525" s="72"/>
    </row>
    <row r="526" spans="1:22">
      <c r="A526" s="4" t="str">
        <f>IF('Odhad rozsahu výběru'!D528="","",'Odhad rozsahu výběru'!D528)</f>
        <v/>
      </c>
      <c r="B526" s="69" t="str">
        <f ca="1">IF(INDIRECT("A"&amp;ROW())="","",RANK(A526,[Data],1))</f>
        <v/>
      </c>
      <c r="C526" s="5" t="str">
        <f ca="1">IF(INDIRECT("A"&amp;ROW())="","",(B526-1)/COUNT([Data]))</f>
        <v/>
      </c>
      <c r="D526" s="5" t="str">
        <f ca="1">IF(INDIRECT("A"&amp;ROW())="","",B526/COUNT([Data]))</f>
        <v/>
      </c>
      <c r="E526" t="str">
        <f t="shared" ca="1" si="26"/>
        <v/>
      </c>
      <c r="F526" s="5" t="str">
        <f t="shared" ca="1" si="24"/>
        <v/>
      </c>
      <c r="G526" s="5" t="str">
        <f>IF(ROW()=7,MAX([D_i]),"")</f>
        <v/>
      </c>
      <c r="H526" s="69" t="str">
        <f ca="1">IF(INDIRECT("A"&amp;ROW())="","",RANK([Data],[Data],1)+COUNTIF([Data],Tabulka2493[[#This Row],[Data]])-1)</f>
        <v/>
      </c>
      <c r="I526" s="5" t="str">
        <f ca="1">IF(INDIRECT("A"&amp;ROW())="","",(Tabulka2493[[#This Row],[Pořadí2 - i2]]-1)/COUNT([Data]))</f>
        <v/>
      </c>
      <c r="J526" s="5" t="str">
        <f ca="1">IF(INDIRECT("A"&amp;ROW())="","",H526/COUNT([Data]))</f>
        <v/>
      </c>
      <c r="K526" s="72" t="str">
        <f ca="1">IF(INDIRECT("A"&amp;ROW())="","",NORMDIST(Tabulka2493[[#This Row],[Data]],$X$6,$X$7,1))</f>
        <v/>
      </c>
      <c r="L526" s="5" t="str">
        <f t="shared" ca="1" si="25"/>
        <v/>
      </c>
      <c r="M526" s="5" t="str">
        <f>IF(ROW()=7,MAX(Tabulka2493[D_i]),"")</f>
        <v/>
      </c>
      <c r="N526" s="5"/>
      <c r="O526" s="80"/>
      <c r="P526" s="80"/>
      <c r="Q526" s="80"/>
      <c r="R526" s="76" t="str">
        <f>IF(ROW()=7,IF(SUM([pomocná])&gt;0,SUM([pomocná]),1.36/SQRT(COUNT(Tabulka2493[Data]))),"")</f>
        <v/>
      </c>
      <c r="S526" s="79"/>
      <c r="T526" s="72"/>
      <c r="U526" s="72"/>
      <c r="V526" s="72"/>
    </row>
    <row r="527" spans="1:22">
      <c r="A527" s="4" t="str">
        <f>IF('Odhad rozsahu výběru'!D529="","",'Odhad rozsahu výběru'!D529)</f>
        <v/>
      </c>
      <c r="B527" s="69" t="str">
        <f ca="1">IF(INDIRECT("A"&amp;ROW())="","",RANK(A527,[Data],1))</f>
        <v/>
      </c>
      <c r="C527" s="5" t="str">
        <f ca="1">IF(INDIRECT("A"&amp;ROW())="","",(B527-1)/COUNT([Data]))</f>
        <v/>
      </c>
      <c r="D527" s="5" t="str">
        <f ca="1">IF(INDIRECT("A"&amp;ROW())="","",B527/COUNT([Data]))</f>
        <v/>
      </c>
      <c r="E527" t="str">
        <f t="shared" ca="1" si="26"/>
        <v/>
      </c>
      <c r="F527" s="5" t="str">
        <f t="shared" ca="1" si="24"/>
        <v/>
      </c>
      <c r="G527" s="5" t="str">
        <f>IF(ROW()=7,MAX([D_i]),"")</f>
        <v/>
      </c>
      <c r="H527" s="69" t="str">
        <f ca="1">IF(INDIRECT("A"&amp;ROW())="","",RANK([Data],[Data],1)+COUNTIF([Data],Tabulka2493[[#This Row],[Data]])-1)</f>
        <v/>
      </c>
      <c r="I527" s="5" t="str">
        <f ca="1">IF(INDIRECT("A"&amp;ROW())="","",(Tabulka2493[[#This Row],[Pořadí2 - i2]]-1)/COUNT([Data]))</f>
        <v/>
      </c>
      <c r="J527" s="5" t="str">
        <f ca="1">IF(INDIRECT("A"&amp;ROW())="","",H527/COUNT([Data]))</f>
        <v/>
      </c>
      <c r="K527" s="72" t="str">
        <f ca="1">IF(INDIRECT("A"&amp;ROW())="","",NORMDIST(Tabulka2493[[#This Row],[Data]],$X$6,$X$7,1))</f>
        <v/>
      </c>
      <c r="L527" s="5" t="str">
        <f t="shared" ca="1" si="25"/>
        <v/>
      </c>
      <c r="M527" s="5" t="str">
        <f>IF(ROW()=7,MAX(Tabulka2493[D_i]),"")</f>
        <v/>
      </c>
      <c r="N527" s="5"/>
      <c r="O527" s="80"/>
      <c r="P527" s="80"/>
      <c r="Q527" s="80"/>
      <c r="R527" s="76" t="str">
        <f>IF(ROW()=7,IF(SUM([pomocná])&gt;0,SUM([pomocná]),1.36/SQRT(COUNT(Tabulka2493[Data]))),"")</f>
        <v/>
      </c>
      <c r="S527" s="79"/>
      <c r="T527" s="72"/>
      <c r="U527" s="72"/>
      <c r="V527" s="72"/>
    </row>
    <row r="528" spans="1:22">
      <c r="A528" s="4" t="str">
        <f>IF('Odhad rozsahu výběru'!D530="","",'Odhad rozsahu výběru'!D530)</f>
        <v/>
      </c>
      <c r="B528" s="69" t="str">
        <f ca="1">IF(INDIRECT("A"&amp;ROW())="","",RANK(A528,[Data],1))</f>
        <v/>
      </c>
      <c r="C528" s="5" t="str">
        <f ca="1">IF(INDIRECT("A"&amp;ROW())="","",(B528-1)/COUNT([Data]))</f>
        <v/>
      </c>
      <c r="D528" s="5" t="str">
        <f ca="1">IF(INDIRECT("A"&amp;ROW())="","",B528/COUNT([Data]))</f>
        <v/>
      </c>
      <c r="E528" t="str">
        <f t="shared" ca="1" si="26"/>
        <v/>
      </c>
      <c r="F528" s="5" t="str">
        <f t="shared" ca="1" si="24"/>
        <v/>
      </c>
      <c r="G528" s="5" t="str">
        <f>IF(ROW()=7,MAX([D_i]),"")</f>
        <v/>
      </c>
      <c r="H528" s="69" t="str">
        <f ca="1">IF(INDIRECT("A"&amp;ROW())="","",RANK([Data],[Data],1)+COUNTIF([Data],Tabulka2493[[#This Row],[Data]])-1)</f>
        <v/>
      </c>
      <c r="I528" s="5" t="str">
        <f ca="1">IF(INDIRECT("A"&amp;ROW())="","",(Tabulka2493[[#This Row],[Pořadí2 - i2]]-1)/COUNT([Data]))</f>
        <v/>
      </c>
      <c r="J528" s="5" t="str">
        <f ca="1">IF(INDIRECT("A"&amp;ROW())="","",H528/COUNT([Data]))</f>
        <v/>
      </c>
      <c r="K528" s="72" t="str">
        <f ca="1">IF(INDIRECT("A"&amp;ROW())="","",NORMDIST(Tabulka2493[[#This Row],[Data]],$X$6,$X$7,1))</f>
        <v/>
      </c>
      <c r="L528" s="5" t="str">
        <f t="shared" ca="1" si="25"/>
        <v/>
      </c>
      <c r="M528" s="5" t="str">
        <f>IF(ROW()=7,MAX(Tabulka2493[D_i]),"")</f>
        <v/>
      </c>
      <c r="N528" s="5"/>
      <c r="O528" s="80"/>
      <c r="P528" s="80"/>
      <c r="Q528" s="80"/>
      <c r="R528" s="76" t="str">
        <f>IF(ROW()=7,IF(SUM([pomocná])&gt;0,SUM([pomocná]),1.36/SQRT(COUNT(Tabulka2493[Data]))),"")</f>
        <v/>
      </c>
      <c r="S528" s="79"/>
      <c r="T528" s="72"/>
      <c r="U528" s="72"/>
      <c r="V528" s="72"/>
    </row>
    <row r="529" spans="1:22">
      <c r="A529" s="4" t="str">
        <f>IF('Odhad rozsahu výběru'!D531="","",'Odhad rozsahu výběru'!D531)</f>
        <v/>
      </c>
      <c r="B529" s="69" t="str">
        <f ca="1">IF(INDIRECT("A"&amp;ROW())="","",RANK(A529,[Data],1))</f>
        <v/>
      </c>
      <c r="C529" s="5" t="str">
        <f ca="1">IF(INDIRECT("A"&amp;ROW())="","",(B529-1)/COUNT([Data]))</f>
        <v/>
      </c>
      <c r="D529" s="5" t="str">
        <f ca="1">IF(INDIRECT("A"&amp;ROW())="","",B529/COUNT([Data]))</f>
        <v/>
      </c>
      <c r="E529" t="str">
        <f t="shared" ca="1" si="26"/>
        <v/>
      </c>
      <c r="F529" s="5" t="str">
        <f t="shared" ca="1" si="24"/>
        <v/>
      </c>
      <c r="G529" s="5" t="str">
        <f>IF(ROW()=7,MAX([D_i]),"")</f>
        <v/>
      </c>
      <c r="H529" s="69" t="str">
        <f ca="1">IF(INDIRECT("A"&amp;ROW())="","",RANK([Data],[Data],1)+COUNTIF([Data],Tabulka2493[[#This Row],[Data]])-1)</f>
        <v/>
      </c>
      <c r="I529" s="5" t="str">
        <f ca="1">IF(INDIRECT("A"&amp;ROW())="","",(Tabulka2493[[#This Row],[Pořadí2 - i2]]-1)/COUNT([Data]))</f>
        <v/>
      </c>
      <c r="J529" s="5" t="str">
        <f ca="1">IF(INDIRECT("A"&amp;ROW())="","",H529/COUNT([Data]))</f>
        <v/>
      </c>
      <c r="K529" s="72" t="str">
        <f ca="1">IF(INDIRECT("A"&amp;ROW())="","",NORMDIST(Tabulka2493[[#This Row],[Data]],$X$6,$X$7,1))</f>
        <v/>
      </c>
      <c r="L529" s="5" t="str">
        <f t="shared" ca="1" si="25"/>
        <v/>
      </c>
      <c r="M529" s="5" t="str">
        <f>IF(ROW()=7,MAX(Tabulka2493[D_i]),"")</f>
        <v/>
      </c>
      <c r="N529" s="5"/>
      <c r="O529" s="80"/>
      <c r="P529" s="80"/>
      <c r="Q529" s="80"/>
      <c r="R529" s="76" t="str">
        <f>IF(ROW()=7,IF(SUM([pomocná])&gt;0,SUM([pomocná]),1.36/SQRT(COUNT(Tabulka2493[Data]))),"")</f>
        <v/>
      </c>
      <c r="S529" s="79"/>
      <c r="T529" s="72"/>
      <c r="U529" s="72"/>
      <c r="V529" s="72"/>
    </row>
    <row r="530" spans="1:22">
      <c r="A530" s="4" t="str">
        <f>IF('Odhad rozsahu výběru'!D532="","",'Odhad rozsahu výběru'!D532)</f>
        <v/>
      </c>
      <c r="B530" s="69" t="str">
        <f ca="1">IF(INDIRECT("A"&amp;ROW())="","",RANK(A530,[Data],1))</f>
        <v/>
      </c>
      <c r="C530" s="5" t="str">
        <f ca="1">IF(INDIRECT("A"&amp;ROW())="","",(B530-1)/COUNT([Data]))</f>
        <v/>
      </c>
      <c r="D530" s="5" t="str">
        <f ca="1">IF(INDIRECT("A"&amp;ROW())="","",B530/COUNT([Data]))</f>
        <v/>
      </c>
      <c r="E530" t="str">
        <f t="shared" ca="1" si="26"/>
        <v/>
      </c>
      <c r="F530" s="5" t="str">
        <f t="shared" ca="1" si="24"/>
        <v/>
      </c>
      <c r="G530" s="5" t="str">
        <f>IF(ROW()=7,MAX([D_i]),"")</f>
        <v/>
      </c>
      <c r="H530" s="69" t="str">
        <f ca="1">IF(INDIRECT("A"&amp;ROW())="","",RANK([Data],[Data],1)+COUNTIF([Data],Tabulka2493[[#This Row],[Data]])-1)</f>
        <v/>
      </c>
      <c r="I530" s="5" t="str">
        <f ca="1">IF(INDIRECT("A"&amp;ROW())="","",(Tabulka2493[[#This Row],[Pořadí2 - i2]]-1)/COUNT([Data]))</f>
        <v/>
      </c>
      <c r="J530" s="5" t="str">
        <f ca="1">IF(INDIRECT("A"&amp;ROW())="","",H530/COUNT([Data]))</f>
        <v/>
      </c>
      <c r="K530" s="72" t="str">
        <f ca="1">IF(INDIRECT("A"&amp;ROW())="","",NORMDIST(Tabulka2493[[#This Row],[Data]],$X$6,$X$7,1))</f>
        <v/>
      </c>
      <c r="L530" s="5" t="str">
        <f t="shared" ca="1" si="25"/>
        <v/>
      </c>
      <c r="M530" s="5" t="str">
        <f>IF(ROW()=7,MAX(Tabulka2493[D_i]),"")</f>
        <v/>
      </c>
      <c r="N530" s="5"/>
      <c r="O530" s="80"/>
      <c r="P530" s="80"/>
      <c r="Q530" s="80"/>
      <c r="R530" s="76" t="str">
        <f>IF(ROW()=7,IF(SUM([pomocná])&gt;0,SUM([pomocná]),1.36/SQRT(COUNT(Tabulka2493[Data]))),"")</f>
        <v/>
      </c>
      <c r="S530" s="79"/>
      <c r="T530" s="72"/>
      <c r="U530" s="72"/>
      <c r="V530" s="72"/>
    </row>
    <row r="531" spans="1:22">
      <c r="A531" s="4" t="str">
        <f>IF('Odhad rozsahu výběru'!D533="","",'Odhad rozsahu výběru'!D533)</f>
        <v/>
      </c>
      <c r="B531" s="69" t="str">
        <f ca="1">IF(INDIRECT("A"&amp;ROW())="","",RANK(A531,[Data],1))</f>
        <v/>
      </c>
      <c r="C531" s="5" t="str">
        <f ca="1">IF(INDIRECT("A"&amp;ROW())="","",(B531-1)/COUNT([Data]))</f>
        <v/>
      </c>
      <c r="D531" s="5" t="str">
        <f ca="1">IF(INDIRECT("A"&amp;ROW())="","",B531/COUNT([Data]))</f>
        <v/>
      </c>
      <c r="E531" t="str">
        <f t="shared" ca="1" si="26"/>
        <v/>
      </c>
      <c r="F531" s="5" t="str">
        <f t="shared" ca="1" si="24"/>
        <v/>
      </c>
      <c r="G531" s="5" t="str">
        <f>IF(ROW()=7,MAX([D_i]),"")</f>
        <v/>
      </c>
      <c r="H531" s="69" t="str">
        <f ca="1">IF(INDIRECT("A"&amp;ROW())="","",RANK([Data],[Data],1)+COUNTIF([Data],Tabulka2493[[#This Row],[Data]])-1)</f>
        <v/>
      </c>
      <c r="I531" s="5" t="str">
        <f ca="1">IF(INDIRECT("A"&amp;ROW())="","",(Tabulka2493[[#This Row],[Pořadí2 - i2]]-1)/COUNT([Data]))</f>
        <v/>
      </c>
      <c r="J531" s="5" t="str">
        <f ca="1">IF(INDIRECT("A"&amp;ROW())="","",H531/COUNT([Data]))</f>
        <v/>
      </c>
      <c r="K531" s="72" t="str">
        <f ca="1">IF(INDIRECT("A"&amp;ROW())="","",NORMDIST(Tabulka2493[[#This Row],[Data]],$X$6,$X$7,1))</f>
        <v/>
      </c>
      <c r="L531" s="5" t="str">
        <f t="shared" ca="1" si="25"/>
        <v/>
      </c>
      <c r="M531" s="5" t="str">
        <f>IF(ROW()=7,MAX(Tabulka2493[D_i]),"")</f>
        <v/>
      </c>
      <c r="N531" s="5"/>
      <c r="O531" s="80"/>
      <c r="P531" s="80"/>
      <c r="Q531" s="80"/>
      <c r="R531" s="76" t="str">
        <f>IF(ROW()=7,IF(SUM([pomocná])&gt;0,SUM([pomocná]),1.36/SQRT(COUNT(Tabulka2493[Data]))),"")</f>
        <v/>
      </c>
      <c r="S531" s="79"/>
      <c r="T531" s="72"/>
      <c r="U531" s="72"/>
      <c r="V531" s="72"/>
    </row>
    <row r="532" spans="1:22">
      <c r="A532" s="4" t="str">
        <f>IF('Odhad rozsahu výběru'!D534="","",'Odhad rozsahu výběru'!D534)</f>
        <v/>
      </c>
      <c r="B532" s="69" t="str">
        <f ca="1">IF(INDIRECT("A"&amp;ROW())="","",RANK(A532,[Data],1))</f>
        <v/>
      </c>
      <c r="C532" s="5" t="str">
        <f ca="1">IF(INDIRECT("A"&amp;ROW())="","",(B532-1)/COUNT([Data]))</f>
        <v/>
      </c>
      <c r="D532" s="5" t="str">
        <f ca="1">IF(INDIRECT("A"&amp;ROW())="","",B532/COUNT([Data]))</f>
        <v/>
      </c>
      <c r="E532" t="str">
        <f t="shared" ca="1" si="26"/>
        <v/>
      </c>
      <c r="F532" s="5" t="str">
        <f t="shared" ca="1" si="24"/>
        <v/>
      </c>
      <c r="G532" s="5" t="str">
        <f>IF(ROW()=7,MAX([D_i]),"")</f>
        <v/>
      </c>
      <c r="H532" s="69" t="str">
        <f ca="1">IF(INDIRECT("A"&amp;ROW())="","",RANK([Data],[Data],1)+COUNTIF([Data],Tabulka2493[[#This Row],[Data]])-1)</f>
        <v/>
      </c>
      <c r="I532" s="5" t="str">
        <f ca="1">IF(INDIRECT("A"&amp;ROW())="","",(Tabulka2493[[#This Row],[Pořadí2 - i2]]-1)/COUNT([Data]))</f>
        <v/>
      </c>
      <c r="J532" s="5" t="str">
        <f ca="1">IF(INDIRECT("A"&amp;ROW())="","",H532/COUNT([Data]))</f>
        <v/>
      </c>
      <c r="K532" s="72" t="str">
        <f ca="1">IF(INDIRECT("A"&amp;ROW())="","",NORMDIST(Tabulka2493[[#This Row],[Data]],$X$6,$X$7,1))</f>
        <v/>
      </c>
      <c r="L532" s="5" t="str">
        <f t="shared" ca="1" si="25"/>
        <v/>
      </c>
      <c r="M532" s="5" t="str">
        <f>IF(ROW()=7,MAX(Tabulka2493[D_i]),"")</f>
        <v/>
      </c>
      <c r="N532" s="5"/>
      <c r="O532" s="80"/>
      <c r="P532" s="80"/>
      <c r="Q532" s="80"/>
      <c r="R532" s="76" t="str">
        <f>IF(ROW()=7,IF(SUM([pomocná])&gt;0,SUM([pomocná]),1.36/SQRT(COUNT(Tabulka2493[Data]))),"")</f>
        <v/>
      </c>
      <c r="S532" s="79"/>
      <c r="T532" s="72"/>
      <c r="U532" s="72"/>
      <c r="V532" s="72"/>
    </row>
    <row r="533" spans="1:22">
      <c r="A533" s="4" t="str">
        <f>IF('Odhad rozsahu výběru'!D535="","",'Odhad rozsahu výběru'!D535)</f>
        <v/>
      </c>
      <c r="B533" s="69" t="str">
        <f ca="1">IF(INDIRECT("A"&amp;ROW())="","",RANK(A533,[Data],1))</f>
        <v/>
      </c>
      <c r="C533" s="5" t="str">
        <f ca="1">IF(INDIRECT("A"&amp;ROW())="","",(B533-1)/COUNT([Data]))</f>
        <v/>
      </c>
      <c r="D533" s="5" t="str">
        <f ca="1">IF(INDIRECT("A"&amp;ROW())="","",B533/COUNT([Data]))</f>
        <v/>
      </c>
      <c r="E533" t="str">
        <f t="shared" ca="1" si="26"/>
        <v/>
      </c>
      <c r="F533" s="5" t="str">
        <f t="shared" ca="1" si="24"/>
        <v/>
      </c>
      <c r="G533" s="5" t="str">
        <f>IF(ROW()=7,MAX([D_i]),"")</f>
        <v/>
      </c>
      <c r="H533" s="69" t="str">
        <f ca="1">IF(INDIRECT("A"&amp;ROW())="","",RANK([Data],[Data],1)+COUNTIF([Data],Tabulka2493[[#This Row],[Data]])-1)</f>
        <v/>
      </c>
      <c r="I533" s="5" t="str">
        <f ca="1">IF(INDIRECT("A"&amp;ROW())="","",(Tabulka2493[[#This Row],[Pořadí2 - i2]]-1)/COUNT([Data]))</f>
        <v/>
      </c>
      <c r="J533" s="5" t="str">
        <f ca="1">IF(INDIRECT("A"&amp;ROW())="","",H533/COUNT([Data]))</f>
        <v/>
      </c>
      <c r="K533" s="72" t="str">
        <f ca="1">IF(INDIRECT("A"&amp;ROW())="","",NORMDIST(Tabulka2493[[#This Row],[Data]],$X$6,$X$7,1))</f>
        <v/>
      </c>
      <c r="L533" s="5" t="str">
        <f t="shared" ca="1" si="25"/>
        <v/>
      </c>
      <c r="M533" s="5" t="str">
        <f>IF(ROW()=7,MAX(Tabulka2493[D_i]),"")</f>
        <v/>
      </c>
      <c r="N533" s="5"/>
      <c r="O533" s="80"/>
      <c r="P533" s="80"/>
      <c r="Q533" s="80"/>
      <c r="R533" s="76" t="str">
        <f>IF(ROW()=7,IF(SUM([pomocná])&gt;0,SUM([pomocná]),1.36/SQRT(COUNT(Tabulka2493[Data]))),"")</f>
        <v/>
      </c>
      <c r="S533" s="79"/>
      <c r="T533" s="72"/>
      <c r="U533" s="72"/>
      <c r="V533" s="72"/>
    </row>
    <row r="534" spans="1:22">
      <c r="A534" s="4" t="str">
        <f>IF('Odhad rozsahu výběru'!D536="","",'Odhad rozsahu výběru'!D536)</f>
        <v/>
      </c>
      <c r="B534" s="69" t="str">
        <f ca="1">IF(INDIRECT("A"&amp;ROW())="","",RANK(A534,[Data],1))</f>
        <v/>
      </c>
      <c r="C534" s="5" t="str">
        <f ca="1">IF(INDIRECT("A"&amp;ROW())="","",(B534-1)/COUNT([Data]))</f>
        <v/>
      </c>
      <c r="D534" s="5" t="str">
        <f ca="1">IF(INDIRECT("A"&amp;ROW())="","",B534/COUNT([Data]))</f>
        <v/>
      </c>
      <c r="E534" t="str">
        <f t="shared" ca="1" si="26"/>
        <v/>
      </c>
      <c r="F534" s="5" t="str">
        <f t="shared" ca="1" si="24"/>
        <v/>
      </c>
      <c r="G534" s="5" t="str">
        <f>IF(ROW()=7,MAX([D_i]),"")</f>
        <v/>
      </c>
      <c r="H534" s="69" t="str">
        <f ca="1">IF(INDIRECT("A"&amp;ROW())="","",RANK([Data],[Data],1)+COUNTIF([Data],Tabulka2493[[#This Row],[Data]])-1)</f>
        <v/>
      </c>
      <c r="I534" s="5" t="str">
        <f ca="1">IF(INDIRECT("A"&amp;ROW())="","",(Tabulka2493[[#This Row],[Pořadí2 - i2]]-1)/COUNT([Data]))</f>
        <v/>
      </c>
      <c r="J534" s="5" t="str">
        <f ca="1">IF(INDIRECT("A"&amp;ROW())="","",H534/COUNT([Data]))</f>
        <v/>
      </c>
      <c r="K534" s="72" t="str">
        <f ca="1">IF(INDIRECT("A"&amp;ROW())="","",NORMDIST(Tabulka2493[[#This Row],[Data]],$X$6,$X$7,1))</f>
        <v/>
      </c>
      <c r="L534" s="5" t="str">
        <f t="shared" ca="1" si="25"/>
        <v/>
      </c>
      <c r="M534" s="5" t="str">
        <f>IF(ROW()=7,MAX(Tabulka2493[D_i]),"")</f>
        <v/>
      </c>
      <c r="N534" s="5"/>
      <c r="O534" s="80"/>
      <c r="P534" s="80"/>
      <c r="Q534" s="80"/>
      <c r="R534" s="76" t="str">
        <f>IF(ROW()=7,IF(SUM([pomocná])&gt;0,SUM([pomocná]),1.36/SQRT(COUNT(Tabulka2493[Data]))),"")</f>
        <v/>
      </c>
      <c r="S534" s="79"/>
      <c r="T534" s="72"/>
      <c r="U534" s="72"/>
      <c r="V534" s="72"/>
    </row>
    <row r="535" spans="1:22">
      <c r="A535" s="4" t="str">
        <f>IF('Odhad rozsahu výběru'!D537="","",'Odhad rozsahu výběru'!D537)</f>
        <v/>
      </c>
      <c r="B535" s="69" t="str">
        <f ca="1">IF(INDIRECT("A"&amp;ROW())="","",RANK(A535,[Data],1))</f>
        <v/>
      </c>
      <c r="C535" s="5" t="str">
        <f ca="1">IF(INDIRECT("A"&amp;ROW())="","",(B535-1)/COUNT([Data]))</f>
        <v/>
      </c>
      <c r="D535" s="5" t="str">
        <f ca="1">IF(INDIRECT("A"&amp;ROW())="","",B535/COUNT([Data]))</f>
        <v/>
      </c>
      <c r="E535" t="str">
        <f t="shared" ca="1" si="26"/>
        <v/>
      </c>
      <c r="F535" s="5" t="str">
        <f t="shared" ca="1" si="24"/>
        <v/>
      </c>
      <c r="G535" s="5" t="str">
        <f>IF(ROW()=7,MAX([D_i]),"")</f>
        <v/>
      </c>
      <c r="H535" s="69" t="str">
        <f ca="1">IF(INDIRECT("A"&amp;ROW())="","",RANK([Data],[Data],1)+COUNTIF([Data],Tabulka2493[[#This Row],[Data]])-1)</f>
        <v/>
      </c>
      <c r="I535" s="5" t="str">
        <f ca="1">IF(INDIRECT("A"&amp;ROW())="","",(Tabulka2493[[#This Row],[Pořadí2 - i2]]-1)/COUNT([Data]))</f>
        <v/>
      </c>
      <c r="J535" s="5" t="str">
        <f ca="1">IF(INDIRECT("A"&amp;ROW())="","",H535/COUNT([Data]))</f>
        <v/>
      </c>
      <c r="K535" s="72" t="str">
        <f ca="1">IF(INDIRECT("A"&amp;ROW())="","",NORMDIST(Tabulka2493[[#This Row],[Data]],$X$6,$X$7,1))</f>
        <v/>
      </c>
      <c r="L535" s="5" t="str">
        <f t="shared" ca="1" si="25"/>
        <v/>
      </c>
      <c r="M535" s="5" t="str">
        <f>IF(ROW()=7,MAX(Tabulka2493[D_i]),"")</f>
        <v/>
      </c>
      <c r="N535" s="5"/>
      <c r="O535" s="80"/>
      <c r="P535" s="80"/>
      <c r="Q535" s="80"/>
      <c r="R535" s="76" t="str">
        <f>IF(ROW()=7,IF(SUM([pomocná])&gt;0,SUM([pomocná]),1.36/SQRT(COUNT(Tabulka2493[Data]))),"")</f>
        <v/>
      </c>
      <c r="S535" s="79"/>
      <c r="T535" s="72"/>
      <c r="U535" s="72"/>
      <c r="V535" s="72"/>
    </row>
    <row r="536" spans="1:22">
      <c r="A536" s="4" t="str">
        <f>IF('Odhad rozsahu výběru'!D538="","",'Odhad rozsahu výběru'!D538)</f>
        <v/>
      </c>
      <c r="B536" s="69" t="str">
        <f ca="1">IF(INDIRECT("A"&amp;ROW())="","",RANK(A536,[Data],1))</f>
        <v/>
      </c>
      <c r="C536" s="5" t="str">
        <f ca="1">IF(INDIRECT("A"&amp;ROW())="","",(B536-1)/COUNT([Data]))</f>
        <v/>
      </c>
      <c r="D536" s="5" t="str">
        <f ca="1">IF(INDIRECT("A"&amp;ROW())="","",B536/COUNT([Data]))</f>
        <v/>
      </c>
      <c r="E536" t="str">
        <f t="shared" ca="1" si="26"/>
        <v/>
      </c>
      <c r="F536" s="5" t="str">
        <f t="shared" ca="1" si="24"/>
        <v/>
      </c>
      <c r="G536" s="5" t="str">
        <f>IF(ROW()=7,MAX([D_i]),"")</f>
        <v/>
      </c>
      <c r="H536" s="69" t="str">
        <f ca="1">IF(INDIRECT("A"&amp;ROW())="","",RANK([Data],[Data],1)+COUNTIF([Data],Tabulka2493[[#This Row],[Data]])-1)</f>
        <v/>
      </c>
      <c r="I536" s="5" t="str">
        <f ca="1">IF(INDIRECT("A"&amp;ROW())="","",(Tabulka2493[[#This Row],[Pořadí2 - i2]]-1)/COUNT([Data]))</f>
        <v/>
      </c>
      <c r="J536" s="5" t="str">
        <f ca="1">IF(INDIRECT("A"&amp;ROW())="","",H536/COUNT([Data]))</f>
        <v/>
      </c>
      <c r="K536" s="72" t="str">
        <f ca="1">IF(INDIRECT("A"&amp;ROW())="","",NORMDIST(Tabulka2493[[#This Row],[Data]],$X$6,$X$7,1))</f>
        <v/>
      </c>
      <c r="L536" s="5" t="str">
        <f t="shared" ca="1" si="25"/>
        <v/>
      </c>
      <c r="M536" s="5" t="str">
        <f>IF(ROW()=7,MAX(Tabulka2493[D_i]),"")</f>
        <v/>
      </c>
      <c r="N536" s="5"/>
      <c r="O536" s="80"/>
      <c r="P536" s="80"/>
      <c r="Q536" s="80"/>
      <c r="R536" s="76" t="str">
        <f>IF(ROW()=7,IF(SUM([pomocná])&gt;0,SUM([pomocná]),1.36/SQRT(COUNT(Tabulka2493[Data]))),"")</f>
        <v/>
      </c>
      <c r="S536" s="79"/>
      <c r="T536" s="72"/>
      <c r="U536" s="72"/>
      <c r="V536" s="72"/>
    </row>
    <row r="537" spans="1:22">
      <c r="A537" s="4" t="str">
        <f>IF('Odhad rozsahu výběru'!D539="","",'Odhad rozsahu výběru'!D539)</f>
        <v/>
      </c>
      <c r="B537" s="69" t="str">
        <f ca="1">IF(INDIRECT("A"&amp;ROW())="","",RANK(A537,[Data],1))</f>
        <v/>
      </c>
      <c r="C537" s="5" t="str">
        <f ca="1">IF(INDIRECT("A"&amp;ROW())="","",(B537-1)/COUNT([Data]))</f>
        <v/>
      </c>
      <c r="D537" s="5" t="str">
        <f ca="1">IF(INDIRECT("A"&amp;ROW())="","",B537/COUNT([Data]))</f>
        <v/>
      </c>
      <c r="E537" t="str">
        <f t="shared" ca="1" si="26"/>
        <v/>
      </c>
      <c r="F537" s="5" t="str">
        <f t="shared" ca="1" si="24"/>
        <v/>
      </c>
      <c r="G537" s="5" t="str">
        <f>IF(ROW()=7,MAX([D_i]),"")</f>
        <v/>
      </c>
      <c r="H537" s="69" t="str">
        <f ca="1">IF(INDIRECT("A"&amp;ROW())="","",RANK([Data],[Data],1)+COUNTIF([Data],Tabulka2493[[#This Row],[Data]])-1)</f>
        <v/>
      </c>
      <c r="I537" s="5" t="str">
        <f ca="1">IF(INDIRECT("A"&amp;ROW())="","",(Tabulka2493[[#This Row],[Pořadí2 - i2]]-1)/COUNT([Data]))</f>
        <v/>
      </c>
      <c r="J537" s="5" t="str">
        <f ca="1">IF(INDIRECT("A"&amp;ROW())="","",H537/COUNT([Data]))</f>
        <v/>
      </c>
      <c r="K537" s="72" t="str">
        <f ca="1">IF(INDIRECT("A"&amp;ROW())="","",NORMDIST(Tabulka2493[[#This Row],[Data]],$X$6,$X$7,1))</f>
        <v/>
      </c>
      <c r="L537" s="5" t="str">
        <f t="shared" ca="1" si="25"/>
        <v/>
      </c>
      <c r="M537" s="5" t="str">
        <f>IF(ROW()=7,MAX(Tabulka2493[D_i]),"")</f>
        <v/>
      </c>
      <c r="N537" s="5"/>
      <c r="O537" s="80"/>
      <c r="P537" s="80"/>
      <c r="Q537" s="80"/>
      <c r="R537" s="76" t="str">
        <f>IF(ROW()=7,IF(SUM([pomocná])&gt;0,SUM([pomocná]),1.36/SQRT(COUNT(Tabulka2493[Data]))),"")</f>
        <v/>
      </c>
      <c r="S537" s="79"/>
      <c r="T537" s="72"/>
      <c r="U537" s="72"/>
      <c r="V537" s="72"/>
    </row>
    <row r="538" spans="1:22">
      <c r="A538" s="4" t="str">
        <f>IF('Odhad rozsahu výběru'!D540="","",'Odhad rozsahu výběru'!D540)</f>
        <v/>
      </c>
      <c r="B538" s="69" t="str">
        <f ca="1">IF(INDIRECT("A"&amp;ROW())="","",RANK(A538,[Data],1))</f>
        <v/>
      </c>
      <c r="C538" s="5" t="str">
        <f ca="1">IF(INDIRECT("A"&amp;ROW())="","",(B538-1)/COUNT([Data]))</f>
        <v/>
      </c>
      <c r="D538" s="5" t="str">
        <f ca="1">IF(INDIRECT("A"&amp;ROW())="","",B538/COUNT([Data]))</f>
        <v/>
      </c>
      <c r="E538" t="str">
        <f t="shared" ca="1" si="26"/>
        <v/>
      </c>
      <c r="F538" s="5" t="str">
        <f t="shared" ca="1" si="24"/>
        <v/>
      </c>
      <c r="G538" s="5" t="str">
        <f>IF(ROW()=7,MAX([D_i]),"")</f>
        <v/>
      </c>
      <c r="H538" s="69" t="str">
        <f ca="1">IF(INDIRECT("A"&amp;ROW())="","",RANK([Data],[Data],1)+COUNTIF([Data],Tabulka2493[[#This Row],[Data]])-1)</f>
        <v/>
      </c>
      <c r="I538" s="5" t="str">
        <f ca="1">IF(INDIRECT("A"&amp;ROW())="","",(Tabulka2493[[#This Row],[Pořadí2 - i2]]-1)/COUNT([Data]))</f>
        <v/>
      </c>
      <c r="J538" s="5" t="str">
        <f ca="1">IF(INDIRECT("A"&amp;ROW())="","",H538/COUNT([Data]))</f>
        <v/>
      </c>
      <c r="K538" s="72" t="str">
        <f ca="1">IF(INDIRECT("A"&amp;ROW())="","",NORMDIST(Tabulka2493[[#This Row],[Data]],$X$6,$X$7,1))</f>
        <v/>
      </c>
      <c r="L538" s="5" t="str">
        <f t="shared" ca="1" si="25"/>
        <v/>
      </c>
      <c r="M538" s="5" t="str">
        <f>IF(ROW()=7,MAX(Tabulka2493[D_i]),"")</f>
        <v/>
      </c>
      <c r="N538" s="5"/>
      <c r="O538" s="80"/>
      <c r="P538" s="80"/>
      <c r="Q538" s="80"/>
      <c r="R538" s="76" t="str">
        <f>IF(ROW()=7,IF(SUM([pomocná])&gt;0,SUM([pomocná]),1.36/SQRT(COUNT(Tabulka2493[Data]))),"")</f>
        <v/>
      </c>
      <c r="S538" s="79"/>
      <c r="T538" s="72"/>
      <c r="U538" s="72"/>
      <c r="V538" s="72"/>
    </row>
    <row r="539" spans="1:22">
      <c r="A539" s="4" t="str">
        <f>IF('Odhad rozsahu výběru'!D541="","",'Odhad rozsahu výběru'!D541)</f>
        <v/>
      </c>
      <c r="B539" s="69" t="str">
        <f ca="1">IF(INDIRECT("A"&amp;ROW())="","",RANK(A539,[Data],1))</f>
        <v/>
      </c>
      <c r="C539" s="5" t="str">
        <f ca="1">IF(INDIRECT("A"&amp;ROW())="","",(B539-1)/COUNT([Data]))</f>
        <v/>
      </c>
      <c r="D539" s="5" t="str">
        <f ca="1">IF(INDIRECT("A"&amp;ROW())="","",B539/COUNT([Data]))</f>
        <v/>
      </c>
      <c r="E539" t="str">
        <f t="shared" ca="1" si="26"/>
        <v/>
      </c>
      <c r="F539" s="5" t="str">
        <f t="shared" ca="1" si="24"/>
        <v/>
      </c>
      <c r="G539" s="5" t="str">
        <f>IF(ROW()=7,MAX([D_i]),"")</f>
        <v/>
      </c>
      <c r="H539" s="69" t="str">
        <f ca="1">IF(INDIRECT("A"&amp;ROW())="","",RANK([Data],[Data],1)+COUNTIF([Data],Tabulka2493[[#This Row],[Data]])-1)</f>
        <v/>
      </c>
      <c r="I539" s="5" t="str">
        <f ca="1">IF(INDIRECT("A"&amp;ROW())="","",(Tabulka2493[[#This Row],[Pořadí2 - i2]]-1)/COUNT([Data]))</f>
        <v/>
      </c>
      <c r="J539" s="5" t="str">
        <f ca="1">IF(INDIRECT("A"&amp;ROW())="","",H539/COUNT([Data]))</f>
        <v/>
      </c>
      <c r="K539" s="72" t="str">
        <f ca="1">IF(INDIRECT("A"&amp;ROW())="","",NORMDIST(Tabulka2493[[#This Row],[Data]],$X$6,$X$7,1))</f>
        <v/>
      </c>
      <c r="L539" s="5" t="str">
        <f t="shared" ca="1" si="25"/>
        <v/>
      </c>
      <c r="M539" s="5" t="str">
        <f>IF(ROW()=7,MAX(Tabulka2493[D_i]),"")</f>
        <v/>
      </c>
      <c r="N539" s="5"/>
      <c r="O539" s="80"/>
      <c r="P539" s="80"/>
      <c r="Q539" s="80"/>
      <c r="R539" s="76" t="str">
        <f>IF(ROW()=7,IF(SUM([pomocná])&gt;0,SUM([pomocná]),1.36/SQRT(COUNT(Tabulka2493[Data]))),"")</f>
        <v/>
      </c>
      <c r="S539" s="79"/>
      <c r="T539" s="72"/>
      <c r="U539" s="72"/>
      <c r="V539" s="72"/>
    </row>
    <row r="540" spans="1:22">
      <c r="A540" s="4" t="str">
        <f>IF('Odhad rozsahu výběru'!D542="","",'Odhad rozsahu výběru'!D542)</f>
        <v/>
      </c>
      <c r="B540" s="69" t="str">
        <f ca="1">IF(INDIRECT("A"&amp;ROW())="","",RANK(A540,[Data],1))</f>
        <v/>
      </c>
      <c r="C540" s="5" t="str">
        <f ca="1">IF(INDIRECT("A"&amp;ROW())="","",(B540-1)/COUNT([Data]))</f>
        <v/>
      </c>
      <c r="D540" s="5" t="str">
        <f ca="1">IF(INDIRECT("A"&amp;ROW())="","",B540/COUNT([Data]))</f>
        <v/>
      </c>
      <c r="E540" t="str">
        <f t="shared" ca="1" si="26"/>
        <v/>
      </c>
      <c r="F540" s="5" t="str">
        <f t="shared" ca="1" si="24"/>
        <v/>
      </c>
      <c r="G540" s="5" t="str">
        <f>IF(ROW()=7,MAX([D_i]),"")</f>
        <v/>
      </c>
      <c r="H540" s="69" t="str">
        <f ca="1">IF(INDIRECT("A"&amp;ROW())="","",RANK([Data],[Data],1)+COUNTIF([Data],Tabulka2493[[#This Row],[Data]])-1)</f>
        <v/>
      </c>
      <c r="I540" s="5" t="str">
        <f ca="1">IF(INDIRECT("A"&amp;ROW())="","",(Tabulka2493[[#This Row],[Pořadí2 - i2]]-1)/COUNT([Data]))</f>
        <v/>
      </c>
      <c r="J540" s="5" t="str">
        <f ca="1">IF(INDIRECT("A"&amp;ROW())="","",H540/COUNT([Data]))</f>
        <v/>
      </c>
      <c r="K540" s="72" t="str">
        <f ca="1">IF(INDIRECT("A"&amp;ROW())="","",NORMDIST(Tabulka2493[[#This Row],[Data]],$X$6,$X$7,1))</f>
        <v/>
      </c>
      <c r="L540" s="5" t="str">
        <f t="shared" ca="1" si="25"/>
        <v/>
      </c>
      <c r="M540" s="5" t="str">
        <f>IF(ROW()=7,MAX(Tabulka2493[D_i]),"")</f>
        <v/>
      </c>
      <c r="N540" s="5"/>
      <c r="O540" s="80"/>
      <c r="P540" s="80"/>
      <c r="Q540" s="80"/>
      <c r="R540" s="76" t="str">
        <f>IF(ROW()=7,IF(SUM([pomocná])&gt;0,SUM([pomocná]),1.36/SQRT(COUNT(Tabulka2493[Data]))),"")</f>
        <v/>
      </c>
      <c r="S540" s="79"/>
      <c r="T540" s="72"/>
      <c r="U540" s="72"/>
      <c r="V540" s="72"/>
    </row>
    <row r="541" spans="1:22">
      <c r="A541" s="4" t="str">
        <f>IF('Odhad rozsahu výběru'!D543="","",'Odhad rozsahu výběru'!D543)</f>
        <v/>
      </c>
      <c r="B541" s="69" t="str">
        <f ca="1">IF(INDIRECT("A"&amp;ROW())="","",RANK(A541,[Data],1))</f>
        <v/>
      </c>
      <c r="C541" s="5" t="str">
        <f ca="1">IF(INDIRECT("A"&amp;ROW())="","",(B541-1)/COUNT([Data]))</f>
        <v/>
      </c>
      <c r="D541" s="5" t="str">
        <f ca="1">IF(INDIRECT("A"&amp;ROW())="","",B541/COUNT([Data]))</f>
        <v/>
      </c>
      <c r="E541" t="str">
        <f t="shared" ca="1" si="26"/>
        <v/>
      </c>
      <c r="F541" s="5" t="str">
        <f t="shared" ca="1" si="24"/>
        <v/>
      </c>
      <c r="G541" s="5" t="str">
        <f>IF(ROW()=7,MAX([D_i]),"")</f>
        <v/>
      </c>
      <c r="H541" s="69" t="str">
        <f ca="1">IF(INDIRECT("A"&amp;ROW())="","",RANK([Data],[Data],1)+COUNTIF([Data],Tabulka2493[[#This Row],[Data]])-1)</f>
        <v/>
      </c>
      <c r="I541" s="5" t="str">
        <f ca="1">IF(INDIRECT("A"&amp;ROW())="","",(Tabulka2493[[#This Row],[Pořadí2 - i2]]-1)/COUNT([Data]))</f>
        <v/>
      </c>
      <c r="J541" s="5" t="str">
        <f ca="1">IF(INDIRECT("A"&amp;ROW())="","",H541/COUNT([Data]))</f>
        <v/>
      </c>
      <c r="K541" s="72" t="str">
        <f ca="1">IF(INDIRECT("A"&amp;ROW())="","",NORMDIST(Tabulka2493[[#This Row],[Data]],$X$6,$X$7,1))</f>
        <v/>
      </c>
      <c r="L541" s="5" t="str">
        <f t="shared" ca="1" si="25"/>
        <v/>
      </c>
      <c r="M541" s="5" t="str">
        <f>IF(ROW()=7,MAX(Tabulka2493[D_i]),"")</f>
        <v/>
      </c>
      <c r="N541" s="5"/>
      <c r="O541" s="80"/>
      <c r="P541" s="80"/>
      <c r="Q541" s="80"/>
      <c r="R541" s="76" t="str">
        <f>IF(ROW()=7,IF(SUM([pomocná])&gt;0,SUM([pomocná]),1.36/SQRT(COUNT(Tabulka2493[Data]))),"")</f>
        <v/>
      </c>
      <c r="S541" s="79"/>
      <c r="T541" s="72"/>
      <c r="U541" s="72"/>
      <c r="V541" s="72"/>
    </row>
    <row r="542" spans="1:22">
      <c r="A542" s="4" t="str">
        <f>IF('Odhad rozsahu výběru'!D544="","",'Odhad rozsahu výběru'!D544)</f>
        <v/>
      </c>
      <c r="B542" s="69" t="str">
        <f ca="1">IF(INDIRECT("A"&amp;ROW())="","",RANK(A542,[Data],1))</f>
        <v/>
      </c>
      <c r="C542" s="5" t="str">
        <f ca="1">IF(INDIRECT("A"&amp;ROW())="","",(B542-1)/COUNT([Data]))</f>
        <v/>
      </c>
      <c r="D542" s="5" t="str">
        <f ca="1">IF(INDIRECT("A"&amp;ROW())="","",B542/COUNT([Data]))</f>
        <v/>
      </c>
      <c r="E542" t="str">
        <f t="shared" ca="1" si="26"/>
        <v/>
      </c>
      <c r="F542" s="5" t="str">
        <f t="shared" ca="1" si="24"/>
        <v/>
      </c>
      <c r="G542" s="5" t="str">
        <f>IF(ROW()=7,MAX([D_i]),"")</f>
        <v/>
      </c>
      <c r="H542" s="69" t="str">
        <f ca="1">IF(INDIRECT("A"&amp;ROW())="","",RANK([Data],[Data],1)+COUNTIF([Data],Tabulka2493[[#This Row],[Data]])-1)</f>
        <v/>
      </c>
      <c r="I542" s="5" t="str">
        <f ca="1">IF(INDIRECT("A"&amp;ROW())="","",(Tabulka2493[[#This Row],[Pořadí2 - i2]]-1)/COUNT([Data]))</f>
        <v/>
      </c>
      <c r="J542" s="5" t="str">
        <f ca="1">IF(INDIRECT("A"&amp;ROW())="","",H542/COUNT([Data]))</f>
        <v/>
      </c>
      <c r="K542" s="72" t="str">
        <f ca="1">IF(INDIRECT("A"&amp;ROW())="","",NORMDIST(Tabulka2493[[#This Row],[Data]],$X$6,$X$7,1))</f>
        <v/>
      </c>
      <c r="L542" s="5" t="str">
        <f t="shared" ca="1" si="25"/>
        <v/>
      </c>
      <c r="M542" s="5" t="str">
        <f>IF(ROW()=7,MAX(Tabulka2493[D_i]),"")</f>
        <v/>
      </c>
      <c r="N542" s="5"/>
      <c r="O542" s="80"/>
      <c r="P542" s="80"/>
      <c r="Q542" s="80"/>
      <c r="R542" s="76" t="str">
        <f>IF(ROW()=7,IF(SUM([pomocná])&gt;0,SUM([pomocná]),1.36/SQRT(COUNT(Tabulka2493[Data]))),"")</f>
        <v/>
      </c>
      <c r="S542" s="79"/>
      <c r="T542" s="72"/>
      <c r="U542" s="72"/>
      <c r="V542" s="72"/>
    </row>
    <row r="543" spans="1:22">
      <c r="A543" s="4" t="str">
        <f>IF('Odhad rozsahu výběru'!D545="","",'Odhad rozsahu výběru'!D545)</f>
        <v/>
      </c>
      <c r="B543" s="69" t="str">
        <f ca="1">IF(INDIRECT("A"&amp;ROW())="","",RANK(A543,[Data],1))</f>
        <v/>
      </c>
      <c r="C543" s="5" t="str">
        <f ca="1">IF(INDIRECT("A"&amp;ROW())="","",(B543-1)/COUNT([Data]))</f>
        <v/>
      </c>
      <c r="D543" s="5" t="str">
        <f ca="1">IF(INDIRECT("A"&amp;ROW())="","",B543/COUNT([Data]))</f>
        <v/>
      </c>
      <c r="E543" t="str">
        <f t="shared" ca="1" si="26"/>
        <v/>
      </c>
      <c r="F543" s="5" t="str">
        <f t="shared" ca="1" si="24"/>
        <v/>
      </c>
      <c r="G543" s="5" t="str">
        <f>IF(ROW()=7,MAX([D_i]),"")</f>
        <v/>
      </c>
      <c r="H543" s="69" t="str">
        <f ca="1">IF(INDIRECT("A"&amp;ROW())="","",RANK([Data],[Data],1)+COUNTIF([Data],Tabulka2493[[#This Row],[Data]])-1)</f>
        <v/>
      </c>
      <c r="I543" s="5" t="str">
        <f ca="1">IF(INDIRECT("A"&amp;ROW())="","",(Tabulka2493[[#This Row],[Pořadí2 - i2]]-1)/COUNT([Data]))</f>
        <v/>
      </c>
      <c r="J543" s="5" t="str">
        <f ca="1">IF(INDIRECT("A"&amp;ROW())="","",H543/COUNT([Data]))</f>
        <v/>
      </c>
      <c r="K543" s="72" t="str">
        <f ca="1">IF(INDIRECT("A"&amp;ROW())="","",NORMDIST(Tabulka2493[[#This Row],[Data]],$X$6,$X$7,1))</f>
        <v/>
      </c>
      <c r="L543" s="5" t="str">
        <f t="shared" ca="1" si="25"/>
        <v/>
      </c>
      <c r="M543" s="5" t="str">
        <f>IF(ROW()=7,MAX(Tabulka2493[D_i]),"")</f>
        <v/>
      </c>
      <c r="N543" s="5"/>
      <c r="O543" s="80"/>
      <c r="P543" s="80"/>
      <c r="Q543" s="80"/>
      <c r="R543" s="76" t="str">
        <f>IF(ROW()=7,IF(SUM([pomocná])&gt;0,SUM([pomocná]),1.36/SQRT(COUNT(Tabulka2493[Data]))),"")</f>
        <v/>
      </c>
      <c r="S543" s="79"/>
      <c r="T543" s="72"/>
      <c r="U543" s="72"/>
      <c r="V543" s="72"/>
    </row>
    <row r="544" spans="1:22">
      <c r="A544" s="4" t="str">
        <f>IF('Odhad rozsahu výběru'!D546="","",'Odhad rozsahu výběru'!D546)</f>
        <v/>
      </c>
      <c r="B544" s="69" t="str">
        <f ca="1">IF(INDIRECT("A"&amp;ROW())="","",RANK(A544,[Data],1))</f>
        <v/>
      </c>
      <c r="C544" s="5" t="str">
        <f ca="1">IF(INDIRECT("A"&amp;ROW())="","",(B544-1)/COUNT([Data]))</f>
        <v/>
      </c>
      <c r="D544" s="5" t="str">
        <f ca="1">IF(INDIRECT("A"&amp;ROW())="","",B544/COUNT([Data]))</f>
        <v/>
      </c>
      <c r="E544" t="str">
        <f t="shared" ca="1" si="26"/>
        <v/>
      </c>
      <c r="F544" s="5" t="str">
        <f t="shared" ca="1" si="24"/>
        <v/>
      </c>
      <c r="G544" s="5" t="str">
        <f>IF(ROW()=7,MAX([D_i]),"")</f>
        <v/>
      </c>
      <c r="H544" s="69" t="str">
        <f ca="1">IF(INDIRECT("A"&amp;ROW())="","",RANK([Data],[Data],1)+COUNTIF([Data],Tabulka2493[[#This Row],[Data]])-1)</f>
        <v/>
      </c>
      <c r="I544" s="5" t="str">
        <f ca="1">IF(INDIRECT("A"&amp;ROW())="","",(Tabulka2493[[#This Row],[Pořadí2 - i2]]-1)/COUNT([Data]))</f>
        <v/>
      </c>
      <c r="J544" s="5" t="str">
        <f ca="1">IF(INDIRECT("A"&amp;ROW())="","",H544/COUNT([Data]))</f>
        <v/>
      </c>
      <c r="K544" s="72" t="str">
        <f ca="1">IF(INDIRECT("A"&amp;ROW())="","",NORMDIST(Tabulka2493[[#This Row],[Data]],$X$6,$X$7,1))</f>
        <v/>
      </c>
      <c r="L544" s="5" t="str">
        <f t="shared" ca="1" si="25"/>
        <v/>
      </c>
      <c r="M544" s="5" t="str">
        <f>IF(ROW()=7,MAX(Tabulka2493[D_i]),"")</f>
        <v/>
      </c>
      <c r="N544" s="5"/>
      <c r="O544" s="80"/>
      <c r="P544" s="80"/>
      <c r="Q544" s="80"/>
      <c r="R544" s="76" t="str">
        <f>IF(ROW()=7,IF(SUM([pomocná])&gt;0,SUM([pomocná]),1.36/SQRT(COUNT(Tabulka2493[Data]))),"")</f>
        <v/>
      </c>
      <c r="S544" s="79"/>
      <c r="T544" s="72"/>
      <c r="U544" s="72"/>
      <c r="V544" s="72"/>
    </row>
    <row r="545" spans="1:22">
      <c r="A545" s="4" t="str">
        <f>IF('Odhad rozsahu výběru'!D547="","",'Odhad rozsahu výběru'!D547)</f>
        <v/>
      </c>
      <c r="B545" s="69" t="str">
        <f ca="1">IF(INDIRECT("A"&amp;ROW())="","",RANK(A545,[Data],1))</f>
        <v/>
      </c>
      <c r="C545" s="5" t="str">
        <f ca="1">IF(INDIRECT("A"&amp;ROW())="","",(B545-1)/COUNT([Data]))</f>
        <v/>
      </c>
      <c r="D545" s="5" t="str">
        <f ca="1">IF(INDIRECT("A"&amp;ROW())="","",B545/COUNT([Data]))</f>
        <v/>
      </c>
      <c r="E545" t="str">
        <f t="shared" ca="1" si="26"/>
        <v/>
      </c>
      <c r="F545" s="5" t="str">
        <f t="shared" ca="1" si="24"/>
        <v/>
      </c>
      <c r="G545" s="5" t="str">
        <f>IF(ROW()=7,MAX([D_i]),"")</f>
        <v/>
      </c>
      <c r="H545" s="69" t="str">
        <f ca="1">IF(INDIRECT("A"&amp;ROW())="","",RANK([Data],[Data],1)+COUNTIF([Data],Tabulka2493[[#This Row],[Data]])-1)</f>
        <v/>
      </c>
      <c r="I545" s="5" t="str">
        <f ca="1">IF(INDIRECT("A"&amp;ROW())="","",(Tabulka2493[[#This Row],[Pořadí2 - i2]]-1)/COUNT([Data]))</f>
        <v/>
      </c>
      <c r="J545" s="5" t="str">
        <f ca="1">IF(INDIRECT("A"&amp;ROW())="","",H545/COUNT([Data]))</f>
        <v/>
      </c>
      <c r="K545" s="72" t="str">
        <f ca="1">IF(INDIRECT("A"&amp;ROW())="","",NORMDIST(Tabulka2493[[#This Row],[Data]],$X$6,$X$7,1))</f>
        <v/>
      </c>
      <c r="L545" s="5" t="str">
        <f t="shared" ca="1" si="25"/>
        <v/>
      </c>
      <c r="M545" s="5" t="str">
        <f>IF(ROW()=7,MAX(Tabulka2493[D_i]),"")</f>
        <v/>
      </c>
      <c r="N545" s="5"/>
      <c r="O545" s="80"/>
      <c r="P545" s="80"/>
      <c r="Q545" s="80"/>
      <c r="R545" s="76" t="str">
        <f>IF(ROW()=7,IF(SUM([pomocná])&gt;0,SUM([pomocná]),1.36/SQRT(COUNT(Tabulka2493[Data]))),"")</f>
        <v/>
      </c>
      <c r="S545" s="79"/>
      <c r="T545" s="72"/>
      <c r="U545" s="72"/>
      <c r="V545" s="72"/>
    </row>
    <row r="546" spans="1:22">
      <c r="A546" s="4" t="str">
        <f>IF('Odhad rozsahu výběru'!D548="","",'Odhad rozsahu výběru'!D548)</f>
        <v/>
      </c>
      <c r="B546" s="69" t="str">
        <f ca="1">IF(INDIRECT("A"&amp;ROW())="","",RANK(A546,[Data],1))</f>
        <v/>
      </c>
      <c r="C546" s="5" t="str">
        <f ca="1">IF(INDIRECT("A"&amp;ROW())="","",(B546-1)/COUNT([Data]))</f>
        <v/>
      </c>
      <c r="D546" s="5" t="str">
        <f ca="1">IF(INDIRECT("A"&amp;ROW())="","",B546/COUNT([Data]))</f>
        <v/>
      </c>
      <c r="E546" t="str">
        <f t="shared" ca="1" si="26"/>
        <v/>
      </c>
      <c r="F546" s="5" t="str">
        <f t="shared" ca="1" si="24"/>
        <v/>
      </c>
      <c r="G546" s="5" t="str">
        <f>IF(ROW()=7,MAX([D_i]),"")</f>
        <v/>
      </c>
      <c r="H546" s="69" t="str">
        <f ca="1">IF(INDIRECT("A"&amp;ROW())="","",RANK([Data],[Data],1)+COUNTIF([Data],Tabulka2493[[#This Row],[Data]])-1)</f>
        <v/>
      </c>
      <c r="I546" s="5" t="str">
        <f ca="1">IF(INDIRECT("A"&amp;ROW())="","",(Tabulka2493[[#This Row],[Pořadí2 - i2]]-1)/COUNT([Data]))</f>
        <v/>
      </c>
      <c r="J546" s="5" t="str">
        <f ca="1">IF(INDIRECT("A"&amp;ROW())="","",H546/COUNT([Data]))</f>
        <v/>
      </c>
      <c r="K546" s="72" t="str">
        <f ca="1">IF(INDIRECT("A"&amp;ROW())="","",NORMDIST(Tabulka2493[[#This Row],[Data]],$X$6,$X$7,1))</f>
        <v/>
      </c>
      <c r="L546" s="5" t="str">
        <f t="shared" ca="1" si="25"/>
        <v/>
      </c>
      <c r="M546" s="5" t="str">
        <f>IF(ROW()=7,MAX(Tabulka2493[D_i]),"")</f>
        <v/>
      </c>
      <c r="N546" s="5"/>
      <c r="O546" s="80"/>
      <c r="P546" s="80"/>
      <c r="Q546" s="80"/>
      <c r="R546" s="76" t="str">
        <f>IF(ROW()=7,IF(SUM([pomocná])&gt;0,SUM([pomocná]),1.36/SQRT(COUNT(Tabulka2493[Data]))),"")</f>
        <v/>
      </c>
      <c r="S546" s="79"/>
      <c r="T546" s="72"/>
      <c r="U546" s="72"/>
      <c r="V546" s="72"/>
    </row>
    <row r="547" spans="1:22">
      <c r="A547" s="4" t="str">
        <f>IF('Odhad rozsahu výběru'!D549="","",'Odhad rozsahu výběru'!D549)</f>
        <v/>
      </c>
      <c r="B547" s="69" t="str">
        <f ca="1">IF(INDIRECT("A"&amp;ROW())="","",RANK(A547,[Data],1))</f>
        <v/>
      </c>
      <c r="C547" s="5" t="str">
        <f ca="1">IF(INDIRECT("A"&amp;ROW())="","",(B547-1)/COUNT([Data]))</f>
        <v/>
      </c>
      <c r="D547" s="5" t="str">
        <f ca="1">IF(INDIRECT("A"&amp;ROW())="","",B547/COUNT([Data]))</f>
        <v/>
      </c>
      <c r="E547" t="str">
        <f t="shared" ca="1" si="26"/>
        <v/>
      </c>
      <c r="F547" s="5" t="str">
        <f t="shared" ca="1" si="24"/>
        <v/>
      </c>
      <c r="G547" s="5" t="str">
        <f>IF(ROW()=7,MAX([D_i]),"")</f>
        <v/>
      </c>
      <c r="H547" s="69" t="str">
        <f ca="1">IF(INDIRECT("A"&amp;ROW())="","",RANK([Data],[Data],1)+COUNTIF([Data],Tabulka2493[[#This Row],[Data]])-1)</f>
        <v/>
      </c>
      <c r="I547" s="5" t="str">
        <f ca="1">IF(INDIRECT("A"&amp;ROW())="","",(Tabulka2493[[#This Row],[Pořadí2 - i2]]-1)/COUNT([Data]))</f>
        <v/>
      </c>
      <c r="J547" s="5" t="str">
        <f ca="1">IF(INDIRECT("A"&amp;ROW())="","",H547/COUNT([Data]))</f>
        <v/>
      </c>
      <c r="K547" s="72" t="str">
        <f ca="1">IF(INDIRECT("A"&amp;ROW())="","",NORMDIST(Tabulka2493[[#This Row],[Data]],$X$6,$X$7,1))</f>
        <v/>
      </c>
      <c r="L547" s="5" t="str">
        <f t="shared" ca="1" si="25"/>
        <v/>
      </c>
      <c r="M547" s="5" t="str">
        <f>IF(ROW()=7,MAX(Tabulka2493[D_i]),"")</f>
        <v/>
      </c>
      <c r="N547" s="5"/>
      <c r="O547" s="80"/>
      <c r="P547" s="80"/>
      <c r="Q547" s="80"/>
      <c r="R547" s="76" t="str">
        <f>IF(ROW()=7,IF(SUM([pomocná])&gt;0,SUM([pomocná]),1.36/SQRT(COUNT(Tabulka2493[Data]))),"")</f>
        <v/>
      </c>
      <c r="S547" s="79"/>
      <c r="T547" s="72"/>
      <c r="U547" s="72"/>
      <c r="V547" s="72"/>
    </row>
    <row r="548" spans="1:22">
      <c r="A548" s="4" t="str">
        <f>IF('Odhad rozsahu výběru'!D550="","",'Odhad rozsahu výběru'!D550)</f>
        <v/>
      </c>
      <c r="B548" s="69" t="str">
        <f ca="1">IF(INDIRECT("A"&amp;ROW())="","",RANK(A548,[Data],1))</f>
        <v/>
      </c>
      <c r="C548" s="5" t="str">
        <f ca="1">IF(INDIRECT("A"&amp;ROW())="","",(B548-1)/COUNT([Data]))</f>
        <v/>
      </c>
      <c r="D548" s="5" t="str">
        <f ca="1">IF(INDIRECT("A"&amp;ROW())="","",B548/COUNT([Data]))</f>
        <v/>
      </c>
      <c r="E548" t="str">
        <f t="shared" ca="1" si="26"/>
        <v/>
      </c>
      <c r="F548" s="5" t="str">
        <f t="shared" ca="1" si="24"/>
        <v/>
      </c>
      <c r="G548" s="5" t="str">
        <f>IF(ROW()=7,MAX([D_i]),"")</f>
        <v/>
      </c>
      <c r="H548" s="69" t="str">
        <f ca="1">IF(INDIRECT("A"&amp;ROW())="","",RANK([Data],[Data],1)+COUNTIF([Data],Tabulka2493[[#This Row],[Data]])-1)</f>
        <v/>
      </c>
      <c r="I548" s="5" t="str">
        <f ca="1">IF(INDIRECT("A"&amp;ROW())="","",(Tabulka2493[[#This Row],[Pořadí2 - i2]]-1)/COUNT([Data]))</f>
        <v/>
      </c>
      <c r="J548" s="5" t="str">
        <f ca="1">IF(INDIRECT("A"&amp;ROW())="","",H548/COUNT([Data]))</f>
        <v/>
      </c>
      <c r="K548" s="72" t="str">
        <f ca="1">IF(INDIRECT("A"&amp;ROW())="","",NORMDIST(Tabulka2493[[#This Row],[Data]],$X$6,$X$7,1))</f>
        <v/>
      </c>
      <c r="L548" s="5" t="str">
        <f t="shared" ca="1" si="25"/>
        <v/>
      </c>
      <c r="M548" s="5" t="str">
        <f>IF(ROW()=7,MAX(Tabulka2493[D_i]),"")</f>
        <v/>
      </c>
      <c r="N548" s="5"/>
      <c r="O548" s="80"/>
      <c r="P548" s="80"/>
      <c r="Q548" s="80"/>
      <c r="R548" s="76" t="str">
        <f>IF(ROW()=7,IF(SUM([pomocná])&gt;0,SUM([pomocná]),1.36/SQRT(COUNT(Tabulka2493[Data]))),"")</f>
        <v/>
      </c>
      <c r="S548" s="79"/>
      <c r="T548" s="72"/>
      <c r="U548" s="72"/>
      <c r="V548" s="72"/>
    </row>
    <row r="549" spans="1:22">
      <c r="A549" s="4" t="str">
        <f>IF('Odhad rozsahu výběru'!D551="","",'Odhad rozsahu výběru'!D551)</f>
        <v/>
      </c>
      <c r="B549" s="69" t="str">
        <f ca="1">IF(INDIRECT("A"&amp;ROW())="","",RANK(A549,[Data],1))</f>
        <v/>
      </c>
      <c r="C549" s="5" t="str">
        <f ca="1">IF(INDIRECT("A"&amp;ROW())="","",(B549-1)/COUNT([Data]))</f>
        <v/>
      </c>
      <c r="D549" s="5" t="str">
        <f ca="1">IF(INDIRECT("A"&amp;ROW())="","",B549/COUNT([Data]))</f>
        <v/>
      </c>
      <c r="E549" t="str">
        <f t="shared" ca="1" si="26"/>
        <v/>
      </c>
      <c r="F549" s="5" t="str">
        <f t="shared" ca="1" si="24"/>
        <v/>
      </c>
      <c r="G549" s="5" t="str">
        <f>IF(ROW()=7,MAX([D_i]),"")</f>
        <v/>
      </c>
      <c r="H549" s="69" t="str">
        <f ca="1">IF(INDIRECT("A"&amp;ROW())="","",RANK([Data],[Data],1)+COUNTIF([Data],Tabulka2493[[#This Row],[Data]])-1)</f>
        <v/>
      </c>
      <c r="I549" s="5" t="str">
        <f ca="1">IF(INDIRECT("A"&amp;ROW())="","",(Tabulka2493[[#This Row],[Pořadí2 - i2]]-1)/COUNT([Data]))</f>
        <v/>
      </c>
      <c r="J549" s="5" t="str">
        <f ca="1">IF(INDIRECT("A"&amp;ROW())="","",H549/COUNT([Data]))</f>
        <v/>
      </c>
      <c r="K549" s="72" t="str">
        <f ca="1">IF(INDIRECT("A"&amp;ROW())="","",NORMDIST(Tabulka2493[[#This Row],[Data]],$X$6,$X$7,1))</f>
        <v/>
      </c>
      <c r="L549" s="5" t="str">
        <f t="shared" ca="1" si="25"/>
        <v/>
      </c>
      <c r="M549" s="5" t="str">
        <f>IF(ROW()=7,MAX(Tabulka2493[D_i]),"")</f>
        <v/>
      </c>
      <c r="N549" s="5"/>
      <c r="O549" s="80"/>
      <c r="P549" s="80"/>
      <c r="Q549" s="80"/>
      <c r="R549" s="76" t="str">
        <f>IF(ROW()=7,IF(SUM([pomocná])&gt;0,SUM([pomocná]),1.36/SQRT(COUNT(Tabulka2493[Data]))),"")</f>
        <v/>
      </c>
      <c r="S549" s="79"/>
      <c r="T549" s="72"/>
      <c r="U549" s="72"/>
      <c r="V549" s="72"/>
    </row>
    <row r="550" spans="1:22">
      <c r="A550" s="4" t="str">
        <f>IF('Odhad rozsahu výběru'!D552="","",'Odhad rozsahu výběru'!D552)</f>
        <v/>
      </c>
      <c r="B550" s="69" t="str">
        <f ca="1">IF(INDIRECT("A"&amp;ROW())="","",RANK(A550,[Data],1))</f>
        <v/>
      </c>
      <c r="C550" s="5" t="str">
        <f ca="1">IF(INDIRECT("A"&amp;ROW())="","",(B550-1)/COUNT([Data]))</f>
        <v/>
      </c>
      <c r="D550" s="5" t="str">
        <f ca="1">IF(INDIRECT("A"&amp;ROW())="","",B550/COUNT([Data]))</f>
        <v/>
      </c>
      <c r="E550" t="str">
        <f t="shared" ca="1" si="26"/>
        <v/>
      </c>
      <c r="F550" s="5" t="str">
        <f t="shared" ca="1" si="24"/>
        <v/>
      </c>
      <c r="G550" s="5" t="str">
        <f>IF(ROW()=7,MAX([D_i]),"")</f>
        <v/>
      </c>
      <c r="H550" s="69" t="str">
        <f ca="1">IF(INDIRECT("A"&amp;ROW())="","",RANK([Data],[Data],1)+COUNTIF([Data],Tabulka2493[[#This Row],[Data]])-1)</f>
        <v/>
      </c>
      <c r="I550" s="5" t="str">
        <f ca="1">IF(INDIRECT("A"&amp;ROW())="","",(Tabulka2493[[#This Row],[Pořadí2 - i2]]-1)/COUNT([Data]))</f>
        <v/>
      </c>
      <c r="J550" s="5" t="str">
        <f ca="1">IF(INDIRECT("A"&amp;ROW())="","",H550/COUNT([Data]))</f>
        <v/>
      </c>
      <c r="K550" s="72" t="str">
        <f ca="1">IF(INDIRECT("A"&amp;ROW())="","",NORMDIST(Tabulka2493[[#This Row],[Data]],$X$6,$X$7,1))</f>
        <v/>
      </c>
      <c r="L550" s="5" t="str">
        <f t="shared" ca="1" si="25"/>
        <v/>
      </c>
      <c r="M550" s="5" t="str">
        <f>IF(ROW()=7,MAX(Tabulka2493[D_i]),"")</f>
        <v/>
      </c>
      <c r="N550" s="5"/>
      <c r="O550" s="80"/>
      <c r="P550" s="80"/>
      <c r="Q550" s="80"/>
      <c r="R550" s="76" t="str">
        <f>IF(ROW()=7,IF(SUM([pomocná])&gt;0,SUM([pomocná]),1.36/SQRT(COUNT(Tabulka2493[Data]))),"")</f>
        <v/>
      </c>
      <c r="S550" s="79"/>
      <c r="T550" s="72"/>
      <c r="U550" s="72"/>
      <c r="V550" s="72"/>
    </row>
    <row r="551" spans="1:22">
      <c r="A551" s="4" t="str">
        <f>IF('Odhad rozsahu výběru'!D553="","",'Odhad rozsahu výběru'!D553)</f>
        <v/>
      </c>
      <c r="B551" s="69" t="str">
        <f ca="1">IF(INDIRECT("A"&amp;ROW())="","",RANK(A551,[Data],1))</f>
        <v/>
      </c>
      <c r="C551" s="5" t="str">
        <f ca="1">IF(INDIRECT("A"&amp;ROW())="","",(B551-1)/COUNT([Data]))</f>
        <v/>
      </c>
      <c r="D551" s="5" t="str">
        <f ca="1">IF(INDIRECT("A"&amp;ROW())="","",B551/COUNT([Data]))</f>
        <v/>
      </c>
      <c r="E551" t="str">
        <f t="shared" ca="1" si="26"/>
        <v/>
      </c>
      <c r="F551" s="5" t="str">
        <f t="shared" ca="1" si="24"/>
        <v/>
      </c>
      <c r="G551" s="5" t="str">
        <f>IF(ROW()=7,MAX([D_i]),"")</f>
        <v/>
      </c>
      <c r="H551" s="69" t="str">
        <f ca="1">IF(INDIRECT("A"&amp;ROW())="","",RANK([Data],[Data],1)+COUNTIF([Data],Tabulka2493[[#This Row],[Data]])-1)</f>
        <v/>
      </c>
      <c r="I551" s="5" t="str">
        <f ca="1">IF(INDIRECT("A"&amp;ROW())="","",(Tabulka2493[[#This Row],[Pořadí2 - i2]]-1)/COUNT([Data]))</f>
        <v/>
      </c>
      <c r="J551" s="5" t="str">
        <f ca="1">IF(INDIRECT("A"&amp;ROW())="","",H551/COUNT([Data]))</f>
        <v/>
      </c>
      <c r="K551" s="72" t="str">
        <f ca="1">IF(INDIRECT("A"&amp;ROW())="","",NORMDIST(Tabulka2493[[#This Row],[Data]],$X$6,$X$7,1))</f>
        <v/>
      </c>
      <c r="L551" s="5" t="str">
        <f t="shared" ca="1" si="25"/>
        <v/>
      </c>
      <c r="M551" s="5" t="str">
        <f>IF(ROW()=7,MAX(Tabulka2493[D_i]),"")</f>
        <v/>
      </c>
      <c r="N551" s="5"/>
      <c r="O551" s="80"/>
      <c r="P551" s="80"/>
      <c r="Q551" s="80"/>
      <c r="R551" s="76" t="str">
        <f>IF(ROW()=7,IF(SUM([pomocná])&gt;0,SUM([pomocná]),1.36/SQRT(COUNT(Tabulka2493[Data]))),"")</f>
        <v/>
      </c>
      <c r="S551" s="79"/>
      <c r="T551" s="72"/>
      <c r="U551" s="72"/>
      <c r="V551" s="72"/>
    </row>
    <row r="552" spans="1:22">
      <c r="A552" s="4" t="str">
        <f>IF('Odhad rozsahu výběru'!D554="","",'Odhad rozsahu výběru'!D554)</f>
        <v/>
      </c>
      <c r="B552" s="69" t="str">
        <f ca="1">IF(INDIRECT("A"&amp;ROW())="","",RANK(A552,[Data],1))</f>
        <v/>
      </c>
      <c r="C552" s="5" t="str">
        <f ca="1">IF(INDIRECT("A"&amp;ROW())="","",(B552-1)/COUNT([Data]))</f>
        <v/>
      </c>
      <c r="D552" s="5" t="str">
        <f ca="1">IF(INDIRECT("A"&amp;ROW())="","",B552/COUNT([Data]))</f>
        <v/>
      </c>
      <c r="E552" t="str">
        <f t="shared" ca="1" si="26"/>
        <v/>
      </c>
      <c r="F552" s="5" t="str">
        <f t="shared" ca="1" si="24"/>
        <v/>
      </c>
      <c r="G552" s="5" t="str">
        <f>IF(ROW()=7,MAX([D_i]),"")</f>
        <v/>
      </c>
      <c r="H552" s="69" t="str">
        <f ca="1">IF(INDIRECT("A"&amp;ROW())="","",RANK([Data],[Data],1)+COUNTIF([Data],Tabulka2493[[#This Row],[Data]])-1)</f>
        <v/>
      </c>
      <c r="I552" s="5" t="str">
        <f ca="1">IF(INDIRECT("A"&amp;ROW())="","",(Tabulka2493[[#This Row],[Pořadí2 - i2]]-1)/COUNT([Data]))</f>
        <v/>
      </c>
      <c r="J552" s="5" t="str">
        <f ca="1">IF(INDIRECT("A"&amp;ROW())="","",H552/COUNT([Data]))</f>
        <v/>
      </c>
      <c r="K552" s="72" t="str">
        <f ca="1">IF(INDIRECT("A"&amp;ROW())="","",NORMDIST(Tabulka2493[[#This Row],[Data]],$X$6,$X$7,1))</f>
        <v/>
      </c>
      <c r="L552" s="5" t="str">
        <f t="shared" ca="1" si="25"/>
        <v/>
      </c>
      <c r="M552" s="5" t="str">
        <f>IF(ROW()=7,MAX(Tabulka2493[D_i]),"")</f>
        <v/>
      </c>
      <c r="N552" s="5"/>
      <c r="O552" s="80"/>
      <c r="P552" s="80"/>
      <c r="Q552" s="80"/>
      <c r="R552" s="76" t="str">
        <f>IF(ROW()=7,IF(SUM([pomocná])&gt;0,SUM([pomocná]),1.36/SQRT(COUNT(Tabulka2493[Data]))),"")</f>
        <v/>
      </c>
      <c r="S552" s="79"/>
      <c r="T552" s="72"/>
      <c r="U552" s="72"/>
      <c r="V552" s="72"/>
    </row>
    <row r="553" spans="1:22">
      <c r="A553" s="4" t="str">
        <f>IF('Odhad rozsahu výběru'!D555="","",'Odhad rozsahu výběru'!D555)</f>
        <v/>
      </c>
      <c r="B553" s="69" t="str">
        <f ca="1">IF(INDIRECT("A"&amp;ROW())="","",RANK(A553,[Data],1))</f>
        <v/>
      </c>
      <c r="C553" s="5" t="str">
        <f ca="1">IF(INDIRECT("A"&amp;ROW())="","",(B553-1)/COUNT([Data]))</f>
        <v/>
      </c>
      <c r="D553" s="5" t="str">
        <f ca="1">IF(INDIRECT("A"&amp;ROW())="","",B553/COUNT([Data]))</f>
        <v/>
      </c>
      <c r="E553" t="str">
        <f t="shared" ca="1" si="26"/>
        <v/>
      </c>
      <c r="F553" s="5" t="str">
        <f t="shared" ca="1" si="24"/>
        <v/>
      </c>
      <c r="G553" s="5" t="str">
        <f>IF(ROW()=7,MAX([D_i]),"")</f>
        <v/>
      </c>
      <c r="H553" s="69" t="str">
        <f ca="1">IF(INDIRECT("A"&amp;ROW())="","",RANK([Data],[Data],1)+COUNTIF([Data],Tabulka2493[[#This Row],[Data]])-1)</f>
        <v/>
      </c>
      <c r="I553" s="5" t="str">
        <f ca="1">IF(INDIRECT("A"&amp;ROW())="","",(Tabulka2493[[#This Row],[Pořadí2 - i2]]-1)/COUNT([Data]))</f>
        <v/>
      </c>
      <c r="J553" s="5" t="str">
        <f ca="1">IF(INDIRECT("A"&amp;ROW())="","",H553/COUNT([Data]))</f>
        <v/>
      </c>
      <c r="K553" s="72" t="str">
        <f ca="1">IF(INDIRECT("A"&amp;ROW())="","",NORMDIST(Tabulka2493[[#This Row],[Data]],$X$6,$X$7,1))</f>
        <v/>
      </c>
      <c r="L553" s="5" t="str">
        <f t="shared" ca="1" si="25"/>
        <v/>
      </c>
      <c r="M553" s="5" t="str">
        <f>IF(ROW()=7,MAX(Tabulka2493[D_i]),"")</f>
        <v/>
      </c>
      <c r="N553" s="5"/>
      <c r="O553" s="80"/>
      <c r="P553" s="80"/>
      <c r="Q553" s="80"/>
      <c r="R553" s="76" t="str">
        <f>IF(ROW()=7,IF(SUM([pomocná])&gt;0,SUM([pomocná]),1.36/SQRT(COUNT(Tabulka2493[Data]))),"")</f>
        <v/>
      </c>
      <c r="S553" s="79"/>
      <c r="T553" s="72"/>
      <c r="U553" s="72"/>
      <c r="V553" s="72"/>
    </row>
    <row r="554" spans="1:22">
      <c r="A554" s="4" t="str">
        <f>IF('Odhad rozsahu výběru'!D556="","",'Odhad rozsahu výběru'!D556)</f>
        <v/>
      </c>
      <c r="B554" s="69" t="str">
        <f ca="1">IF(INDIRECT("A"&amp;ROW())="","",RANK(A554,[Data],1))</f>
        <v/>
      </c>
      <c r="C554" s="5" t="str">
        <f ca="1">IF(INDIRECT("A"&amp;ROW())="","",(B554-1)/COUNT([Data]))</f>
        <v/>
      </c>
      <c r="D554" s="5" t="str">
        <f ca="1">IF(INDIRECT("A"&amp;ROW())="","",B554/COUNT([Data]))</f>
        <v/>
      </c>
      <c r="E554" t="str">
        <f t="shared" ca="1" si="26"/>
        <v/>
      </c>
      <c r="F554" s="5" t="str">
        <f t="shared" ca="1" si="24"/>
        <v/>
      </c>
      <c r="G554" s="5" t="str">
        <f>IF(ROW()=7,MAX([D_i]),"")</f>
        <v/>
      </c>
      <c r="H554" s="69" t="str">
        <f ca="1">IF(INDIRECT("A"&amp;ROW())="","",RANK([Data],[Data],1)+COUNTIF([Data],Tabulka2493[[#This Row],[Data]])-1)</f>
        <v/>
      </c>
      <c r="I554" s="5" t="str">
        <f ca="1">IF(INDIRECT("A"&amp;ROW())="","",(Tabulka2493[[#This Row],[Pořadí2 - i2]]-1)/COUNT([Data]))</f>
        <v/>
      </c>
      <c r="J554" s="5" t="str">
        <f ca="1">IF(INDIRECT("A"&amp;ROW())="","",H554/COUNT([Data]))</f>
        <v/>
      </c>
      <c r="K554" s="72" t="str">
        <f ca="1">IF(INDIRECT("A"&amp;ROW())="","",NORMDIST(Tabulka2493[[#This Row],[Data]],$X$6,$X$7,1))</f>
        <v/>
      </c>
      <c r="L554" s="5" t="str">
        <f t="shared" ca="1" si="25"/>
        <v/>
      </c>
      <c r="M554" s="5" t="str">
        <f>IF(ROW()=7,MAX(Tabulka2493[D_i]),"")</f>
        <v/>
      </c>
      <c r="N554" s="5"/>
      <c r="O554" s="80"/>
      <c r="P554" s="80"/>
      <c r="Q554" s="80"/>
      <c r="R554" s="76" t="str">
        <f>IF(ROW()=7,IF(SUM([pomocná])&gt;0,SUM([pomocná]),1.36/SQRT(COUNT(Tabulka2493[Data]))),"")</f>
        <v/>
      </c>
      <c r="S554" s="79"/>
      <c r="T554" s="72"/>
      <c r="U554" s="72"/>
      <c r="V554" s="72"/>
    </row>
    <row r="555" spans="1:22">
      <c r="A555" s="4" t="str">
        <f>IF('Odhad rozsahu výběru'!D557="","",'Odhad rozsahu výběru'!D557)</f>
        <v/>
      </c>
      <c r="B555" s="69" t="str">
        <f ca="1">IF(INDIRECT("A"&amp;ROW())="","",RANK(A555,[Data],1))</f>
        <v/>
      </c>
      <c r="C555" s="5" t="str">
        <f ca="1">IF(INDIRECT("A"&amp;ROW())="","",(B555-1)/COUNT([Data]))</f>
        <v/>
      </c>
      <c r="D555" s="5" t="str">
        <f ca="1">IF(INDIRECT("A"&amp;ROW())="","",B555/COUNT([Data]))</f>
        <v/>
      </c>
      <c r="E555" t="str">
        <f t="shared" ca="1" si="26"/>
        <v/>
      </c>
      <c r="F555" s="5" t="str">
        <f t="shared" ca="1" si="24"/>
        <v/>
      </c>
      <c r="G555" s="5" t="str">
        <f>IF(ROW()=7,MAX([D_i]),"")</f>
        <v/>
      </c>
      <c r="H555" s="69" t="str">
        <f ca="1">IF(INDIRECT("A"&amp;ROW())="","",RANK([Data],[Data],1)+COUNTIF([Data],Tabulka2493[[#This Row],[Data]])-1)</f>
        <v/>
      </c>
      <c r="I555" s="5" t="str">
        <f ca="1">IF(INDIRECT("A"&amp;ROW())="","",(Tabulka2493[[#This Row],[Pořadí2 - i2]]-1)/COUNT([Data]))</f>
        <v/>
      </c>
      <c r="J555" s="5" t="str">
        <f ca="1">IF(INDIRECT("A"&amp;ROW())="","",H555/COUNT([Data]))</f>
        <v/>
      </c>
      <c r="K555" s="72" t="str">
        <f ca="1">IF(INDIRECT("A"&amp;ROW())="","",NORMDIST(Tabulka2493[[#This Row],[Data]],$X$6,$X$7,1))</f>
        <v/>
      </c>
      <c r="L555" s="5" t="str">
        <f t="shared" ca="1" si="25"/>
        <v/>
      </c>
      <c r="M555" s="5" t="str">
        <f>IF(ROW()=7,MAX(Tabulka2493[D_i]),"")</f>
        <v/>
      </c>
      <c r="N555" s="5"/>
      <c r="O555" s="80"/>
      <c r="P555" s="80"/>
      <c r="Q555" s="80"/>
      <c r="R555" s="76" t="str">
        <f>IF(ROW()=7,IF(SUM([pomocná])&gt;0,SUM([pomocná]),1.36/SQRT(COUNT(Tabulka2493[Data]))),"")</f>
        <v/>
      </c>
      <c r="S555" s="79"/>
      <c r="T555" s="72"/>
      <c r="U555" s="72"/>
      <c r="V555" s="72"/>
    </row>
    <row r="556" spans="1:22">
      <c r="A556" s="4" t="str">
        <f>IF('Odhad rozsahu výběru'!D558="","",'Odhad rozsahu výběru'!D558)</f>
        <v/>
      </c>
      <c r="B556" s="69" t="str">
        <f ca="1">IF(INDIRECT("A"&amp;ROW())="","",RANK(A556,[Data],1))</f>
        <v/>
      </c>
      <c r="C556" s="5" t="str">
        <f ca="1">IF(INDIRECT("A"&amp;ROW())="","",(B556-1)/COUNT([Data]))</f>
        <v/>
      </c>
      <c r="D556" s="5" t="str">
        <f ca="1">IF(INDIRECT("A"&amp;ROW())="","",B556/COUNT([Data]))</f>
        <v/>
      </c>
      <c r="E556" t="str">
        <f t="shared" ca="1" si="26"/>
        <v/>
      </c>
      <c r="F556" s="5" t="str">
        <f t="shared" ca="1" si="24"/>
        <v/>
      </c>
      <c r="G556" s="5" t="str">
        <f>IF(ROW()=7,MAX([D_i]),"")</f>
        <v/>
      </c>
      <c r="H556" s="69" t="str">
        <f ca="1">IF(INDIRECT("A"&amp;ROW())="","",RANK([Data],[Data],1)+COUNTIF([Data],Tabulka2493[[#This Row],[Data]])-1)</f>
        <v/>
      </c>
      <c r="I556" s="5" t="str">
        <f ca="1">IF(INDIRECT("A"&amp;ROW())="","",(Tabulka2493[[#This Row],[Pořadí2 - i2]]-1)/COUNT([Data]))</f>
        <v/>
      </c>
      <c r="J556" s="5" t="str">
        <f ca="1">IF(INDIRECT("A"&amp;ROW())="","",H556/COUNT([Data]))</f>
        <v/>
      </c>
      <c r="K556" s="72" t="str">
        <f ca="1">IF(INDIRECT("A"&amp;ROW())="","",NORMDIST(Tabulka2493[[#This Row],[Data]],$X$6,$X$7,1))</f>
        <v/>
      </c>
      <c r="L556" s="5" t="str">
        <f t="shared" ca="1" si="25"/>
        <v/>
      </c>
      <c r="M556" s="5" t="str">
        <f>IF(ROW()=7,MAX(Tabulka2493[D_i]),"")</f>
        <v/>
      </c>
      <c r="N556" s="5"/>
      <c r="O556" s="80"/>
      <c r="P556" s="80"/>
      <c r="Q556" s="80"/>
      <c r="R556" s="76" t="str">
        <f>IF(ROW()=7,IF(SUM([pomocná])&gt;0,SUM([pomocná]),1.36/SQRT(COUNT(Tabulka2493[Data]))),"")</f>
        <v/>
      </c>
      <c r="S556" s="79"/>
      <c r="T556" s="72"/>
      <c r="U556" s="72"/>
      <c r="V556" s="72"/>
    </row>
    <row r="557" spans="1:22">
      <c r="A557" s="4" t="str">
        <f>IF('Odhad rozsahu výběru'!D559="","",'Odhad rozsahu výběru'!D559)</f>
        <v/>
      </c>
      <c r="B557" s="69" t="str">
        <f ca="1">IF(INDIRECT("A"&amp;ROW())="","",RANK(A557,[Data],1))</f>
        <v/>
      </c>
      <c r="C557" s="5" t="str">
        <f ca="1">IF(INDIRECT("A"&amp;ROW())="","",(B557-1)/COUNT([Data]))</f>
        <v/>
      </c>
      <c r="D557" s="5" t="str">
        <f ca="1">IF(INDIRECT("A"&amp;ROW())="","",B557/COUNT([Data]))</f>
        <v/>
      </c>
      <c r="E557" t="str">
        <f t="shared" ca="1" si="26"/>
        <v/>
      </c>
      <c r="F557" s="5" t="str">
        <f t="shared" ca="1" si="24"/>
        <v/>
      </c>
      <c r="G557" s="5" t="str">
        <f>IF(ROW()=7,MAX([D_i]),"")</f>
        <v/>
      </c>
      <c r="H557" s="69" t="str">
        <f ca="1">IF(INDIRECT("A"&amp;ROW())="","",RANK([Data],[Data],1)+COUNTIF([Data],Tabulka2493[[#This Row],[Data]])-1)</f>
        <v/>
      </c>
      <c r="I557" s="5" t="str">
        <f ca="1">IF(INDIRECT("A"&amp;ROW())="","",(Tabulka2493[[#This Row],[Pořadí2 - i2]]-1)/COUNT([Data]))</f>
        <v/>
      </c>
      <c r="J557" s="5" t="str">
        <f ca="1">IF(INDIRECT("A"&amp;ROW())="","",H557/COUNT([Data]))</f>
        <v/>
      </c>
      <c r="K557" s="72" t="str">
        <f ca="1">IF(INDIRECT("A"&amp;ROW())="","",NORMDIST(Tabulka2493[[#This Row],[Data]],$X$6,$X$7,1))</f>
        <v/>
      </c>
      <c r="L557" s="5" t="str">
        <f t="shared" ca="1" si="25"/>
        <v/>
      </c>
      <c r="M557" s="5" t="str">
        <f>IF(ROW()=7,MAX(Tabulka2493[D_i]),"")</f>
        <v/>
      </c>
      <c r="N557" s="5"/>
      <c r="O557" s="80"/>
      <c r="P557" s="80"/>
      <c r="Q557" s="80"/>
      <c r="R557" s="76" t="str">
        <f>IF(ROW()=7,IF(SUM([pomocná])&gt;0,SUM([pomocná]),1.36/SQRT(COUNT(Tabulka2493[Data]))),"")</f>
        <v/>
      </c>
      <c r="S557" s="79"/>
      <c r="T557" s="72"/>
      <c r="U557" s="72"/>
      <c r="V557" s="72"/>
    </row>
    <row r="558" spans="1:22">
      <c r="A558" s="4" t="str">
        <f>IF('Odhad rozsahu výběru'!D560="","",'Odhad rozsahu výběru'!D560)</f>
        <v/>
      </c>
      <c r="B558" s="69" t="str">
        <f ca="1">IF(INDIRECT("A"&amp;ROW())="","",RANK(A558,[Data],1))</f>
        <v/>
      </c>
      <c r="C558" s="5" t="str">
        <f ca="1">IF(INDIRECT("A"&amp;ROW())="","",(B558-1)/COUNT([Data]))</f>
        <v/>
      </c>
      <c r="D558" s="5" t="str">
        <f ca="1">IF(INDIRECT("A"&amp;ROW())="","",B558/COUNT([Data]))</f>
        <v/>
      </c>
      <c r="E558" t="str">
        <f t="shared" ca="1" si="26"/>
        <v/>
      </c>
      <c r="F558" s="5" t="str">
        <f t="shared" ca="1" si="24"/>
        <v/>
      </c>
      <c r="G558" s="5" t="str">
        <f>IF(ROW()=7,MAX([D_i]),"")</f>
        <v/>
      </c>
      <c r="H558" s="69" t="str">
        <f ca="1">IF(INDIRECT("A"&amp;ROW())="","",RANK([Data],[Data],1)+COUNTIF([Data],Tabulka2493[[#This Row],[Data]])-1)</f>
        <v/>
      </c>
      <c r="I558" s="5" t="str">
        <f ca="1">IF(INDIRECT("A"&amp;ROW())="","",(Tabulka2493[[#This Row],[Pořadí2 - i2]]-1)/COUNT([Data]))</f>
        <v/>
      </c>
      <c r="J558" s="5" t="str">
        <f ca="1">IF(INDIRECT("A"&amp;ROW())="","",H558/COUNT([Data]))</f>
        <v/>
      </c>
      <c r="K558" s="72" t="str">
        <f ca="1">IF(INDIRECT("A"&amp;ROW())="","",NORMDIST(Tabulka2493[[#This Row],[Data]],$X$6,$X$7,1))</f>
        <v/>
      </c>
      <c r="L558" s="5" t="str">
        <f t="shared" ca="1" si="25"/>
        <v/>
      </c>
      <c r="M558" s="5" t="str">
        <f>IF(ROW()=7,MAX(Tabulka2493[D_i]),"")</f>
        <v/>
      </c>
      <c r="N558" s="5"/>
      <c r="O558" s="80"/>
      <c r="P558" s="80"/>
      <c r="Q558" s="80"/>
      <c r="R558" s="76" t="str">
        <f>IF(ROW()=7,IF(SUM([pomocná])&gt;0,SUM([pomocná]),1.36/SQRT(COUNT(Tabulka2493[Data]))),"")</f>
        <v/>
      </c>
      <c r="S558" s="79"/>
      <c r="T558" s="72"/>
      <c r="U558" s="72"/>
      <c r="V558" s="72"/>
    </row>
    <row r="559" spans="1:22">
      <c r="A559" s="4" t="str">
        <f>IF('Odhad rozsahu výběru'!D561="","",'Odhad rozsahu výběru'!D561)</f>
        <v/>
      </c>
      <c r="B559" s="69" t="str">
        <f ca="1">IF(INDIRECT("A"&amp;ROW())="","",RANK(A559,[Data],1))</f>
        <v/>
      </c>
      <c r="C559" s="5" t="str">
        <f ca="1">IF(INDIRECT("A"&amp;ROW())="","",(B559-1)/COUNT([Data]))</f>
        <v/>
      </c>
      <c r="D559" s="5" t="str">
        <f ca="1">IF(INDIRECT("A"&amp;ROW())="","",B559/COUNT([Data]))</f>
        <v/>
      </c>
      <c r="E559" t="str">
        <f t="shared" ca="1" si="26"/>
        <v/>
      </c>
      <c r="F559" s="5" t="str">
        <f t="shared" ca="1" si="24"/>
        <v/>
      </c>
      <c r="G559" s="5" t="str">
        <f>IF(ROW()=7,MAX([D_i]),"")</f>
        <v/>
      </c>
      <c r="H559" s="69" t="str">
        <f ca="1">IF(INDIRECT("A"&amp;ROW())="","",RANK([Data],[Data],1)+COUNTIF([Data],Tabulka2493[[#This Row],[Data]])-1)</f>
        <v/>
      </c>
      <c r="I559" s="5" t="str">
        <f ca="1">IF(INDIRECT("A"&amp;ROW())="","",(Tabulka2493[[#This Row],[Pořadí2 - i2]]-1)/COUNT([Data]))</f>
        <v/>
      </c>
      <c r="J559" s="5" t="str">
        <f ca="1">IF(INDIRECT("A"&amp;ROW())="","",H559/COUNT([Data]))</f>
        <v/>
      </c>
      <c r="K559" s="72" t="str">
        <f ca="1">IF(INDIRECT("A"&amp;ROW())="","",NORMDIST(Tabulka2493[[#This Row],[Data]],$X$6,$X$7,1))</f>
        <v/>
      </c>
      <c r="L559" s="5" t="str">
        <f t="shared" ca="1" si="25"/>
        <v/>
      </c>
      <c r="M559" s="5" t="str">
        <f>IF(ROW()=7,MAX(Tabulka2493[D_i]),"")</f>
        <v/>
      </c>
      <c r="N559" s="5"/>
      <c r="O559" s="80"/>
      <c r="P559" s="80"/>
      <c r="Q559" s="80"/>
      <c r="R559" s="76" t="str">
        <f>IF(ROW()=7,IF(SUM([pomocná])&gt;0,SUM([pomocná]),1.36/SQRT(COUNT(Tabulka2493[Data]))),"")</f>
        <v/>
      </c>
      <c r="S559" s="79"/>
      <c r="T559" s="72"/>
      <c r="U559" s="72"/>
      <c r="V559" s="72"/>
    </row>
    <row r="560" spans="1:22">
      <c r="A560" s="4" t="str">
        <f>IF('Odhad rozsahu výběru'!D562="","",'Odhad rozsahu výběru'!D562)</f>
        <v/>
      </c>
      <c r="B560" s="69" t="str">
        <f ca="1">IF(INDIRECT("A"&amp;ROW())="","",RANK(A560,[Data],1))</f>
        <v/>
      </c>
      <c r="C560" s="5" t="str">
        <f ca="1">IF(INDIRECT("A"&amp;ROW())="","",(B560-1)/COUNT([Data]))</f>
        <v/>
      </c>
      <c r="D560" s="5" t="str">
        <f ca="1">IF(INDIRECT("A"&amp;ROW())="","",B560/COUNT([Data]))</f>
        <v/>
      </c>
      <c r="E560" t="str">
        <f t="shared" ca="1" si="26"/>
        <v/>
      </c>
      <c r="F560" s="5" t="str">
        <f t="shared" ca="1" si="24"/>
        <v/>
      </c>
      <c r="G560" s="5" t="str">
        <f>IF(ROW()=7,MAX([D_i]),"")</f>
        <v/>
      </c>
      <c r="H560" s="69" t="str">
        <f ca="1">IF(INDIRECT("A"&amp;ROW())="","",RANK([Data],[Data],1)+COUNTIF([Data],Tabulka2493[[#This Row],[Data]])-1)</f>
        <v/>
      </c>
      <c r="I560" s="5" t="str">
        <f ca="1">IF(INDIRECT("A"&amp;ROW())="","",(Tabulka2493[[#This Row],[Pořadí2 - i2]]-1)/COUNT([Data]))</f>
        <v/>
      </c>
      <c r="J560" s="5" t="str">
        <f ca="1">IF(INDIRECT("A"&amp;ROW())="","",H560/COUNT([Data]))</f>
        <v/>
      </c>
      <c r="K560" s="72" t="str">
        <f ca="1">IF(INDIRECT("A"&amp;ROW())="","",NORMDIST(Tabulka2493[[#This Row],[Data]],$X$6,$X$7,1))</f>
        <v/>
      </c>
      <c r="L560" s="5" t="str">
        <f t="shared" ca="1" si="25"/>
        <v/>
      </c>
      <c r="M560" s="5" t="str">
        <f>IF(ROW()=7,MAX(Tabulka2493[D_i]),"")</f>
        <v/>
      </c>
      <c r="N560" s="5"/>
      <c r="O560" s="80"/>
      <c r="P560" s="80"/>
      <c r="Q560" s="80"/>
      <c r="R560" s="76" t="str">
        <f>IF(ROW()=7,IF(SUM([pomocná])&gt;0,SUM([pomocná]),1.36/SQRT(COUNT(Tabulka2493[Data]))),"")</f>
        <v/>
      </c>
      <c r="S560" s="79"/>
      <c r="T560" s="72"/>
      <c r="U560" s="72"/>
      <c r="V560" s="72"/>
    </row>
    <row r="561" spans="1:22">
      <c r="A561" s="4" t="str">
        <f>IF('Odhad rozsahu výběru'!D563="","",'Odhad rozsahu výběru'!D563)</f>
        <v/>
      </c>
      <c r="B561" s="69" t="str">
        <f ca="1">IF(INDIRECT("A"&amp;ROW())="","",RANK(A561,[Data],1))</f>
        <v/>
      </c>
      <c r="C561" s="5" t="str">
        <f ca="1">IF(INDIRECT("A"&amp;ROW())="","",(B561-1)/COUNT([Data]))</f>
        <v/>
      </c>
      <c r="D561" s="5" t="str">
        <f ca="1">IF(INDIRECT("A"&amp;ROW())="","",B561/COUNT([Data]))</f>
        <v/>
      </c>
      <c r="E561" t="str">
        <f t="shared" ca="1" si="26"/>
        <v/>
      </c>
      <c r="F561" s="5" t="str">
        <f t="shared" ca="1" si="24"/>
        <v/>
      </c>
      <c r="G561" s="5" t="str">
        <f>IF(ROW()=7,MAX([D_i]),"")</f>
        <v/>
      </c>
      <c r="H561" s="69" t="str">
        <f ca="1">IF(INDIRECT("A"&amp;ROW())="","",RANK([Data],[Data],1)+COUNTIF([Data],Tabulka2493[[#This Row],[Data]])-1)</f>
        <v/>
      </c>
      <c r="I561" s="5" t="str">
        <f ca="1">IF(INDIRECT("A"&amp;ROW())="","",(Tabulka2493[[#This Row],[Pořadí2 - i2]]-1)/COUNT([Data]))</f>
        <v/>
      </c>
      <c r="J561" s="5" t="str">
        <f ca="1">IF(INDIRECT("A"&amp;ROW())="","",H561/COUNT([Data]))</f>
        <v/>
      </c>
      <c r="K561" s="72" t="str">
        <f ca="1">IF(INDIRECT("A"&amp;ROW())="","",NORMDIST(Tabulka2493[[#This Row],[Data]],$X$6,$X$7,1))</f>
        <v/>
      </c>
      <c r="L561" s="5" t="str">
        <f t="shared" ca="1" si="25"/>
        <v/>
      </c>
      <c r="M561" s="5" t="str">
        <f>IF(ROW()=7,MAX(Tabulka2493[D_i]),"")</f>
        <v/>
      </c>
      <c r="N561" s="5"/>
      <c r="O561" s="80"/>
      <c r="P561" s="80"/>
      <c r="Q561" s="80"/>
      <c r="R561" s="76" t="str">
        <f>IF(ROW()=7,IF(SUM([pomocná])&gt;0,SUM([pomocná]),1.36/SQRT(COUNT(Tabulka2493[Data]))),"")</f>
        <v/>
      </c>
      <c r="S561" s="79"/>
      <c r="T561" s="72"/>
      <c r="U561" s="72"/>
      <c r="V561" s="72"/>
    </row>
    <row r="562" spans="1:22">
      <c r="A562" s="4" t="str">
        <f>IF('Odhad rozsahu výběru'!D564="","",'Odhad rozsahu výběru'!D564)</f>
        <v/>
      </c>
      <c r="B562" s="69" t="str">
        <f ca="1">IF(INDIRECT("A"&amp;ROW())="","",RANK(A562,[Data],1))</f>
        <v/>
      </c>
      <c r="C562" s="5" t="str">
        <f ca="1">IF(INDIRECT("A"&amp;ROW())="","",(B562-1)/COUNT([Data]))</f>
        <v/>
      </c>
      <c r="D562" s="5" t="str">
        <f ca="1">IF(INDIRECT("A"&amp;ROW())="","",B562/COUNT([Data]))</f>
        <v/>
      </c>
      <c r="E562" t="str">
        <f t="shared" ca="1" si="26"/>
        <v/>
      </c>
      <c r="F562" s="5" t="str">
        <f t="shared" ca="1" si="24"/>
        <v/>
      </c>
      <c r="G562" s="5" t="str">
        <f>IF(ROW()=7,MAX([D_i]),"")</f>
        <v/>
      </c>
      <c r="H562" s="69" t="str">
        <f ca="1">IF(INDIRECT("A"&amp;ROW())="","",RANK([Data],[Data],1)+COUNTIF([Data],Tabulka2493[[#This Row],[Data]])-1)</f>
        <v/>
      </c>
      <c r="I562" s="5" t="str">
        <f ca="1">IF(INDIRECT("A"&amp;ROW())="","",(Tabulka2493[[#This Row],[Pořadí2 - i2]]-1)/COUNT([Data]))</f>
        <v/>
      </c>
      <c r="J562" s="5" t="str">
        <f ca="1">IF(INDIRECT("A"&amp;ROW())="","",H562/COUNT([Data]))</f>
        <v/>
      </c>
      <c r="K562" s="72" t="str">
        <f ca="1">IF(INDIRECT("A"&amp;ROW())="","",NORMDIST(Tabulka2493[[#This Row],[Data]],$X$6,$X$7,1))</f>
        <v/>
      </c>
      <c r="L562" s="5" t="str">
        <f t="shared" ca="1" si="25"/>
        <v/>
      </c>
      <c r="M562" s="5" t="str">
        <f>IF(ROW()=7,MAX(Tabulka2493[D_i]),"")</f>
        <v/>
      </c>
      <c r="N562" s="5"/>
      <c r="O562" s="80"/>
      <c r="P562" s="80"/>
      <c r="Q562" s="80"/>
      <c r="R562" s="76" t="str">
        <f>IF(ROW()=7,IF(SUM([pomocná])&gt;0,SUM([pomocná]),1.36/SQRT(COUNT(Tabulka2493[Data]))),"")</f>
        <v/>
      </c>
      <c r="S562" s="79"/>
      <c r="T562" s="72"/>
      <c r="U562" s="72"/>
      <c r="V562" s="72"/>
    </row>
    <row r="563" spans="1:22">
      <c r="A563" s="4" t="str">
        <f>IF('Odhad rozsahu výběru'!D565="","",'Odhad rozsahu výběru'!D565)</f>
        <v/>
      </c>
      <c r="B563" s="69" t="str">
        <f ca="1">IF(INDIRECT("A"&amp;ROW())="","",RANK(A563,[Data],1))</f>
        <v/>
      </c>
      <c r="C563" s="5" t="str">
        <f ca="1">IF(INDIRECT("A"&amp;ROW())="","",(B563-1)/COUNT([Data]))</f>
        <v/>
      </c>
      <c r="D563" s="5" t="str">
        <f ca="1">IF(INDIRECT("A"&amp;ROW())="","",B563/COUNT([Data]))</f>
        <v/>
      </c>
      <c r="E563" t="str">
        <f t="shared" ca="1" si="26"/>
        <v/>
      </c>
      <c r="F563" s="5" t="str">
        <f t="shared" ca="1" si="24"/>
        <v/>
      </c>
      <c r="G563" s="5" t="str">
        <f>IF(ROW()=7,MAX([D_i]),"")</f>
        <v/>
      </c>
      <c r="H563" s="69" t="str">
        <f ca="1">IF(INDIRECT("A"&amp;ROW())="","",RANK([Data],[Data],1)+COUNTIF([Data],Tabulka2493[[#This Row],[Data]])-1)</f>
        <v/>
      </c>
      <c r="I563" s="5" t="str">
        <f ca="1">IF(INDIRECT("A"&amp;ROW())="","",(Tabulka2493[[#This Row],[Pořadí2 - i2]]-1)/COUNT([Data]))</f>
        <v/>
      </c>
      <c r="J563" s="5" t="str">
        <f ca="1">IF(INDIRECT("A"&amp;ROW())="","",H563/COUNT([Data]))</f>
        <v/>
      </c>
      <c r="K563" s="72" t="str">
        <f ca="1">IF(INDIRECT("A"&amp;ROW())="","",NORMDIST(Tabulka2493[[#This Row],[Data]],$X$6,$X$7,1))</f>
        <v/>
      </c>
      <c r="L563" s="5" t="str">
        <f t="shared" ca="1" si="25"/>
        <v/>
      </c>
      <c r="M563" s="5" t="str">
        <f>IF(ROW()=7,MAX(Tabulka2493[D_i]),"")</f>
        <v/>
      </c>
      <c r="N563" s="5"/>
      <c r="O563" s="80"/>
      <c r="P563" s="80"/>
      <c r="Q563" s="80"/>
      <c r="R563" s="76" t="str">
        <f>IF(ROW()=7,IF(SUM([pomocná])&gt;0,SUM([pomocná]),1.36/SQRT(COUNT(Tabulka2493[Data]))),"")</f>
        <v/>
      </c>
      <c r="S563" s="79"/>
      <c r="T563" s="72"/>
      <c r="U563" s="72"/>
      <c r="V563" s="72"/>
    </row>
    <row r="564" spans="1:22">
      <c r="A564" s="4" t="str">
        <f>IF('Odhad rozsahu výběru'!D566="","",'Odhad rozsahu výběru'!D566)</f>
        <v/>
      </c>
      <c r="B564" s="69" t="str">
        <f ca="1">IF(INDIRECT("A"&amp;ROW())="","",RANK(A564,[Data],1))</f>
        <v/>
      </c>
      <c r="C564" s="5" t="str">
        <f ca="1">IF(INDIRECT("A"&amp;ROW())="","",(B564-1)/COUNT([Data]))</f>
        <v/>
      </c>
      <c r="D564" s="5" t="str">
        <f ca="1">IF(INDIRECT("A"&amp;ROW())="","",B564/COUNT([Data]))</f>
        <v/>
      </c>
      <c r="E564" t="str">
        <f t="shared" ca="1" si="26"/>
        <v/>
      </c>
      <c r="F564" s="5" t="str">
        <f t="shared" ca="1" si="24"/>
        <v/>
      </c>
      <c r="G564" s="5" t="str">
        <f>IF(ROW()=7,MAX([D_i]),"")</f>
        <v/>
      </c>
      <c r="H564" s="69" t="str">
        <f ca="1">IF(INDIRECT("A"&amp;ROW())="","",RANK([Data],[Data],1)+COUNTIF([Data],Tabulka2493[[#This Row],[Data]])-1)</f>
        <v/>
      </c>
      <c r="I564" s="5" t="str">
        <f ca="1">IF(INDIRECT("A"&amp;ROW())="","",(Tabulka2493[[#This Row],[Pořadí2 - i2]]-1)/COUNT([Data]))</f>
        <v/>
      </c>
      <c r="J564" s="5" t="str">
        <f ca="1">IF(INDIRECT("A"&amp;ROW())="","",H564/COUNT([Data]))</f>
        <v/>
      </c>
      <c r="K564" s="72" t="str">
        <f ca="1">IF(INDIRECT("A"&amp;ROW())="","",NORMDIST(Tabulka2493[[#This Row],[Data]],$X$6,$X$7,1))</f>
        <v/>
      </c>
      <c r="L564" s="5" t="str">
        <f t="shared" ca="1" si="25"/>
        <v/>
      </c>
      <c r="M564" s="5" t="str">
        <f>IF(ROW()=7,MAX(Tabulka2493[D_i]),"")</f>
        <v/>
      </c>
      <c r="N564" s="5"/>
      <c r="O564" s="80"/>
      <c r="P564" s="80"/>
      <c r="Q564" s="80"/>
      <c r="R564" s="76" t="str">
        <f>IF(ROW()=7,IF(SUM([pomocná])&gt;0,SUM([pomocná]),1.36/SQRT(COUNT(Tabulka2493[Data]))),"")</f>
        <v/>
      </c>
      <c r="S564" s="79"/>
      <c r="T564" s="72"/>
      <c r="U564" s="72"/>
      <c r="V564" s="72"/>
    </row>
    <row r="565" spans="1:22">
      <c r="A565" s="4" t="str">
        <f>IF('Odhad rozsahu výběru'!D567="","",'Odhad rozsahu výběru'!D567)</f>
        <v/>
      </c>
      <c r="B565" s="69" t="str">
        <f ca="1">IF(INDIRECT("A"&amp;ROW())="","",RANK(A565,[Data],1))</f>
        <v/>
      </c>
      <c r="C565" s="5" t="str">
        <f ca="1">IF(INDIRECT("A"&amp;ROW())="","",(B565-1)/COUNT([Data]))</f>
        <v/>
      </c>
      <c r="D565" s="5" t="str">
        <f ca="1">IF(INDIRECT("A"&amp;ROW())="","",B565/COUNT([Data]))</f>
        <v/>
      </c>
      <c r="E565" t="str">
        <f t="shared" ca="1" si="26"/>
        <v/>
      </c>
      <c r="F565" s="5" t="str">
        <f t="shared" ca="1" si="24"/>
        <v/>
      </c>
      <c r="G565" s="5" t="str">
        <f>IF(ROW()=7,MAX([D_i]),"")</f>
        <v/>
      </c>
      <c r="H565" s="69" t="str">
        <f ca="1">IF(INDIRECT("A"&amp;ROW())="","",RANK([Data],[Data],1)+COUNTIF([Data],Tabulka2493[[#This Row],[Data]])-1)</f>
        <v/>
      </c>
      <c r="I565" s="5" t="str">
        <f ca="1">IF(INDIRECT("A"&amp;ROW())="","",(Tabulka2493[[#This Row],[Pořadí2 - i2]]-1)/COUNT([Data]))</f>
        <v/>
      </c>
      <c r="J565" s="5" t="str">
        <f ca="1">IF(INDIRECT("A"&amp;ROW())="","",H565/COUNT([Data]))</f>
        <v/>
      </c>
      <c r="K565" s="72" t="str">
        <f ca="1">IF(INDIRECT("A"&amp;ROW())="","",NORMDIST(Tabulka2493[[#This Row],[Data]],$X$6,$X$7,1))</f>
        <v/>
      </c>
      <c r="L565" s="5" t="str">
        <f t="shared" ca="1" si="25"/>
        <v/>
      </c>
      <c r="M565" s="5" t="str">
        <f>IF(ROW()=7,MAX(Tabulka2493[D_i]),"")</f>
        <v/>
      </c>
      <c r="N565" s="5"/>
      <c r="O565" s="80"/>
      <c r="P565" s="80"/>
      <c r="Q565" s="80"/>
      <c r="R565" s="76" t="str">
        <f>IF(ROW()=7,IF(SUM([pomocná])&gt;0,SUM([pomocná]),1.36/SQRT(COUNT(Tabulka2493[Data]))),"")</f>
        <v/>
      </c>
      <c r="S565" s="79"/>
      <c r="T565" s="72"/>
      <c r="U565" s="72"/>
      <c r="V565" s="72"/>
    </row>
    <row r="566" spans="1:22">
      <c r="A566" s="4" t="str">
        <f>IF('Odhad rozsahu výběru'!D568="","",'Odhad rozsahu výběru'!D568)</f>
        <v/>
      </c>
      <c r="B566" s="69" t="str">
        <f ca="1">IF(INDIRECT("A"&amp;ROW())="","",RANK(A566,[Data],1))</f>
        <v/>
      </c>
      <c r="C566" s="5" t="str">
        <f ca="1">IF(INDIRECT("A"&amp;ROW())="","",(B566-1)/COUNT([Data]))</f>
        <v/>
      </c>
      <c r="D566" s="5" t="str">
        <f ca="1">IF(INDIRECT("A"&amp;ROW())="","",B566/COUNT([Data]))</f>
        <v/>
      </c>
      <c r="E566" t="str">
        <f t="shared" ca="1" si="26"/>
        <v/>
      </c>
      <c r="F566" s="5" t="str">
        <f t="shared" ca="1" si="24"/>
        <v/>
      </c>
      <c r="G566" s="5" t="str">
        <f>IF(ROW()=7,MAX([D_i]),"")</f>
        <v/>
      </c>
      <c r="H566" s="69" t="str">
        <f ca="1">IF(INDIRECT("A"&amp;ROW())="","",RANK([Data],[Data],1)+COUNTIF([Data],Tabulka2493[[#This Row],[Data]])-1)</f>
        <v/>
      </c>
      <c r="I566" s="5" t="str">
        <f ca="1">IF(INDIRECT("A"&amp;ROW())="","",(Tabulka2493[[#This Row],[Pořadí2 - i2]]-1)/COUNT([Data]))</f>
        <v/>
      </c>
      <c r="J566" s="5" t="str">
        <f ca="1">IF(INDIRECT("A"&amp;ROW())="","",H566/COUNT([Data]))</f>
        <v/>
      </c>
      <c r="K566" s="72" t="str">
        <f ca="1">IF(INDIRECT("A"&amp;ROW())="","",NORMDIST(Tabulka2493[[#This Row],[Data]],$X$6,$X$7,1))</f>
        <v/>
      </c>
      <c r="L566" s="5" t="str">
        <f t="shared" ca="1" si="25"/>
        <v/>
      </c>
      <c r="M566" s="5" t="str">
        <f>IF(ROW()=7,MAX(Tabulka2493[D_i]),"")</f>
        <v/>
      </c>
      <c r="N566" s="5"/>
      <c r="O566" s="80"/>
      <c r="P566" s="80"/>
      <c r="Q566" s="80"/>
      <c r="R566" s="76" t="str">
        <f>IF(ROW()=7,IF(SUM([pomocná])&gt;0,SUM([pomocná]),1.36/SQRT(COUNT(Tabulka2493[Data]))),"")</f>
        <v/>
      </c>
      <c r="S566" s="79"/>
      <c r="T566" s="72"/>
      <c r="U566" s="72"/>
      <c r="V566" s="72"/>
    </row>
    <row r="567" spans="1:22">
      <c r="A567" s="4" t="str">
        <f>IF('Odhad rozsahu výběru'!D569="","",'Odhad rozsahu výběru'!D569)</f>
        <v/>
      </c>
      <c r="B567" s="69" t="str">
        <f ca="1">IF(INDIRECT("A"&amp;ROW())="","",RANK(A567,[Data],1))</f>
        <v/>
      </c>
      <c r="C567" s="5" t="str">
        <f ca="1">IF(INDIRECT("A"&amp;ROW())="","",(B567-1)/COUNT([Data]))</f>
        <v/>
      </c>
      <c r="D567" s="5" t="str">
        <f ca="1">IF(INDIRECT("A"&amp;ROW())="","",B567/COUNT([Data]))</f>
        <v/>
      </c>
      <c r="E567" t="str">
        <f t="shared" ca="1" si="26"/>
        <v/>
      </c>
      <c r="F567" s="5" t="str">
        <f t="shared" ca="1" si="24"/>
        <v/>
      </c>
      <c r="G567" s="5" t="str">
        <f>IF(ROW()=7,MAX([D_i]),"")</f>
        <v/>
      </c>
      <c r="H567" s="69" t="str">
        <f ca="1">IF(INDIRECT("A"&amp;ROW())="","",RANK([Data],[Data],1)+COUNTIF([Data],Tabulka2493[[#This Row],[Data]])-1)</f>
        <v/>
      </c>
      <c r="I567" s="5" t="str">
        <f ca="1">IF(INDIRECT("A"&amp;ROW())="","",(Tabulka2493[[#This Row],[Pořadí2 - i2]]-1)/COUNT([Data]))</f>
        <v/>
      </c>
      <c r="J567" s="5" t="str">
        <f ca="1">IF(INDIRECT("A"&amp;ROW())="","",H567/COUNT([Data]))</f>
        <v/>
      </c>
      <c r="K567" s="72" t="str">
        <f ca="1">IF(INDIRECT("A"&amp;ROW())="","",NORMDIST(Tabulka2493[[#This Row],[Data]],$X$6,$X$7,1))</f>
        <v/>
      </c>
      <c r="L567" s="5" t="str">
        <f t="shared" ca="1" si="25"/>
        <v/>
      </c>
      <c r="M567" s="5" t="str">
        <f>IF(ROW()=7,MAX(Tabulka2493[D_i]),"")</f>
        <v/>
      </c>
      <c r="N567" s="5"/>
      <c r="O567" s="80"/>
      <c r="P567" s="80"/>
      <c r="Q567" s="80"/>
      <c r="R567" s="76" t="str">
        <f>IF(ROW()=7,IF(SUM([pomocná])&gt;0,SUM([pomocná]),1.36/SQRT(COUNT(Tabulka2493[Data]))),"")</f>
        <v/>
      </c>
      <c r="S567" s="79"/>
      <c r="T567" s="72"/>
      <c r="U567" s="72"/>
      <c r="V567" s="72"/>
    </row>
    <row r="568" spans="1:22">
      <c r="A568" s="4" t="str">
        <f>IF('Odhad rozsahu výběru'!D570="","",'Odhad rozsahu výběru'!D570)</f>
        <v/>
      </c>
      <c r="B568" s="69" t="str">
        <f ca="1">IF(INDIRECT("A"&amp;ROW())="","",RANK(A568,[Data],1))</f>
        <v/>
      </c>
      <c r="C568" s="5" t="str">
        <f ca="1">IF(INDIRECT("A"&amp;ROW())="","",(B568-1)/COUNT([Data]))</f>
        <v/>
      </c>
      <c r="D568" s="5" t="str">
        <f ca="1">IF(INDIRECT("A"&amp;ROW())="","",B568/COUNT([Data]))</f>
        <v/>
      </c>
      <c r="E568" t="str">
        <f t="shared" ca="1" si="26"/>
        <v/>
      </c>
      <c r="F568" s="5" t="str">
        <f t="shared" ca="1" si="24"/>
        <v/>
      </c>
      <c r="G568" s="5" t="str">
        <f>IF(ROW()=7,MAX([D_i]),"")</f>
        <v/>
      </c>
      <c r="H568" s="69" t="str">
        <f ca="1">IF(INDIRECT("A"&amp;ROW())="","",RANK([Data],[Data],1)+COUNTIF([Data],Tabulka2493[[#This Row],[Data]])-1)</f>
        <v/>
      </c>
      <c r="I568" s="5" t="str">
        <f ca="1">IF(INDIRECT("A"&amp;ROW())="","",(Tabulka2493[[#This Row],[Pořadí2 - i2]]-1)/COUNT([Data]))</f>
        <v/>
      </c>
      <c r="J568" s="5" t="str">
        <f ca="1">IF(INDIRECT("A"&amp;ROW())="","",H568/COUNT([Data]))</f>
        <v/>
      </c>
      <c r="K568" s="72" t="str">
        <f ca="1">IF(INDIRECT("A"&amp;ROW())="","",NORMDIST(Tabulka2493[[#This Row],[Data]],$X$6,$X$7,1))</f>
        <v/>
      </c>
      <c r="L568" s="5" t="str">
        <f t="shared" ca="1" si="25"/>
        <v/>
      </c>
      <c r="M568" s="5" t="str">
        <f>IF(ROW()=7,MAX(Tabulka2493[D_i]),"")</f>
        <v/>
      </c>
      <c r="N568" s="5"/>
      <c r="O568" s="80"/>
      <c r="P568" s="80"/>
      <c r="Q568" s="80"/>
      <c r="R568" s="76" t="str">
        <f>IF(ROW()=7,IF(SUM([pomocná])&gt;0,SUM([pomocná]),1.36/SQRT(COUNT(Tabulka2493[Data]))),"")</f>
        <v/>
      </c>
      <c r="S568" s="79"/>
      <c r="T568" s="72"/>
      <c r="U568" s="72"/>
      <c r="V568" s="72"/>
    </row>
    <row r="569" spans="1:22">
      <c r="A569" s="4" t="str">
        <f>IF('Odhad rozsahu výběru'!D571="","",'Odhad rozsahu výběru'!D571)</f>
        <v/>
      </c>
      <c r="B569" s="69" t="str">
        <f ca="1">IF(INDIRECT("A"&amp;ROW())="","",RANK(A569,[Data],1))</f>
        <v/>
      </c>
      <c r="C569" s="5" t="str">
        <f ca="1">IF(INDIRECT("A"&amp;ROW())="","",(B569-1)/COUNT([Data]))</f>
        <v/>
      </c>
      <c r="D569" s="5" t="str">
        <f ca="1">IF(INDIRECT("A"&amp;ROW())="","",B569/COUNT([Data]))</f>
        <v/>
      </c>
      <c r="E569" t="str">
        <f t="shared" ca="1" si="26"/>
        <v/>
      </c>
      <c r="F569" s="5" t="str">
        <f t="shared" ca="1" si="24"/>
        <v/>
      </c>
      <c r="G569" s="5" t="str">
        <f>IF(ROW()=7,MAX([D_i]),"")</f>
        <v/>
      </c>
      <c r="H569" s="69" t="str">
        <f ca="1">IF(INDIRECT("A"&amp;ROW())="","",RANK([Data],[Data],1)+COUNTIF([Data],Tabulka2493[[#This Row],[Data]])-1)</f>
        <v/>
      </c>
      <c r="I569" s="5" t="str">
        <f ca="1">IF(INDIRECT("A"&amp;ROW())="","",(Tabulka2493[[#This Row],[Pořadí2 - i2]]-1)/COUNT([Data]))</f>
        <v/>
      </c>
      <c r="J569" s="5" t="str">
        <f ca="1">IF(INDIRECT("A"&amp;ROW())="","",H569/COUNT([Data]))</f>
        <v/>
      </c>
      <c r="K569" s="72" t="str">
        <f ca="1">IF(INDIRECT("A"&amp;ROW())="","",NORMDIST(Tabulka2493[[#This Row],[Data]],$X$6,$X$7,1))</f>
        <v/>
      </c>
      <c r="L569" s="5" t="str">
        <f t="shared" ca="1" si="25"/>
        <v/>
      </c>
      <c r="M569" s="5" t="str">
        <f>IF(ROW()=7,MAX(Tabulka2493[D_i]),"")</f>
        <v/>
      </c>
      <c r="N569" s="5"/>
      <c r="O569" s="80"/>
      <c r="P569" s="80"/>
      <c r="Q569" s="80"/>
      <c r="R569" s="76" t="str">
        <f>IF(ROW()=7,IF(SUM([pomocná])&gt;0,SUM([pomocná]),1.36/SQRT(COUNT(Tabulka2493[Data]))),"")</f>
        <v/>
      </c>
      <c r="S569" s="79"/>
      <c r="T569" s="72"/>
      <c r="U569" s="72"/>
      <c r="V569" s="72"/>
    </row>
    <row r="570" spans="1:22">
      <c r="A570" s="4" t="str">
        <f>IF('Odhad rozsahu výběru'!D572="","",'Odhad rozsahu výběru'!D572)</f>
        <v/>
      </c>
      <c r="B570" s="69" t="str">
        <f ca="1">IF(INDIRECT("A"&amp;ROW())="","",RANK(A570,[Data],1))</f>
        <v/>
      </c>
      <c r="C570" s="5" t="str">
        <f ca="1">IF(INDIRECT("A"&amp;ROW())="","",(B570-1)/COUNT([Data]))</f>
        <v/>
      </c>
      <c r="D570" s="5" t="str">
        <f ca="1">IF(INDIRECT("A"&amp;ROW())="","",B570/COUNT([Data]))</f>
        <v/>
      </c>
      <c r="E570" t="str">
        <f t="shared" ca="1" si="26"/>
        <v/>
      </c>
      <c r="F570" s="5" t="str">
        <f t="shared" ca="1" si="24"/>
        <v/>
      </c>
      <c r="G570" s="5" t="str">
        <f>IF(ROW()=7,MAX([D_i]),"")</f>
        <v/>
      </c>
      <c r="H570" s="69" t="str">
        <f ca="1">IF(INDIRECT("A"&amp;ROW())="","",RANK([Data],[Data],1)+COUNTIF([Data],Tabulka2493[[#This Row],[Data]])-1)</f>
        <v/>
      </c>
      <c r="I570" s="5" t="str">
        <f ca="1">IF(INDIRECT("A"&amp;ROW())="","",(Tabulka2493[[#This Row],[Pořadí2 - i2]]-1)/COUNT([Data]))</f>
        <v/>
      </c>
      <c r="J570" s="5" t="str">
        <f ca="1">IF(INDIRECT("A"&amp;ROW())="","",H570/COUNT([Data]))</f>
        <v/>
      </c>
      <c r="K570" s="72" t="str">
        <f ca="1">IF(INDIRECT("A"&amp;ROW())="","",NORMDIST(Tabulka2493[[#This Row],[Data]],$X$6,$X$7,1))</f>
        <v/>
      </c>
      <c r="L570" s="5" t="str">
        <f t="shared" ca="1" si="25"/>
        <v/>
      </c>
      <c r="M570" s="5" t="str">
        <f>IF(ROW()=7,MAX(Tabulka2493[D_i]),"")</f>
        <v/>
      </c>
      <c r="N570" s="5"/>
      <c r="O570" s="80"/>
      <c r="P570" s="80"/>
      <c r="Q570" s="80"/>
      <c r="R570" s="76" t="str">
        <f>IF(ROW()=7,IF(SUM([pomocná])&gt;0,SUM([pomocná]),1.36/SQRT(COUNT(Tabulka2493[Data]))),"")</f>
        <v/>
      </c>
      <c r="S570" s="79"/>
      <c r="T570" s="72"/>
      <c r="U570" s="72"/>
      <c r="V570" s="72"/>
    </row>
    <row r="571" spans="1:22">
      <c r="A571" s="4" t="str">
        <f>IF('Odhad rozsahu výběru'!D573="","",'Odhad rozsahu výběru'!D573)</f>
        <v/>
      </c>
      <c r="B571" s="69" t="str">
        <f ca="1">IF(INDIRECT("A"&amp;ROW())="","",RANK(A571,[Data],1))</f>
        <v/>
      </c>
      <c r="C571" s="5" t="str">
        <f ca="1">IF(INDIRECT("A"&amp;ROW())="","",(B571-1)/COUNT([Data]))</f>
        <v/>
      </c>
      <c r="D571" s="5" t="str">
        <f ca="1">IF(INDIRECT("A"&amp;ROW())="","",B571/COUNT([Data]))</f>
        <v/>
      </c>
      <c r="E571" t="str">
        <f t="shared" ca="1" si="26"/>
        <v/>
      </c>
      <c r="F571" s="5" t="str">
        <f t="shared" ca="1" si="24"/>
        <v/>
      </c>
      <c r="G571" s="5" t="str">
        <f>IF(ROW()=7,MAX([D_i]),"")</f>
        <v/>
      </c>
      <c r="H571" s="69" t="str">
        <f ca="1">IF(INDIRECT("A"&amp;ROW())="","",RANK([Data],[Data],1)+COUNTIF([Data],Tabulka2493[[#This Row],[Data]])-1)</f>
        <v/>
      </c>
      <c r="I571" s="5" t="str">
        <f ca="1">IF(INDIRECT("A"&amp;ROW())="","",(Tabulka2493[[#This Row],[Pořadí2 - i2]]-1)/COUNT([Data]))</f>
        <v/>
      </c>
      <c r="J571" s="5" t="str">
        <f ca="1">IF(INDIRECT("A"&amp;ROW())="","",H571/COUNT([Data]))</f>
        <v/>
      </c>
      <c r="K571" s="72" t="str">
        <f ca="1">IF(INDIRECT("A"&amp;ROW())="","",NORMDIST(Tabulka2493[[#This Row],[Data]],$X$6,$X$7,1))</f>
        <v/>
      </c>
      <c r="L571" s="5" t="str">
        <f t="shared" ca="1" si="25"/>
        <v/>
      </c>
      <c r="M571" s="5" t="str">
        <f>IF(ROW()=7,MAX(Tabulka2493[D_i]),"")</f>
        <v/>
      </c>
      <c r="N571" s="5"/>
      <c r="O571" s="80"/>
      <c r="P571" s="80"/>
      <c r="Q571" s="80"/>
      <c r="R571" s="76" t="str">
        <f>IF(ROW()=7,IF(SUM([pomocná])&gt;0,SUM([pomocná]),1.36/SQRT(COUNT(Tabulka2493[Data]))),"")</f>
        <v/>
      </c>
      <c r="S571" s="79"/>
      <c r="T571" s="72"/>
      <c r="U571" s="72"/>
      <c r="V571" s="72"/>
    </row>
    <row r="572" spans="1:22">
      <c r="A572" s="4" t="str">
        <f>IF('Odhad rozsahu výběru'!D574="","",'Odhad rozsahu výběru'!D574)</f>
        <v/>
      </c>
      <c r="B572" s="69" t="str">
        <f ca="1">IF(INDIRECT("A"&amp;ROW())="","",RANK(A572,[Data],1))</f>
        <v/>
      </c>
      <c r="C572" s="5" t="str">
        <f ca="1">IF(INDIRECT("A"&amp;ROW())="","",(B572-1)/COUNT([Data]))</f>
        <v/>
      </c>
      <c r="D572" s="5" t="str">
        <f ca="1">IF(INDIRECT("A"&amp;ROW())="","",B572/COUNT([Data]))</f>
        <v/>
      </c>
      <c r="E572" t="str">
        <f t="shared" ca="1" si="26"/>
        <v/>
      </c>
      <c r="F572" s="5" t="str">
        <f t="shared" ca="1" si="24"/>
        <v/>
      </c>
      <c r="G572" s="5" t="str">
        <f>IF(ROW()=7,MAX([D_i]),"")</f>
        <v/>
      </c>
      <c r="H572" s="69" t="str">
        <f ca="1">IF(INDIRECT("A"&amp;ROW())="","",RANK([Data],[Data],1)+COUNTIF([Data],Tabulka2493[[#This Row],[Data]])-1)</f>
        <v/>
      </c>
      <c r="I572" s="5" t="str">
        <f ca="1">IF(INDIRECT("A"&amp;ROW())="","",(Tabulka2493[[#This Row],[Pořadí2 - i2]]-1)/COUNT([Data]))</f>
        <v/>
      </c>
      <c r="J572" s="5" t="str">
        <f ca="1">IF(INDIRECT("A"&amp;ROW())="","",H572/COUNT([Data]))</f>
        <v/>
      </c>
      <c r="K572" s="72" t="str">
        <f ca="1">IF(INDIRECT("A"&amp;ROW())="","",NORMDIST(Tabulka2493[[#This Row],[Data]],$X$6,$X$7,1))</f>
        <v/>
      </c>
      <c r="L572" s="5" t="str">
        <f t="shared" ca="1" si="25"/>
        <v/>
      </c>
      <c r="M572" s="5" t="str">
        <f>IF(ROW()=7,MAX(Tabulka2493[D_i]),"")</f>
        <v/>
      </c>
      <c r="N572" s="5"/>
      <c r="O572" s="80"/>
      <c r="P572" s="80"/>
      <c r="Q572" s="80"/>
      <c r="R572" s="76" t="str">
        <f>IF(ROW()=7,IF(SUM([pomocná])&gt;0,SUM([pomocná]),1.36/SQRT(COUNT(Tabulka2493[Data]))),"")</f>
        <v/>
      </c>
      <c r="S572" s="79"/>
      <c r="T572" s="72"/>
      <c r="U572" s="72"/>
      <c r="V572" s="72"/>
    </row>
    <row r="573" spans="1:22">
      <c r="A573" s="4" t="str">
        <f>IF('Odhad rozsahu výběru'!D575="","",'Odhad rozsahu výběru'!D575)</f>
        <v/>
      </c>
      <c r="B573" s="69" t="str">
        <f ca="1">IF(INDIRECT("A"&amp;ROW())="","",RANK(A573,[Data],1))</f>
        <v/>
      </c>
      <c r="C573" s="5" t="str">
        <f ca="1">IF(INDIRECT("A"&amp;ROW())="","",(B573-1)/COUNT([Data]))</f>
        <v/>
      </c>
      <c r="D573" s="5" t="str">
        <f ca="1">IF(INDIRECT("A"&amp;ROW())="","",B573/COUNT([Data]))</f>
        <v/>
      </c>
      <c r="E573" t="str">
        <f t="shared" ca="1" si="26"/>
        <v/>
      </c>
      <c r="F573" s="5" t="str">
        <f t="shared" ca="1" si="24"/>
        <v/>
      </c>
      <c r="G573" s="5" t="str">
        <f>IF(ROW()=7,MAX([D_i]),"")</f>
        <v/>
      </c>
      <c r="H573" s="69" t="str">
        <f ca="1">IF(INDIRECT("A"&amp;ROW())="","",RANK([Data],[Data],1)+COUNTIF([Data],Tabulka2493[[#This Row],[Data]])-1)</f>
        <v/>
      </c>
      <c r="I573" s="5" t="str">
        <f ca="1">IF(INDIRECT("A"&amp;ROW())="","",(Tabulka2493[[#This Row],[Pořadí2 - i2]]-1)/COUNT([Data]))</f>
        <v/>
      </c>
      <c r="J573" s="5" t="str">
        <f ca="1">IF(INDIRECT("A"&amp;ROW())="","",H573/COUNT([Data]))</f>
        <v/>
      </c>
      <c r="K573" s="72" t="str">
        <f ca="1">IF(INDIRECT("A"&amp;ROW())="","",NORMDIST(Tabulka2493[[#This Row],[Data]],$X$6,$X$7,1))</f>
        <v/>
      </c>
      <c r="L573" s="5" t="str">
        <f t="shared" ca="1" si="25"/>
        <v/>
      </c>
      <c r="M573" s="5" t="str">
        <f>IF(ROW()=7,MAX(Tabulka2493[D_i]),"")</f>
        <v/>
      </c>
      <c r="N573" s="5"/>
      <c r="O573" s="80"/>
      <c r="P573" s="80"/>
      <c r="Q573" s="80"/>
      <c r="R573" s="76" t="str">
        <f>IF(ROW()=7,IF(SUM([pomocná])&gt;0,SUM([pomocná]),1.36/SQRT(COUNT(Tabulka2493[Data]))),"")</f>
        <v/>
      </c>
      <c r="S573" s="79"/>
      <c r="T573" s="72"/>
      <c r="U573" s="72"/>
      <c r="V573" s="72"/>
    </row>
    <row r="574" spans="1:22">
      <c r="A574" s="4" t="str">
        <f>IF('Odhad rozsahu výběru'!D576="","",'Odhad rozsahu výběru'!D576)</f>
        <v/>
      </c>
      <c r="B574" s="69" t="str">
        <f ca="1">IF(INDIRECT("A"&amp;ROW())="","",RANK(A574,[Data],1))</f>
        <v/>
      </c>
      <c r="C574" s="5" t="str">
        <f ca="1">IF(INDIRECT("A"&amp;ROW())="","",(B574-1)/COUNT([Data]))</f>
        <v/>
      </c>
      <c r="D574" s="5" t="str">
        <f ca="1">IF(INDIRECT("A"&amp;ROW())="","",B574/COUNT([Data]))</f>
        <v/>
      </c>
      <c r="E574" t="str">
        <f t="shared" ca="1" si="26"/>
        <v/>
      </c>
      <c r="F574" s="5" t="str">
        <f t="shared" ca="1" si="24"/>
        <v/>
      </c>
      <c r="G574" s="5" t="str">
        <f>IF(ROW()=7,MAX([D_i]),"")</f>
        <v/>
      </c>
      <c r="H574" s="69" t="str">
        <f ca="1">IF(INDIRECT("A"&amp;ROW())="","",RANK([Data],[Data],1)+COUNTIF([Data],Tabulka2493[[#This Row],[Data]])-1)</f>
        <v/>
      </c>
      <c r="I574" s="5" t="str">
        <f ca="1">IF(INDIRECT("A"&amp;ROW())="","",(Tabulka2493[[#This Row],[Pořadí2 - i2]]-1)/COUNT([Data]))</f>
        <v/>
      </c>
      <c r="J574" s="5" t="str">
        <f ca="1">IF(INDIRECT("A"&amp;ROW())="","",H574/COUNT([Data]))</f>
        <v/>
      </c>
      <c r="K574" s="72" t="str">
        <f ca="1">IF(INDIRECT("A"&amp;ROW())="","",NORMDIST(Tabulka2493[[#This Row],[Data]],$X$6,$X$7,1))</f>
        <v/>
      </c>
      <c r="L574" s="5" t="str">
        <f t="shared" ca="1" si="25"/>
        <v/>
      </c>
      <c r="M574" s="5" t="str">
        <f>IF(ROW()=7,MAX(Tabulka2493[D_i]),"")</f>
        <v/>
      </c>
      <c r="N574" s="5"/>
      <c r="O574" s="80"/>
      <c r="P574" s="80"/>
      <c r="Q574" s="80"/>
      <c r="R574" s="76" t="str">
        <f>IF(ROW()=7,IF(SUM([pomocná])&gt;0,SUM([pomocná]),1.36/SQRT(COUNT(Tabulka2493[Data]))),"")</f>
        <v/>
      </c>
      <c r="S574" s="79"/>
      <c r="T574" s="72"/>
      <c r="U574" s="72"/>
      <c r="V574" s="72"/>
    </row>
    <row r="575" spans="1:22">
      <c r="A575" s="4" t="str">
        <f>IF('Odhad rozsahu výběru'!D577="","",'Odhad rozsahu výběru'!D577)</f>
        <v/>
      </c>
      <c r="B575" s="69" t="str">
        <f ca="1">IF(INDIRECT("A"&amp;ROW())="","",RANK(A575,[Data],1))</f>
        <v/>
      </c>
      <c r="C575" s="5" t="str">
        <f ca="1">IF(INDIRECT("A"&amp;ROW())="","",(B575-1)/COUNT([Data]))</f>
        <v/>
      </c>
      <c r="D575" s="5" t="str">
        <f ca="1">IF(INDIRECT("A"&amp;ROW())="","",B575/COUNT([Data]))</f>
        <v/>
      </c>
      <c r="E575" t="str">
        <f t="shared" ca="1" si="26"/>
        <v/>
      </c>
      <c r="F575" s="5" t="str">
        <f t="shared" ca="1" si="24"/>
        <v/>
      </c>
      <c r="G575" s="5" t="str">
        <f>IF(ROW()=7,MAX([D_i]),"")</f>
        <v/>
      </c>
      <c r="H575" s="69" t="str">
        <f ca="1">IF(INDIRECT("A"&amp;ROW())="","",RANK([Data],[Data],1)+COUNTIF([Data],Tabulka2493[[#This Row],[Data]])-1)</f>
        <v/>
      </c>
      <c r="I575" s="5" t="str">
        <f ca="1">IF(INDIRECT("A"&amp;ROW())="","",(Tabulka2493[[#This Row],[Pořadí2 - i2]]-1)/COUNT([Data]))</f>
        <v/>
      </c>
      <c r="J575" s="5" t="str">
        <f ca="1">IF(INDIRECT("A"&amp;ROW())="","",H575/COUNT([Data]))</f>
        <v/>
      </c>
      <c r="K575" s="72" t="str">
        <f ca="1">IF(INDIRECT("A"&amp;ROW())="","",NORMDIST(Tabulka2493[[#This Row],[Data]],$X$6,$X$7,1))</f>
        <v/>
      </c>
      <c r="L575" s="5" t="str">
        <f t="shared" ca="1" si="25"/>
        <v/>
      </c>
      <c r="M575" s="5" t="str">
        <f>IF(ROW()=7,MAX(Tabulka2493[D_i]),"")</f>
        <v/>
      </c>
      <c r="N575" s="5"/>
      <c r="O575" s="80"/>
      <c r="P575" s="80"/>
      <c r="Q575" s="80"/>
      <c r="R575" s="76" t="str">
        <f>IF(ROW()=7,IF(SUM([pomocná])&gt;0,SUM([pomocná]),1.36/SQRT(COUNT(Tabulka2493[Data]))),"")</f>
        <v/>
      </c>
      <c r="S575" s="79"/>
      <c r="T575" s="72"/>
      <c r="U575" s="72"/>
      <c r="V575" s="72"/>
    </row>
    <row r="576" spans="1:22">
      <c r="A576" s="4" t="str">
        <f>IF('Odhad rozsahu výběru'!D578="","",'Odhad rozsahu výběru'!D578)</f>
        <v/>
      </c>
      <c r="B576" s="69" t="str">
        <f ca="1">IF(INDIRECT("A"&amp;ROW())="","",RANK(A576,[Data],1))</f>
        <v/>
      </c>
      <c r="C576" s="5" t="str">
        <f ca="1">IF(INDIRECT("A"&amp;ROW())="","",(B576-1)/COUNT([Data]))</f>
        <v/>
      </c>
      <c r="D576" s="5" t="str">
        <f ca="1">IF(INDIRECT("A"&amp;ROW())="","",B576/COUNT([Data]))</f>
        <v/>
      </c>
      <c r="E576" t="str">
        <f t="shared" ca="1" si="26"/>
        <v/>
      </c>
      <c r="F576" s="5" t="str">
        <f t="shared" ca="1" si="24"/>
        <v/>
      </c>
      <c r="G576" s="5" t="str">
        <f>IF(ROW()=7,MAX([D_i]),"")</f>
        <v/>
      </c>
      <c r="H576" s="69" t="str">
        <f ca="1">IF(INDIRECT("A"&amp;ROW())="","",RANK([Data],[Data],1)+COUNTIF([Data],Tabulka2493[[#This Row],[Data]])-1)</f>
        <v/>
      </c>
      <c r="I576" s="5" t="str">
        <f ca="1">IF(INDIRECT("A"&amp;ROW())="","",(Tabulka2493[[#This Row],[Pořadí2 - i2]]-1)/COUNT([Data]))</f>
        <v/>
      </c>
      <c r="J576" s="5" t="str">
        <f ca="1">IF(INDIRECT("A"&amp;ROW())="","",H576/COUNT([Data]))</f>
        <v/>
      </c>
      <c r="K576" s="72" t="str">
        <f ca="1">IF(INDIRECT("A"&amp;ROW())="","",NORMDIST(Tabulka2493[[#This Row],[Data]],$X$6,$X$7,1))</f>
        <v/>
      </c>
      <c r="L576" s="5" t="str">
        <f t="shared" ca="1" si="25"/>
        <v/>
      </c>
      <c r="M576" s="5" t="str">
        <f>IF(ROW()=7,MAX(Tabulka2493[D_i]),"")</f>
        <v/>
      </c>
      <c r="N576" s="5"/>
      <c r="O576" s="80"/>
      <c r="P576" s="80"/>
      <c r="Q576" s="80"/>
      <c r="R576" s="76" t="str">
        <f>IF(ROW()=7,IF(SUM([pomocná])&gt;0,SUM([pomocná]),1.36/SQRT(COUNT(Tabulka2493[Data]))),"")</f>
        <v/>
      </c>
      <c r="S576" s="79"/>
      <c r="T576" s="72"/>
      <c r="U576" s="72"/>
      <c r="V576" s="72"/>
    </row>
    <row r="577" spans="1:22">
      <c r="A577" s="4" t="str">
        <f>IF('Odhad rozsahu výběru'!D579="","",'Odhad rozsahu výběru'!D579)</f>
        <v/>
      </c>
      <c r="B577" s="69" t="str">
        <f ca="1">IF(INDIRECT("A"&amp;ROW())="","",RANK(A577,[Data],1))</f>
        <v/>
      </c>
      <c r="C577" s="5" t="str">
        <f ca="1">IF(INDIRECT("A"&amp;ROW())="","",(B577-1)/COUNT([Data]))</f>
        <v/>
      </c>
      <c r="D577" s="5" t="str">
        <f ca="1">IF(INDIRECT("A"&amp;ROW())="","",B577/COUNT([Data]))</f>
        <v/>
      </c>
      <c r="E577" t="str">
        <f t="shared" ca="1" si="26"/>
        <v/>
      </c>
      <c r="F577" s="5" t="str">
        <f t="shared" ca="1" si="24"/>
        <v/>
      </c>
      <c r="G577" s="5" t="str">
        <f>IF(ROW()=7,MAX([D_i]),"")</f>
        <v/>
      </c>
      <c r="H577" s="69" t="str">
        <f ca="1">IF(INDIRECT("A"&amp;ROW())="","",RANK([Data],[Data],1)+COUNTIF([Data],Tabulka2493[[#This Row],[Data]])-1)</f>
        <v/>
      </c>
      <c r="I577" s="5" t="str">
        <f ca="1">IF(INDIRECT("A"&amp;ROW())="","",(Tabulka2493[[#This Row],[Pořadí2 - i2]]-1)/COUNT([Data]))</f>
        <v/>
      </c>
      <c r="J577" s="5" t="str">
        <f ca="1">IF(INDIRECT("A"&amp;ROW())="","",H577/COUNT([Data]))</f>
        <v/>
      </c>
      <c r="K577" s="72" t="str">
        <f ca="1">IF(INDIRECT("A"&amp;ROW())="","",NORMDIST(Tabulka2493[[#This Row],[Data]],$X$6,$X$7,1))</f>
        <v/>
      </c>
      <c r="L577" s="5" t="str">
        <f t="shared" ca="1" si="25"/>
        <v/>
      </c>
      <c r="M577" s="5" t="str">
        <f>IF(ROW()=7,MAX(Tabulka2493[D_i]),"")</f>
        <v/>
      </c>
      <c r="N577" s="5"/>
      <c r="O577" s="80"/>
      <c r="P577" s="80"/>
      <c r="Q577" s="80"/>
      <c r="R577" s="76" t="str">
        <f>IF(ROW()=7,IF(SUM([pomocná])&gt;0,SUM([pomocná]),1.36/SQRT(COUNT(Tabulka2493[Data]))),"")</f>
        <v/>
      </c>
      <c r="S577" s="79"/>
      <c r="T577" s="72"/>
      <c r="U577" s="72"/>
      <c r="V577" s="72"/>
    </row>
    <row r="578" spans="1:22">
      <c r="A578" s="4" t="str">
        <f>IF('Odhad rozsahu výběru'!D580="","",'Odhad rozsahu výběru'!D580)</f>
        <v/>
      </c>
      <c r="B578" s="69" t="str">
        <f ca="1">IF(INDIRECT("A"&amp;ROW())="","",RANK(A578,[Data],1))</f>
        <v/>
      </c>
      <c r="C578" s="5" t="str">
        <f ca="1">IF(INDIRECT("A"&amp;ROW())="","",(B578-1)/COUNT([Data]))</f>
        <v/>
      </c>
      <c r="D578" s="5" t="str">
        <f ca="1">IF(INDIRECT("A"&amp;ROW())="","",B578/COUNT([Data]))</f>
        <v/>
      </c>
      <c r="E578" t="str">
        <f t="shared" ca="1" si="26"/>
        <v/>
      </c>
      <c r="F578" s="5" t="str">
        <f t="shared" ca="1" si="24"/>
        <v/>
      </c>
      <c r="G578" s="5" t="str">
        <f>IF(ROW()=7,MAX([D_i]),"")</f>
        <v/>
      </c>
      <c r="H578" s="69" t="str">
        <f ca="1">IF(INDIRECT("A"&amp;ROW())="","",RANK([Data],[Data],1)+COUNTIF([Data],Tabulka2493[[#This Row],[Data]])-1)</f>
        <v/>
      </c>
      <c r="I578" s="5" t="str">
        <f ca="1">IF(INDIRECT("A"&amp;ROW())="","",(Tabulka2493[[#This Row],[Pořadí2 - i2]]-1)/COUNT([Data]))</f>
        <v/>
      </c>
      <c r="J578" s="5" t="str">
        <f ca="1">IF(INDIRECT("A"&amp;ROW())="","",H578/COUNT([Data]))</f>
        <v/>
      </c>
      <c r="K578" s="72" t="str">
        <f ca="1">IF(INDIRECT("A"&amp;ROW())="","",NORMDIST(Tabulka2493[[#This Row],[Data]],$X$6,$X$7,1))</f>
        <v/>
      </c>
      <c r="L578" s="5" t="str">
        <f t="shared" ca="1" si="25"/>
        <v/>
      </c>
      <c r="M578" s="5" t="str">
        <f>IF(ROW()=7,MAX(Tabulka2493[D_i]),"")</f>
        <v/>
      </c>
      <c r="N578" s="5"/>
      <c r="O578" s="80"/>
      <c r="P578" s="80"/>
      <c r="Q578" s="80"/>
      <c r="R578" s="76" t="str">
        <f>IF(ROW()=7,IF(SUM([pomocná])&gt;0,SUM([pomocná]),1.36/SQRT(COUNT(Tabulka2493[Data]))),"")</f>
        <v/>
      </c>
      <c r="S578" s="79"/>
      <c r="T578" s="72"/>
      <c r="U578" s="72"/>
      <c r="V578" s="72"/>
    </row>
    <row r="579" spans="1:22">
      <c r="A579" s="4" t="str">
        <f>IF('Odhad rozsahu výběru'!D581="","",'Odhad rozsahu výběru'!D581)</f>
        <v/>
      </c>
      <c r="B579" s="69" t="str">
        <f ca="1">IF(INDIRECT("A"&amp;ROW())="","",RANK(A579,[Data],1))</f>
        <v/>
      </c>
      <c r="C579" s="5" t="str">
        <f ca="1">IF(INDIRECT("A"&amp;ROW())="","",(B579-1)/COUNT([Data]))</f>
        <v/>
      </c>
      <c r="D579" s="5" t="str">
        <f ca="1">IF(INDIRECT("A"&amp;ROW())="","",B579/COUNT([Data]))</f>
        <v/>
      </c>
      <c r="E579" t="str">
        <f t="shared" ca="1" si="26"/>
        <v/>
      </c>
      <c r="F579" s="5" t="str">
        <f t="shared" ca="1" si="24"/>
        <v/>
      </c>
      <c r="G579" s="5" t="str">
        <f>IF(ROW()=7,MAX([D_i]),"")</f>
        <v/>
      </c>
      <c r="H579" s="69" t="str">
        <f ca="1">IF(INDIRECT("A"&amp;ROW())="","",RANK([Data],[Data],1)+COUNTIF([Data],Tabulka2493[[#This Row],[Data]])-1)</f>
        <v/>
      </c>
      <c r="I579" s="5" t="str">
        <f ca="1">IF(INDIRECT("A"&amp;ROW())="","",(Tabulka2493[[#This Row],[Pořadí2 - i2]]-1)/COUNT([Data]))</f>
        <v/>
      </c>
      <c r="J579" s="5" t="str">
        <f ca="1">IF(INDIRECT("A"&amp;ROW())="","",H579/COUNT([Data]))</f>
        <v/>
      </c>
      <c r="K579" s="72" t="str">
        <f ca="1">IF(INDIRECT("A"&amp;ROW())="","",NORMDIST(Tabulka2493[[#This Row],[Data]],$X$6,$X$7,1))</f>
        <v/>
      </c>
      <c r="L579" s="5" t="str">
        <f t="shared" ca="1" si="25"/>
        <v/>
      </c>
      <c r="M579" s="5" t="str">
        <f>IF(ROW()=7,MAX(Tabulka2493[D_i]),"")</f>
        <v/>
      </c>
      <c r="N579" s="5"/>
      <c r="O579" s="80"/>
      <c r="P579" s="80"/>
      <c r="Q579" s="80"/>
      <c r="R579" s="76" t="str">
        <f>IF(ROW()=7,IF(SUM([pomocná])&gt;0,SUM([pomocná]),1.36/SQRT(COUNT(Tabulka2493[Data]))),"")</f>
        <v/>
      </c>
      <c r="S579" s="79"/>
      <c r="T579" s="72"/>
      <c r="U579" s="72"/>
      <c r="V579" s="72"/>
    </row>
    <row r="580" spans="1:22">
      <c r="A580" s="4" t="str">
        <f>IF('Odhad rozsahu výběru'!D582="","",'Odhad rozsahu výběru'!D582)</f>
        <v/>
      </c>
      <c r="B580" s="69" t="str">
        <f ca="1">IF(INDIRECT("A"&amp;ROW())="","",RANK(A580,[Data],1))</f>
        <v/>
      </c>
      <c r="C580" s="5" t="str">
        <f ca="1">IF(INDIRECT("A"&amp;ROW())="","",(B580-1)/COUNT([Data]))</f>
        <v/>
      </c>
      <c r="D580" s="5" t="str">
        <f ca="1">IF(INDIRECT("A"&amp;ROW())="","",B580/COUNT([Data]))</f>
        <v/>
      </c>
      <c r="E580" t="str">
        <f t="shared" ca="1" si="26"/>
        <v/>
      </c>
      <c r="F580" s="5" t="str">
        <f t="shared" ca="1" si="24"/>
        <v/>
      </c>
      <c r="G580" s="5" t="str">
        <f>IF(ROW()=7,MAX([D_i]),"")</f>
        <v/>
      </c>
      <c r="H580" s="69" t="str">
        <f ca="1">IF(INDIRECT("A"&amp;ROW())="","",RANK([Data],[Data],1)+COUNTIF([Data],Tabulka2493[[#This Row],[Data]])-1)</f>
        <v/>
      </c>
      <c r="I580" s="5" t="str">
        <f ca="1">IF(INDIRECT("A"&amp;ROW())="","",(Tabulka2493[[#This Row],[Pořadí2 - i2]]-1)/COUNT([Data]))</f>
        <v/>
      </c>
      <c r="J580" s="5" t="str">
        <f ca="1">IF(INDIRECT("A"&amp;ROW())="","",H580/COUNT([Data]))</f>
        <v/>
      </c>
      <c r="K580" s="72" t="str">
        <f ca="1">IF(INDIRECT("A"&amp;ROW())="","",NORMDIST(Tabulka2493[[#This Row],[Data]],$X$6,$X$7,1))</f>
        <v/>
      </c>
      <c r="L580" s="5" t="str">
        <f t="shared" ca="1" si="25"/>
        <v/>
      </c>
      <c r="M580" s="5" t="str">
        <f>IF(ROW()=7,MAX(Tabulka2493[D_i]),"")</f>
        <v/>
      </c>
      <c r="N580" s="5"/>
      <c r="O580" s="80"/>
      <c r="P580" s="80"/>
      <c r="Q580" s="80"/>
      <c r="R580" s="76" t="str">
        <f>IF(ROW()=7,IF(SUM([pomocná])&gt;0,SUM([pomocná]),1.36/SQRT(COUNT(Tabulka2493[Data]))),"")</f>
        <v/>
      </c>
      <c r="S580" s="79"/>
      <c r="T580" s="72"/>
      <c r="U580" s="72"/>
      <c r="V580" s="72"/>
    </row>
    <row r="581" spans="1:22">
      <c r="A581" s="4" t="str">
        <f>IF('Odhad rozsahu výběru'!D583="","",'Odhad rozsahu výběru'!D583)</f>
        <v/>
      </c>
      <c r="B581" s="69" t="str">
        <f ca="1">IF(INDIRECT("A"&amp;ROW())="","",RANK(A581,[Data],1))</f>
        <v/>
      </c>
      <c r="C581" s="5" t="str">
        <f ca="1">IF(INDIRECT("A"&amp;ROW())="","",(B581-1)/COUNT([Data]))</f>
        <v/>
      </c>
      <c r="D581" s="5" t="str">
        <f ca="1">IF(INDIRECT("A"&amp;ROW())="","",B581/COUNT([Data]))</f>
        <v/>
      </c>
      <c r="E581" t="str">
        <f t="shared" ca="1" si="26"/>
        <v/>
      </c>
      <c r="F581" s="5" t="str">
        <f t="shared" ca="1" si="24"/>
        <v/>
      </c>
      <c r="G581" s="5" t="str">
        <f>IF(ROW()=7,MAX([D_i]),"")</f>
        <v/>
      </c>
      <c r="H581" s="69" t="str">
        <f ca="1">IF(INDIRECT("A"&amp;ROW())="","",RANK([Data],[Data],1)+COUNTIF([Data],Tabulka2493[[#This Row],[Data]])-1)</f>
        <v/>
      </c>
      <c r="I581" s="5" t="str">
        <f ca="1">IF(INDIRECT("A"&amp;ROW())="","",(Tabulka2493[[#This Row],[Pořadí2 - i2]]-1)/COUNT([Data]))</f>
        <v/>
      </c>
      <c r="J581" s="5" t="str">
        <f ca="1">IF(INDIRECT("A"&amp;ROW())="","",H581/COUNT([Data]))</f>
        <v/>
      </c>
      <c r="K581" s="72" t="str">
        <f ca="1">IF(INDIRECT("A"&amp;ROW())="","",NORMDIST(Tabulka2493[[#This Row],[Data]],$X$6,$X$7,1))</f>
        <v/>
      </c>
      <c r="L581" s="5" t="str">
        <f t="shared" ca="1" si="25"/>
        <v/>
      </c>
      <c r="M581" s="5" t="str">
        <f>IF(ROW()=7,MAX(Tabulka2493[D_i]),"")</f>
        <v/>
      </c>
      <c r="N581" s="5"/>
      <c r="O581" s="80"/>
      <c r="P581" s="80"/>
      <c r="Q581" s="80"/>
      <c r="R581" s="76" t="str">
        <f>IF(ROW()=7,IF(SUM([pomocná])&gt;0,SUM([pomocná]),1.36/SQRT(COUNT(Tabulka2493[Data]))),"")</f>
        <v/>
      </c>
      <c r="S581" s="79"/>
      <c r="T581" s="72"/>
      <c r="U581" s="72"/>
      <c r="V581" s="72"/>
    </row>
    <row r="582" spans="1:22">
      <c r="A582" s="4" t="str">
        <f>IF('Odhad rozsahu výběru'!D584="","",'Odhad rozsahu výběru'!D584)</f>
        <v/>
      </c>
      <c r="B582" s="69" t="str">
        <f ca="1">IF(INDIRECT("A"&amp;ROW())="","",RANK(A582,[Data],1))</f>
        <v/>
      </c>
      <c r="C582" s="5" t="str">
        <f ca="1">IF(INDIRECT("A"&amp;ROW())="","",(B582-1)/COUNT([Data]))</f>
        <v/>
      </c>
      <c r="D582" s="5" t="str">
        <f ca="1">IF(INDIRECT("A"&amp;ROW())="","",B582/COUNT([Data]))</f>
        <v/>
      </c>
      <c r="E582" t="str">
        <f t="shared" ca="1" si="26"/>
        <v/>
      </c>
      <c r="F582" s="5" t="str">
        <f t="shared" ca="1" si="24"/>
        <v/>
      </c>
      <c r="G582" s="5" t="str">
        <f>IF(ROW()=7,MAX([D_i]),"")</f>
        <v/>
      </c>
      <c r="H582" s="69" t="str">
        <f ca="1">IF(INDIRECT("A"&amp;ROW())="","",RANK([Data],[Data],1)+COUNTIF([Data],Tabulka2493[[#This Row],[Data]])-1)</f>
        <v/>
      </c>
      <c r="I582" s="5" t="str">
        <f ca="1">IF(INDIRECT("A"&amp;ROW())="","",(Tabulka2493[[#This Row],[Pořadí2 - i2]]-1)/COUNT([Data]))</f>
        <v/>
      </c>
      <c r="J582" s="5" t="str">
        <f ca="1">IF(INDIRECT("A"&amp;ROW())="","",H582/COUNT([Data]))</f>
        <v/>
      </c>
      <c r="K582" s="72" t="str">
        <f ca="1">IF(INDIRECT("A"&amp;ROW())="","",NORMDIST(Tabulka2493[[#This Row],[Data]],$X$6,$X$7,1))</f>
        <v/>
      </c>
      <c r="L582" s="5" t="str">
        <f t="shared" ca="1" si="25"/>
        <v/>
      </c>
      <c r="M582" s="5" t="str">
        <f>IF(ROW()=7,MAX(Tabulka2493[D_i]),"")</f>
        <v/>
      </c>
      <c r="N582" s="5"/>
      <c r="O582" s="80"/>
      <c r="P582" s="80"/>
      <c r="Q582" s="80"/>
      <c r="R582" s="76" t="str">
        <f>IF(ROW()=7,IF(SUM([pomocná])&gt;0,SUM([pomocná]),1.36/SQRT(COUNT(Tabulka2493[Data]))),"")</f>
        <v/>
      </c>
      <c r="S582" s="79"/>
      <c r="T582" s="72"/>
      <c r="U582" s="72"/>
      <c r="V582" s="72"/>
    </row>
    <row r="583" spans="1:22">
      <c r="A583" s="4" t="str">
        <f>IF('Odhad rozsahu výběru'!D585="","",'Odhad rozsahu výběru'!D585)</f>
        <v/>
      </c>
      <c r="B583" s="69" t="str">
        <f ca="1">IF(INDIRECT("A"&amp;ROW())="","",RANK(A583,[Data],1))</f>
        <v/>
      </c>
      <c r="C583" s="5" t="str">
        <f ca="1">IF(INDIRECT("A"&amp;ROW())="","",(B583-1)/COUNT([Data]))</f>
        <v/>
      </c>
      <c r="D583" s="5" t="str">
        <f ca="1">IF(INDIRECT("A"&amp;ROW())="","",B583/COUNT([Data]))</f>
        <v/>
      </c>
      <c r="E583" t="str">
        <f t="shared" ca="1" si="26"/>
        <v/>
      </c>
      <c r="F583" s="5" t="str">
        <f t="shared" ref="F583:F646" ca="1" si="27">IF(INDIRECT("A"&amp;ROW())="","",MAX(ABS(C583-E583),ABS(D583-E583)))</f>
        <v/>
      </c>
      <c r="G583" s="5" t="str">
        <f>IF(ROW()=7,MAX([D_i]),"")</f>
        <v/>
      </c>
      <c r="H583" s="69" t="str">
        <f ca="1">IF(INDIRECT("A"&amp;ROW())="","",RANK([Data],[Data],1)+COUNTIF([Data],Tabulka2493[[#This Row],[Data]])-1)</f>
        <v/>
      </c>
      <c r="I583" s="5" t="str">
        <f ca="1">IF(INDIRECT("A"&amp;ROW())="","",(Tabulka2493[[#This Row],[Pořadí2 - i2]]-1)/COUNT([Data]))</f>
        <v/>
      </c>
      <c r="J583" s="5" t="str">
        <f ca="1">IF(INDIRECT("A"&amp;ROW())="","",H583/COUNT([Data]))</f>
        <v/>
      </c>
      <c r="K583" s="72" t="str">
        <f ca="1">IF(INDIRECT("A"&amp;ROW())="","",NORMDIST(Tabulka2493[[#This Row],[Data]],$X$6,$X$7,1))</f>
        <v/>
      </c>
      <c r="L583" s="5" t="str">
        <f t="shared" ref="L583:L646" ca="1" si="28">IF(INDIRECT("A"&amp;ROW())="","",MAX(ABS(I583-K583),ABS(J583-K583)))</f>
        <v/>
      </c>
      <c r="M583" s="5" t="str">
        <f>IF(ROW()=7,MAX(Tabulka2493[D_i]),"")</f>
        <v/>
      </c>
      <c r="N583" s="5"/>
      <c r="O583" s="80"/>
      <c r="P583" s="80"/>
      <c r="Q583" s="80"/>
      <c r="R583" s="76" t="str">
        <f>IF(ROW()=7,IF(SUM([pomocná])&gt;0,SUM([pomocná]),1.36/SQRT(COUNT(Tabulka2493[Data]))),"")</f>
        <v/>
      </c>
      <c r="S583" s="79"/>
      <c r="T583" s="72"/>
      <c r="U583" s="72"/>
      <c r="V583" s="72"/>
    </row>
    <row r="584" spans="1:22">
      <c r="A584" s="4" t="str">
        <f>IF('Odhad rozsahu výběru'!D586="","",'Odhad rozsahu výběru'!D586)</f>
        <v/>
      </c>
      <c r="B584" s="69" t="str">
        <f ca="1">IF(INDIRECT("A"&amp;ROW())="","",RANK(A584,[Data],1))</f>
        <v/>
      </c>
      <c r="C584" s="5" t="str">
        <f ca="1">IF(INDIRECT("A"&amp;ROW())="","",(B584-1)/COUNT([Data]))</f>
        <v/>
      </c>
      <c r="D584" s="5" t="str">
        <f ca="1">IF(INDIRECT("A"&amp;ROW())="","",B584/COUNT([Data]))</f>
        <v/>
      </c>
      <c r="E584" t="str">
        <f t="shared" ref="E584:E647" ca="1" si="29">IF(INDIRECT("A"&amp;ROW())="","",NORMDIST(A584,$X$6,$X$7,1))</f>
        <v/>
      </c>
      <c r="F584" s="5" t="str">
        <f t="shared" ca="1" si="27"/>
        <v/>
      </c>
      <c r="G584" s="5" t="str">
        <f>IF(ROW()=7,MAX([D_i]),"")</f>
        <v/>
      </c>
      <c r="H584" s="69" t="str">
        <f ca="1">IF(INDIRECT("A"&amp;ROW())="","",RANK([Data],[Data],1)+COUNTIF([Data],Tabulka2493[[#This Row],[Data]])-1)</f>
        <v/>
      </c>
      <c r="I584" s="5" t="str">
        <f ca="1">IF(INDIRECT("A"&amp;ROW())="","",(Tabulka2493[[#This Row],[Pořadí2 - i2]]-1)/COUNT([Data]))</f>
        <v/>
      </c>
      <c r="J584" s="5" t="str">
        <f ca="1">IF(INDIRECT("A"&amp;ROW())="","",H584/COUNT([Data]))</f>
        <v/>
      </c>
      <c r="K584" s="72" t="str">
        <f ca="1">IF(INDIRECT("A"&amp;ROW())="","",NORMDIST(Tabulka2493[[#This Row],[Data]],$X$6,$X$7,1))</f>
        <v/>
      </c>
      <c r="L584" s="5" t="str">
        <f t="shared" ca="1" si="28"/>
        <v/>
      </c>
      <c r="M584" s="5" t="str">
        <f>IF(ROW()=7,MAX(Tabulka2493[D_i]),"")</f>
        <v/>
      </c>
      <c r="N584" s="5"/>
      <c r="O584" s="80"/>
      <c r="P584" s="80"/>
      <c r="Q584" s="80"/>
      <c r="R584" s="76" t="str">
        <f>IF(ROW()=7,IF(SUM([pomocná])&gt;0,SUM([pomocná]),1.36/SQRT(COUNT(Tabulka2493[Data]))),"")</f>
        <v/>
      </c>
      <c r="S584" s="79"/>
      <c r="T584" s="72"/>
      <c r="U584" s="72"/>
      <c r="V584" s="72"/>
    </row>
    <row r="585" spans="1:22">
      <c r="A585" s="4" t="str">
        <f>IF('Odhad rozsahu výběru'!D587="","",'Odhad rozsahu výběru'!D587)</f>
        <v/>
      </c>
      <c r="B585" s="69" t="str">
        <f ca="1">IF(INDIRECT("A"&amp;ROW())="","",RANK(A585,[Data],1))</f>
        <v/>
      </c>
      <c r="C585" s="5" t="str">
        <f ca="1">IF(INDIRECT("A"&amp;ROW())="","",(B585-1)/COUNT([Data]))</f>
        <v/>
      </c>
      <c r="D585" s="5" t="str">
        <f ca="1">IF(INDIRECT("A"&amp;ROW())="","",B585/COUNT([Data]))</f>
        <v/>
      </c>
      <c r="E585" t="str">
        <f t="shared" ca="1" si="29"/>
        <v/>
      </c>
      <c r="F585" s="5" t="str">
        <f t="shared" ca="1" si="27"/>
        <v/>
      </c>
      <c r="G585" s="5" t="str">
        <f>IF(ROW()=7,MAX([D_i]),"")</f>
        <v/>
      </c>
      <c r="H585" s="69" t="str">
        <f ca="1">IF(INDIRECT("A"&amp;ROW())="","",RANK([Data],[Data],1)+COUNTIF([Data],Tabulka2493[[#This Row],[Data]])-1)</f>
        <v/>
      </c>
      <c r="I585" s="5" t="str">
        <f ca="1">IF(INDIRECT("A"&amp;ROW())="","",(Tabulka2493[[#This Row],[Pořadí2 - i2]]-1)/COUNT([Data]))</f>
        <v/>
      </c>
      <c r="J585" s="5" t="str">
        <f ca="1">IF(INDIRECT("A"&amp;ROW())="","",H585/COUNT([Data]))</f>
        <v/>
      </c>
      <c r="K585" s="72" t="str">
        <f ca="1">IF(INDIRECT("A"&amp;ROW())="","",NORMDIST(Tabulka2493[[#This Row],[Data]],$X$6,$X$7,1))</f>
        <v/>
      </c>
      <c r="L585" s="5" t="str">
        <f t="shared" ca="1" si="28"/>
        <v/>
      </c>
      <c r="M585" s="5" t="str">
        <f>IF(ROW()=7,MAX(Tabulka2493[D_i]),"")</f>
        <v/>
      </c>
      <c r="N585" s="5"/>
      <c r="O585" s="80"/>
      <c r="P585" s="80"/>
      <c r="Q585" s="80"/>
      <c r="R585" s="76" t="str">
        <f>IF(ROW()=7,IF(SUM([pomocná])&gt;0,SUM([pomocná]),1.36/SQRT(COUNT(Tabulka2493[Data]))),"")</f>
        <v/>
      </c>
      <c r="S585" s="79"/>
      <c r="T585" s="72"/>
      <c r="U585" s="72"/>
      <c r="V585" s="72"/>
    </row>
    <row r="586" spans="1:22">
      <c r="A586" s="4" t="str">
        <f>IF('Odhad rozsahu výběru'!D588="","",'Odhad rozsahu výběru'!D588)</f>
        <v/>
      </c>
      <c r="B586" s="69" t="str">
        <f ca="1">IF(INDIRECT("A"&amp;ROW())="","",RANK(A586,[Data],1))</f>
        <v/>
      </c>
      <c r="C586" s="5" t="str">
        <f ca="1">IF(INDIRECT("A"&amp;ROW())="","",(B586-1)/COUNT([Data]))</f>
        <v/>
      </c>
      <c r="D586" s="5" t="str">
        <f ca="1">IF(INDIRECT("A"&amp;ROW())="","",B586/COUNT([Data]))</f>
        <v/>
      </c>
      <c r="E586" t="str">
        <f t="shared" ca="1" si="29"/>
        <v/>
      </c>
      <c r="F586" s="5" t="str">
        <f t="shared" ca="1" si="27"/>
        <v/>
      </c>
      <c r="G586" s="5" t="str">
        <f>IF(ROW()=7,MAX([D_i]),"")</f>
        <v/>
      </c>
      <c r="H586" s="69" t="str">
        <f ca="1">IF(INDIRECT("A"&amp;ROW())="","",RANK([Data],[Data],1)+COUNTIF([Data],Tabulka2493[[#This Row],[Data]])-1)</f>
        <v/>
      </c>
      <c r="I586" s="5" t="str">
        <f ca="1">IF(INDIRECT("A"&amp;ROW())="","",(Tabulka2493[[#This Row],[Pořadí2 - i2]]-1)/COUNT([Data]))</f>
        <v/>
      </c>
      <c r="J586" s="5" t="str">
        <f ca="1">IF(INDIRECT("A"&amp;ROW())="","",H586/COUNT([Data]))</f>
        <v/>
      </c>
      <c r="K586" s="72" t="str">
        <f ca="1">IF(INDIRECT("A"&amp;ROW())="","",NORMDIST(Tabulka2493[[#This Row],[Data]],$X$6,$X$7,1))</f>
        <v/>
      </c>
      <c r="L586" s="5" t="str">
        <f t="shared" ca="1" si="28"/>
        <v/>
      </c>
      <c r="M586" s="5" t="str">
        <f>IF(ROW()=7,MAX(Tabulka2493[D_i]),"")</f>
        <v/>
      </c>
      <c r="N586" s="5"/>
      <c r="O586" s="80"/>
      <c r="P586" s="80"/>
      <c r="Q586" s="80"/>
      <c r="R586" s="76" t="str">
        <f>IF(ROW()=7,IF(SUM([pomocná])&gt;0,SUM([pomocná]),1.36/SQRT(COUNT(Tabulka2493[Data]))),"")</f>
        <v/>
      </c>
      <c r="S586" s="79"/>
      <c r="T586" s="72"/>
      <c r="U586" s="72"/>
      <c r="V586" s="72"/>
    </row>
    <row r="587" spans="1:22">
      <c r="A587" s="4" t="str">
        <f>IF('Odhad rozsahu výběru'!D589="","",'Odhad rozsahu výběru'!D589)</f>
        <v/>
      </c>
      <c r="B587" s="69" t="str">
        <f ca="1">IF(INDIRECT("A"&amp;ROW())="","",RANK(A587,[Data],1))</f>
        <v/>
      </c>
      <c r="C587" s="5" t="str">
        <f ca="1">IF(INDIRECT("A"&amp;ROW())="","",(B587-1)/COUNT([Data]))</f>
        <v/>
      </c>
      <c r="D587" s="5" t="str">
        <f ca="1">IF(INDIRECT("A"&amp;ROW())="","",B587/COUNT([Data]))</f>
        <v/>
      </c>
      <c r="E587" t="str">
        <f t="shared" ca="1" si="29"/>
        <v/>
      </c>
      <c r="F587" s="5" t="str">
        <f t="shared" ca="1" si="27"/>
        <v/>
      </c>
      <c r="G587" s="5" t="str">
        <f>IF(ROW()=7,MAX([D_i]),"")</f>
        <v/>
      </c>
      <c r="H587" s="69" t="str">
        <f ca="1">IF(INDIRECT("A"&amp;ROW())="","",RANK([Data],[Data],1)+COUNTIF([Data],Tabulka2493[[#This Row],[Data]])-1)</f>
        <v/>
      </c>
      <c r="I587" s="5" t="str">
        <f ca="1">IF(INDIRECT("A"&amp;ROW())="","",(Tabulka2493[[#This Row],[Pořadí2 - i2]]-1)/COUNT([Data]))</f>
        <v/>
      </c>
      <c r="J587" s="5" t="str">
        <f ca="1">IF(INDIRECT("A"&amp;ROW())="","",H587/COUNT([Data]))</f>
        <v/>
      </c>
      <c r="K587" s="72" t="str">
        <f ca="1">IF(INDIRECT("A"&amp;ROW())="","",NORMDIST(Tabulka2493[[#This Row],[Data]],$X$6,$X$7,1))</f>
        <v/>
      </c>
      <c r="L587" s="5" t="str">
        <f t="shared" ca="1" si="28"/>
        <v/>
      </c>
      <c r="M587" s="5" t="str">
        <f>IF(ROW()=7,MAX(Tabulka2493[D_i]),"")</f>
        <v/>
      </c>
      <c r="N587" s="5"/>
      <c r="O587" s="80"/>
      <c r="P587" s="80"/>
      <c r="Q587" s="80"/>
      <c r="R587" s="76" t="str">
        <f>IF(ROW()=7,IF(SUM([pomocná])&gt;0,SUM([pomocná]),1.36/SQRT(COUNT(Tabulka2493[Data]))),"")</f>
        <v/>
      </c>
      <c r="S587" s="79"/>
      <c r="T587" s="72"/>
      <c r="U587" s="72"/>
      <c r="V587" s="72"/>
    </row>
    <row r="588" spans="1:22">
      <c r="A588" s="4" t="str">
        <f>IF('Odhad rozsahu výběru'!D590="","",'Odhad rozsahu výběru'!D590)</f>
        <v/>
      </c>
      <c r="B588" s="69" t="str">
        <f ca="1">IF(INDIRECT("A"&amp;ROW())="","",RANK(A588,[Data],1))</f>
        <v/>
      </c>
      <c r="C588" s="5" t="str">
        <f ca="1">IF(INDIRECT("A"&amp;ROW())="","",(B588-1)/COUNT([Data]))</f>
        <v/>
      </c>
      <c r="D588" s="5" t="str">
        <f ca="1">IF(INDIRECT("A"&amp;ROW())="","",B588/COUNT([Data]))</f>
        <v/>
      </c>
      <c r="E588" t="str">
        <f t="shared" ca="1" si="29"/>
        <v/>
      </c>
      <c r="F588" s="5" t="str">
        <f t="shared" ca="1" si="27"/>
        <v/>
      </c>
      <c r="G588" s="5" t="str">
        <f>IF(ROW()=7,MAX([D_i]),"")</f>
        <v/>
      </c>
      <c r="H588" s="69" t="str">
        <f ca="1">IF(INDIRECT("A"&amp;ROW())="","",RANK([Data],[Data],1)+COUNTIF([Data],Tabulka2493[[#This Row],[Data]])-1)</f>
        <v/>
      </c>
      <c r="I588" s="5" t="str">
        <f ca="1">IF(INDIRECT("A"&amp;ROW())="","",(Tabulka2493[[#This Row],[Pořadí2 - i2]]-1)/COUNT([Data]))</f>
        <v/>
      </c>
      <c r="J588" s="5" t="str">
        <f ca="1">IF(INDIRECT("A"&amp;ROW())="","",H588/COUNT([Data]))</f>
        <v/>
      </c>
      <c r="K588" s="72" t="str">
        <f ca="1">IF(INDIRECT("A"&amp;ROW())="","",NORMDIST(Tabulka2493[[#This Row],[Data]],$X$6,$X$7,1))</f>
        <v/>
      </c>
      <c r="L588" s="5" t="str">
        <f t="shared" ca="1" si="28"/>
        <v/>
      </c>
      <c r="M588" s="5" t="str">
        <f>IF(ROW()=7,MAX(Tabulka2493[D_i]),"")</f>
        <v/>
      </c>
      <c r="N588" s="5"/>
      <c r="O588" s="80"/>
      <c r="P588" s="80"/>
      <c r="Q588" s="80"/>
      <c r="R588" s="76" t="str">
        <f>IF(ROW()=7,IF(SUM([pomocná])&gt;0,SUM([pomocná]),1.36/SQRT(COUNT(Tabulka2493[Data]))),"")</f>
        <v/>
      </c>
      <c r="S588" s="79"/>
      <c r="T588" s="72"/>
      <c r="U588" s="72"/>
      <c r="V588" s="72"/>
    </row>
    <row r="589" spans="1:22">
      <c r="A589" s="4" t="str">
        <f>IF('Odhad rozsahu výběru'!D591="","",'Odhad rozsahu výběru'!D591)</f>
        <v/>
      </c>
      <c r="B589" s="69" t="str">
        <f ca="1">IF(INDIRECT("A"&amp;ROW())="","",RANK(A589,[Data],1))</f>
        <v/>
      </c>
      <c r="C589" s="5" t="str">
        <f ca="1">IF(INDIRECT("A"&amp;ROW())="","",(B589-1)/COUNT([Data]))</f>
        <v/>
      </c>
      <c r="D589" s="5" t="str">
        <f ca="1">IF(INDIRECT("A"&amp;ROW())="","",B589/COUNT([Data]))</f>
        <v/>
      </c>
      <c r="E589" t="str">
        <f t="shared" ca="1" si="29"/>
        <v/>
      </c>
      <c r="F589" s="5" t="str">
        <f t="shared" ca="1" si="27"/>
        <v/>
      </c>
      <c r="G589" s="5" t="str">
        <f>IF(ROW()=7,MAX([D_i]),"")</f>
        <v/>
      </c>
      <c r="H589" s="69" t="str">
        <f ca="1">IF(INDIRECT("A"&amp;ROW())="","",RANK([Data],[Data],1)+COUNTIF([Data],Tabulka2493[[#This Row],[Data]])-1)</f>
        <v/>
      </c>
      <c r="I589" s="5" t="str">
        <f ca="1">IF(INDIRECT("A"&amp;ROW())="","",(Tabulka2493[[#This Row],[Pořadí2 - i2]]-1)/COUNT([Data]))</f>
        <v/>
      </c>
      <c r="J589" s="5" t="str">
        <f ca="1">IF(INDIRECT("A"&amp;ROW())="","",H589/COUNT([Data]))</f>
        <v/>
      </c>
      <c r="K589" s="72" t="str">
        <f ca="1">IF(INDIRECT("A"&amp;ROW())="","",NORMDIST(Tabulka2493[[#This Row],[Data]],$X$6,$X$7,1))</f>
        <v/>
      </c>
      <c r="L589" s="5" t="str">
        <f t="shared" ca="1" si="28"/>
        <v/>
      </c>
      <c r="M589" s="5" t="str">
        <f>IF(ROW()=7,MAX(Tabulka2493[D_i]),"")</f>
        <v/>
      </c>
      <c r="N589" s="5"/>
      <c r="O589" s="80"/>
      <c r="P589" s="80"/>
      <c r="Q589" s="80"/>
      <c r="R589" s="76" t="str">
        <f>IF(ROW()=7,IF(SUM([pomocná])&gt;0,SUM([pomocná]),1.36/SQRT(COUNT(Tabulka2493[Data]))),"")</f>
        <v/>
      </c>
      <c r="S589" s="79"/>
      <c r="T589" s="72"/>
      <c r="U589" s="72"/>
      <c r="V589" s="72"/>
    </row>
    <row r="590" spans="1:22">
      <c r="A590" s="4" t="str">
        <f>IF('Odhad rozsahu výběru'!D592="","",'Odhad rozsahu výběru'!D592)</f>
        <v/>
      </c>
      <c r="B590" s="69" t="str">
        <f ca="1">IF(INDIRECT("A"&amp;ROW())="","",RANK(A590,[Data],1))</f>
        <v/>
      </c>
      <c r="C590" s="5" t="str">
        <f ca="1">IF(INDIRECT("A"&amp;ROW())="","",(B590-1)/COUNT([Data]))</f>
        <v/>
      </c>
      <c r="D590" s="5" t="str">
        <f ca="1">IF(INDIRECT("A"&amp;ROW())="","",B590/COUNT([Data]))</f>
        <v/>
      </c>
      <c r="E590" t="str">
        <f t="shared" ca="1" si="29"/>
        <v/>
      </c>
      <c r="F590" s="5" t="str">
        <f t="shared" ca="1" si="27"/>
        <v/>
      </c>
      <c r="G590" s="5" t="str">
        <f>IF(ROW()=7,MAX([D_i]),"")</f>
        <v/>
      </c>
      <c r="H590" s="69" t="str">
        <f ca="1">IF(INDIRECT("A"&amp;ROW())="","",RANK([Data],[Data],1)+COUNTIF([Data],Tabulka2493[[#This Row],[Data]])-1)</f>
        <v/>
      </c>
      <c r="I590" s="5" t="str">
        <f ca="1">IF(INDIRECT("A"&amp;ROW())="","",(Tabulka2493[[#This Row],[Pořadí2 - i2]]-1)/COUNT([Data]))</f>
        <v/>
      </c>
      <c r="J590" s="5" t="str">
        <f ca="1">IF(INDIRECT("A"&amp;ROW())="","",H590/COUNT([Data]))</f>
        <v/>
      </c>
      <c r="K590" s="72" t="str">
        <f ca="1">IF(INDIRECT("A"&amp;ROW())="","",NORMDIST(Tabulka2493[[#This Row],[Data]],$X$6,$X$7,1))</f>
        <v/>
      </c>
      <c r="L590" s="5" t="str">
        <f t="shared" ca="1" si="28"/>
        <v/>
      </c>
      <c r="M590" s="5" t="str">
        <f>IF(ROW()=7,MAX(Tabulka2493[D_i]),"")</f>
        <v/>
      </c>
      <c r="N590" s="5"/>
      <c r="O590" s="80"/>
      <c r="P590" s="80"/>
      <c r="Q590" s="80"/>
      <c r="R590" s="76" t="str">
        <f>IF(ROW()=7,IF(SUM([pomocná])&gt;0,SUM([pomocná]),1.36/SQRT(COUNT(Tabulka2493[Data]))),"")</f>
        <v/>
      </c>
      <c r="S590" s="79"/>
      <c r="T590" s="72"/>
      <c r="U590" s="72"/>
      <c r="V590" s="72"/>
    </row>
    <row r="591" spans="1:22">
      <c r="A591" s="4" t="str">
        <f>IF('Odhad rozsahu výběru'!D593="","",'Odhad rozsahu výběru'!D593)</f>
        <v/>
      </c>
      <c r="B591" s="69" t="str">
        <f ca="1">IF(INDIRECT("A"&amp;ROW())="","",RANK(A591,[Data],1))</f>
        <v/>
      </c>
      <c r="C591" s="5" t="str">
        <f ca="1">IF(INDIRECT("A"&amp;ROW())="","",(B591-1)/COUNT([Data]))</f>
        <v/>
      </c>
      <c r="D591" s="5" t="str">
        <f ca="1">IF(INDIRECT("A"&amp;ROW())="","",B591/COUNT([Data]))</f>
        <v/>
      </c>
      <c r="E591" t="str">
        <f t="shared" ca="1" si="29"/>
        <v/>
      </c>
      <c r="F591" s="5" t="str">
        <f t="shared" ca="1" si="27"/>
        <v/>
      </c>
      <c r="G591" s="5" t="str">
        <f>IF(ROW()=7,MAX([D_i]),"")</f>
        <v/>
      </c>
      <c r="H591" s="69" t="str">
        <f ca="1">IF(INDIRECT("A"&amp;ROW())="","",RANK([Data],[Data],1)+COUNTIF([Data],Tabulka2493[[#This Row],[Data]])-1)</f>
        <v/>
      </c>
      <c r="I591" s="5" t="str">
        <f ca="1">IF(INDIRECT("A"&amp;ROW())="","",(Tabulka2493[[#This Row],[Pořadí2 - i2]]-1)/COUNT([Data]))</f>
        <v/>
      </c>
      <c r="J591" s="5" t="str">
        <f ca="1">IF(INDIRECT("A"&amp;ROW())="","",H591/COUNT([Data]))</f>
        <v/>
      </c>
      <c r="K591" s="72" t="str">
        <f ca="1">IF(INDIRECT("A"&amp;ROW())="","",NORMDIST(Tabulka2493[[#This Row],[Data]],$X$6,$X$7,1))</f>
        <v/>
      </c>
      <c r="L591" s="5" t="str">
        <f t="shared" ca="1" si="28"/>
        <v/>
      </c>
      <c r="M591" s="5" t="str">
        <f>IF(ROW()=7,MAX(Tabulka2493[D_i]),"")</f>
        <v/>
      </c>
      <c r="N591" s="5"/>
      <c r="O591" s="80"/>
      <c r="P591" s="80"/>
      <c r="Q591" s="80"/>
      <c r="R591" s="76" t="str">
        <f>IF(ROW()=7,IF(SUM([pomocná])&gt;0,SUM([pomocná]),1.36/SQRT(COUNT(Tabulka2493[Data]))),"")</f>
        <v/>
      </c>
      <c r="S591" s="79"/>
      <c r="T591" s="72"/>
      <c r="U591" s="72"/>
      <c r="V591" s="72"/>
    </row>
    <row r="592" spans="1:22">
      <c r="A592" s="4" t="str">
        <f>IF('Odhad rozsahu výběru'!D594="","",'Odhad rozsahu výběru'!D594)</f>
        <v/>
      </c>
      <c r="B592" s="69" t="str">
        <f ca="1">IF(INDIRECT("A"&amp;ROW())="","",RANK(A592,[Data],1))</f>
        <v/>
      </c>
      <c r="C592" s="5" t="str">
        <f ca="1">IF(INDIRECT("A"&amp;ROW())="","",(B592-1)/COUNT([Data]))</f>
        <v/>
      </c>
      <c r="D592" s="5" t="str">
        <f ca="1">IF(INDIRECT("A"&amp;ROW())="","",B592/COUNT([Data]))</f>
        <v/>
      </c>
      <c r="E592" t="str">
        <f t="shared" ca="1" si="29"/>
        <v/>
      </c>
      <c r="F592" s="5" t="str">
        <f t="shared" ca="1" si="27"/>
        <v/>
      </c>
      <c r="G592" s="5" t="str">
        <f>IF(ROW()=7,MAX([D_i]),"")</f>
        <v/>
      </c>
      <c r="H592" s="69" t="str">
        <f ca="1">IF(INDIRECT("A"&amp;ROW())="","",RANK([Data],[Data],1)+COUNTIF([Data],Tabulka2493[[#This Row],[Data]])-1)</f>
        <v/>
      </c>
      <c r="I592" s="5" t="str">
        <f ca="1">IF(INDIRECT("A"&amp;ROW())="","",(Tabulka2493[[#This Row],[Pořadí2 - i2]]-1)/COUNT([Data]))</f>
        <v/>
      </c>
      <c r="J592" s="5" t="str">
        <f ca="1">IF(INDIRECT("A"&amp;ROW())="","",H592/COUNT([Data]))</f>
        <v/>
      </c>
      <c r="K592" s="72" t="str">
        <f ca="1">IF(INDIRECT("A"&amp;ROW())="","",NORMDIST(Tabulka2493[[#This Row],[Data]],$X$6,$X$7,1))</f>
        <v/>
      </c>
      <c r="L592" s="5" t="str">
        <f t="shared" ca="1" si="28"/>
        <v/>
      </c>
      <c r="M592" s="5" t="str">
        <f>IF(ROW()=7,MAX(Tabulka2493[D_i]),"")</f>
        <v/>
      </c>
      <c r="N592" s="5"/>
      <c r="O592" s="80"/>
      <c r="P592" s="80"/>
      <c r="Q592" s="80"/>
      <c r="R592" s="76" t="str">
        <f>IF(ROW()=7,IF(SUM([pomocná])&gt;0,SUM([pomocná]),1.36/SQRT(COUNT(Tabulka2493[Data]))),"")</f>
        <v/>
      </c>
      <c r="S592" s="79"/>
      <c r="T592" s="72"/>
      <c r="U592" s="72"/>
      <c r="V592" s="72"/>
    </row>
    <row r="593" spans="1:22">
      <c r="A593" s="4" t="str">
        <f>IF('Odhad rozsahu výběru'!D595="","",'Odhad rozsahu výběru'!D595)</f>
        <v/>
      </c>
      <c r="B593" s="69" t="str">
        <f ca="1">IF(INDIRECT("A"&amp;ROW())="","",RANK(A593,[Data],1))</f>
        <v/>
      </c>
      <c r="C593" s="5" t="str">
        <f ca="1">IF(INDIRECT("A"&amp;ROW())="","",(B593-1)/COUNT([Data]))</f>
        <v/>
      </c>
      <c r="D593" s="5" t="str">
        <f ca="1">IF(INDIRECT("A"&amp;ROW())="","",B593/COUNT([Data]))</f>
        <v/>
      </c>
      <c r="E593" t="str">
        <f t="shared" ca="1" si="29"/>
        <v/>
      </c>
      <c r="F593" s="5" t="str">
        <f t="shared" ca="1" si="27"/>
        <v/>
      </c>
      <c r="G593" s="5" t="str">
        <f>IF(ROW()=7,MAX([D_i]),"")</f>
        <v/>
      </c>
      <c r="H593" s="69" t="str">
        <f ca="1">IF(INDIRECT("A"&amp;ROW())="","",RANK([Data],[Data],1)+COUNTIF([Data],Tabulka2493[[#This Row],[Data]])-1)</f>
        <v/>
      </c>
      <c r="I593" s="5" t="str">
        <f ca="1">IF(INDIRECT("A"&amp;ROW())="","",(Tabulka2493[[#This Row],[Pořadí2 - i2]]-1)/COUNT([Data]))</f>
        <v/>
      </c>
      <c r="J593" s="5" t="str">
        <f ca="1">IF(INDIRECT("A"&amp;ROW())="","",H593/COUNT([Data]))</f>
        <v/>
      </c>
      <c r="K593" s="72" t="str">
        <f ca="1">IF(INDIRECT("A"&amp;ROW())="","",NORMDIST(Tabulka2493[[#This Row],[Data]],$X$6,$X$7,1))</f>
        <v/>
      </c>
      <c r="L593" s="5" t="str">
        <f t="shared" ca="1" si="28"/>
        <v/>
      </c>
      <c r="M593" s="5" t="str">
        <f>IF(ROW()=7,MAX(Tabulka2493[D_i]),"")</f>
        <v/>
      </c>
      <c r="N593" s="5"/>
      <c r="O593" s="80"/>
      <c r="P593" s="80"/>
      <c r="Q593" s="80"/>
      <c r="R593" s="76" t="str">
        <f>IF(ROW()=7,IF(SUM([pomocná])&gt;0,SUM([pomocná]),1.36/SQRT(COUNT(Tabulka2493[Data]))),"")</f>
        <v/>
      </c>
      <c r="S593" s="79"/>
      <c r="T593" s="72"/>
      <c r="U593" s="72"/>
      <c r="V593" s="72"/>
    </row>
    <row r="594" spans="1:22">
      <c r="A594" s="4" t="str">
        <f>IF('Odhad rozsahu výběru'!D596="","",'Odhad rozsahu výběru'!D596)</f>
        <v/>
      </c>
      <c r="B594" s="69" t="str">
        <f ca="1">IF(INDIRECT("A"&amp;ROW())="","",RANK(A594,[Data],1))</f>
        <v/>
      </c>
      <c r="C594" s="5" t="str">
        <f ca="1">IF(INDIRECT("A"&amp;ROW())="","",(B594-1)/COUNT([Data]))</f>
        <v/>
      </c>
      <c r="D594" s="5" t="str">
        <f ca="1">IF(INDIRECT("A"&amp;ROW())="","",B594/COUNT([Data]))</f>
        <v/>
      </c>
      <c r="E594" t="str">
        <f t="shared" ca="1" si="29"/>
        <v/>
      </c>
      <c r="F594" s="5" t="str">
        <f t="shared" ca="1" si="27"/>
        <v/>
      </c>
      <c r="G594" s="5" t="str">
        <f>IF(ROW()=7,MAX([D_i]),"")</f>
        <v/>
      </c>
      <c r="H594" s="69" t="str">
        <f ca="1">IF(INDIRECT("A"&amp;ROW())="","",RANK([Data],[Data],1)+COUNTIF([Data],Tabulka2493[[#This Row],[Data]])-1)</f>
        <v/>
      </c>
      <c r="I594" s="5" t="str">
        <f ca="1">IF(INDIRECT("A"&amp;ROW())="","",(Tabulka2493[[#This Row],[Pořadí2 - i2]]-1)/COUNT([Data]))</f>
        <v/>
      </c>
      <c r="J594" s="5" t="str">
        <f ca="1">IF(INDIRECT("A"&amp;ROW())="","",H594/COUNT([Data]))</f>
        <v/>
      </c>
      <c r="K594" s="72" t="str">
        <f ca="1">IF(INDIRECT("A"&amp;ROW())="","",NORMDIST(Tabulka2493[[#This Row],[Data]],$X$6,$X$7,1))</f>
        <v/>
      </c>
      <c r="L594" s="5" t="str">
        <f t="shared" ca="1" si="28"/>
        <v/>
      </c>
      <c r="M594" s="5" t="str">
        <f>IF(ROW()=7,MAX(Tabulka2493[D_i]),"")</f>
        <v/>
      </c>
      <c r="N594" s="5"/>
      <c r="O594" s="80"/>
      <c r="P594" s="80"/>
      <c r="Q594" s="80"/>
      <c r="R594" s="76" t="str">
        <f>IF(ROW()=7,IF(SUM([pomocná])&gt;0,SUM([pomocná]),1.36/SQRT(COUNT(Tabulka2493[Data]))),"")</f>
        <v/>
      </c>
      <c r="S594" s="79"/>
      <c r="T594" s="72"/>
      <c r="U594" s="72"/>
      <c r="V594" s="72"/>
    </row>
    <row r="595" spans="1:22">
      <c r="A595" s="4" t="str">
        <f>IF('Odhad rozsahu výběru'!D597="","",'Odhad rozsahu výběru'!D597)</f>
        <v/>
      </c>
      <c r="B595" s="69" t="str">
        <f ca="1">IF(INDIRECT("A"&amp;ROW())="","",RANK(A595,[Data],1))</f>
        <v/>
      </c>
      <c r="C595" s="5" t="str">
        <f ca="1">IF(INDIRECT("A"&amp;ROW())="","",(B595-1)/COUNT([Data]))</f>
        <v/>
      </c>
      <c r="D595" s="5" t="str">
        <f ca="1">IF(INDIRECT("A"&amp;ROW())="","",B595/COUNT([Data]))</f>
        <v/>
      </c>
      <c r="E595" t="str">
        <f t="shared" ca="1" si="29"/>
        <v/>
      </c>
      <c r="F595" s="5" t="str">
        <f t="shared" ca="1" si="27"/>
        <v/>
      </c>
      <c r="G595" s="5" t="str">
        <f>IF(ROW()=7,MAX([D_i]),"")</f>
        <v/>
      </c>
      <c r="H595" s="69" t="str">
        <f ca="1">IF(INDIRECT("A"&amp;ROW())="","",RANK([Data],[Data],1)+COUNTIF([Data],Tabulka2493[[#This Row],[Data]])-1)</f>
        <v/>
      </c>
      <c r="I595" s="5" t="str">
        <f ca="1">IF(INDIRECT("A"&amp;ROW())="","",(Tabulka2493[[#This Row],[Pořadí2 - i2]]-1)/COUNT([Data]))</f>
        <v/>
      </c>
      <c r="J595" s="5" t="str">
        <f ca="1">IF(INDIRECT("A"&amp;ROW())="","",H595/COUNT([Data]))</f>
        <v/>
      </c>
      <c r="K595" s="72" t="str">
        <f ca="1">IF(INDIRECT("A"&amp;ROW())="","",NORMDIST(Tabulka2493[[#This Row],[Data]],$X$6,$X$7,1))</f>
        <v/>
      </c>
      <c r="L595" s="5" t="str">
        <f t="shared" ca="1" si="28"/>
        <v/>
      </c>
      <c r="M595" s="5" t="str">
        <f>IF(ROW()=7,MAX(Tabulka2493[D_i]),"")</f>
        <v/>
      </c>
      <c r="N595" s="5"/>
      <c r="O595" s="80"/>
      <c r="P595" s="80"/>
      <c r="Q595" s="80"/>
      <c r="R595" s="76" t="str">
        <f>IF(ROW()=7,IF(SUM([pomocná])&gt;0,SUM([pomocná]),1.36/SQRT(COUNT(Tabulka2493[Data]))),"")</f>
        <v/>
      </c>
      <c r="S595" s="79"/>
      <c r="T595" s="72"/>
      <c r="U595" s="72"/>
      <c r="V595" s="72"/>
    </row>
    <row r="596" spans="1:22">
      <c r="A596" s="4" t="str">
        <f>IF('Odhad rozsahu výběru'!D598="","",'Odhad rozsahu výběru'!D598)</f>
        <v/>
      </c>
      <c r="B596" s="69" t="str">
        <f ca="1">IF(INDIRECT("A"&amp;ROW())="","",RANK(A596,[Data],1))</f>
        <v/>
      </c>
      <c r="C596" s="5" t="str">
        <f ca="1">IF(INDIRECT("A"&amp;ROW())="","",(B596-1)/COUNT([Data]))</f>
        <v/>
      </c>
      <c r="D596" s="5" t="str">
        <f ca="1">IF(INDIRECT("A"&amp;ROW())="","",B596/COUNT([Data]))</f>
        <v/>
      </c>
      <c r="E596" t="str">
        <f t="shared" ca="1" si="29"/>
        <v/>
      </c>
      <c r="F596" s="5" t="str">
        <f t="shared" ca="1" si="27"/>
        <v/>
      </c>
      <c r="G596" s="5" t="str">
        <f>IF(ROW()=7,MAX([D_i]),"")</f>
        <v/>
      </c>
      <c r="H596" s="69" t="str">
        <f ca="1">IF(INDIRECT("A"&amp;ROW())="","",RANK([Data],[Data],1)+COUNTIF([Data],Tabulka2493[[#This Row],[Data]])-1)</f>
        <v/>
      </c>
      <c r="I596" s="5" t="str">
        <f ca="1">IF(INDIRECT("A"&amp;ROW())="","",(Tabulka2493[[#This Row],[Pořadí2 - i2]]-1)/COUNT([Data]))</f>
        <v/>
      </c>
      <c r="J596" s="5" t="str">
        <f ca="1">IF(INDIRECT("A"&amp;ROW())="","",H596/COUNT([Data]))</f>
        <v/>
      </c>
      <c r="K596" s="72" t="str">
        <f ca="1">IF(INDIRECT("A"&amp;ROW())="","",NORMDIST(Tabulka2493[[#This Row],[Data]],$X$6,$X$7,1))</f>
        <v/>
      </c>
      <c r="L596" s="5" t="str">
        <f t="shared" ca="1" si="28"/>
        <v/>
      </c>
      <c r="M596" s="5" t="str">
        <f>IF(ROW()=7,MAX(Tabulka2493[D_i]),"")</f>
        <v/>
      </c>
      <c r="N596" s="5"/>
      <c r="O596" s="80"/>
      <c r="P596" s="80"/>
      <c r="Q596" s="80"/>
      <c r="R596" s="76" t="str">
        <f>IF(ROW()=7,IF(SUM([pomocná])&gt;0,SUM([pomocná]),1.36/SQRT(COUNT(Tabulka2493[Data]))),"")</f>
        <v/>
      </c>
      <c r="S596" s="79"/>
      <c r="T596" s="72"/>
      <c r="U596" s="72"/>
      <c r="V596" s="72"/>
    </row>
    <row r="597" spans="1:22">
      <c r="A597" s="4" t="str">
        <f>IF('Odhad rozsahu výběru'!D599="","",'Odhad rozsahu výběru'!D599)</f>
        <v/>
      </c>
      <c r="B597" s="69" t="str">
        <f ca="1">IF(INDIRECT("A"&amp;ROW())="","",RANK(A597,[Data],1))</f>
        <v/>
      </c>
      <c r="C597" s="5" t="str">
        <f ca="1">IF(INDIRECT("A"&amp;ROW())="","",(B597-1)/COUNT([Data]))</f>
        <v/>
      </c>
      <c r="D597" s="5" t="str">
        <f ca="1">IF(INDIRECT("A"&amp;ROW())="","",B597/COUNT([Data]))</f>
        <v/>
      </c>
      <c r="E597" t="str">
        <f t="shared" ca="1" si="29"/>
        <v/>
      </c>
      <c r="F597" s="5" t="str">
        <f t="shared" ca="1" si="27"/>
        <v/>
      </c>
      <c r="G597" s="5" t="str">
        <f>IF(ROW()=7,MAX([D_i]),"")</f>
        <v/>
      </c>
      <c r="H597" s="69" t="str">
        <f ca="1">IF(INDIRECT("A"&amp;ROW())="","",RANK([Data],[Data],1)+COUNTIF([Data],Tabulka2493[[#This Row],[Data]])-1)</f>
        <v/>
      </c>
      <c r="I597" s="5" t="str">
        <f ca="1">IF(INDIRECT("A"&amp;ROW())="","",(Tabulka2493[[#This Row],[Pořadí2 - i2]]-1)/COUNT([Data]))</f>
        <v/>
      </c>
      <c r="J597" s="5" t="str">
        <f ca="1">IF(INDIRECT("A"&amp;ROW())="","",H597/COUNT([Data]))</f>
        <v/>
      </c>
      <c r="K597" s="72" t="str">
        <f ca="1">IF(INDIRECT("A"&amp;ROW())="","",NORMDIST(Tabulka2493[[#This Row],[Data]],$X$6,$X$7,1))</f>
        <v/>
      </c>
      <c r="L597" s="5" t="str">
        <f t="shared" ca="1" si="28"/>
        <v/>
      </c>
      <c r="M597" s="5" t="str">
        <f>IF(ROW()=7,MAX(Tabulka2493[D_i]),"")</f>
        <v/>
      </c>
      <c r="N597" s="5"/>
      <c r="O597" s="80"/>
      <c r="P597" s="80"/>
      <c r="Q597" s="80"/>
      <c r="R597" s="76" t="str">
        <f>IF(ROW()=7,IF(SUM([pomocná])&gt;0,SUM([pomocná]),1.36/SQRT(COUNT(Tabulka2493[Data]))),"")</f>
        <v/>
      </c>
      <c r="S597" s="79"/>
      <c r="T597" s="72"/>
      <c r="U597" s="72"/>
      <c r="V597" s="72"/>
    </row>
    <row r="598" spans="1:22">
      <c r="A598" s="4" t="str">
        <f>IF('Odhad rozsahu výběru'!D600="","",'Odhad rozsahu výběru'!D600)</f>
        <v/>
      </c>
      <c r="B598" s="69" t="str">
        <f ca="1">IF(INDIRECT("A"&amp;ROW())="","",RANK(A598,[Data],1))</f>
        <v/>
      </c>
      <c r="C598" s="5" t="str">
        <f ca="1">IF(INDIRECT("A"&amp;ROW())="","",(B598-1)/COUNT([Data]))</f>
        <v/>
      </c>
      <c r="D598" s="5" t="str">
        <f ca="1">IF(INDIRECT("A"&amp;ROW())="","",B598/COUNT([Data]))</f>
        <v/>
      </c>
      <c r="E598" t="str">
        <f t="shared" ca="1" si="29"/>
        <v/>
      </c>
      <c r="F598" s="5" t="str">
        <f t="shared" ca="1" si="27"/>
        <v/>
      </c>
      <c r="G598" s="5" t="str">
        <f>IF(ROW()=7,MAX([D_i]),"")</f>
        <v/>
      </c>
      <c r="H598" s="69" t="str">
        <f ca="1">IF(INDIRECT("A"&amp;ROW())="","",RANK([Data],[Data],1)+COUNTIF([Data],Tabulka2493[[#This Row],[Data]])-1)</f>
        <v/>
      </c>
      <c r="I598" s="5" t="str">
        <f ca="1">IF(INDIRECT("A"&amp;ROW())="","",(Tabulka2493[[#This Row],[Pořadí2 - i2]]-1)/COUNT([Data]))</f>
        <v/>
      </c>
      <c r="J598" s="5" t="str">
        <f ca="1">IF(INDIRECT("A"&amp;ROW())="","",H598/COUNT([Data]))</f>
        <v/>
      </c>
      <c r="K598" s="72" t="str">
        <f ca="1">IF(INDIRECT("A"&amp;ROW())="","",NORMDIST(Tabulka2493[[#This Row],[Data]],$X$6,$X$7,1))</f>
        <v/>
      </c>
      <c r="L598" s="5" t="str">
        <f t="shared" ca="1" si="28"/>
        <v/>
      </c>
      <c r="M598" s="5" t="str">
        <f>IF(ROW()=7,MAX(Tabulka2493[D_i]),"")</f>
        <v/>
      </c>
      <c r="N598" s="5"/>
      <c r="O598" s="80"/>
      <c r="P598" s="80"/>
      <c r="Q598" s="80"/>
      <c r="R598" s="76" t="str">
        <f>IF(ROW()=7,IF(SUM([pomocná])&gt;0,SUM([pomocná]),1.36/SQRT(COUNT(Tabulka2493[Data]))),"")</f>
        <v/>
      </c>
      <c r="S598" s="79"/>
      <c r="T598" s="72"/>
      <c r="U598" s="72"/>
      <c r="V598" s="72"/>
    </row>
    <row r="599" spans="1:22">
      <c r="A599" s="4" t="str">
        <f>IF('Odhad rozsahu výběru'!D601="","",'Odhad rozsahu výběru'!D601)</f>
        <v/>
      </c>
      <c r="B599" s="69" t="str">
        <f ca="1">IF(INDIRECT("A"&amp;ROW())="","",RANK(A599,[Data],1))</f>
        <v/>
      </c>
      <c r="C599" s="5" t="str">
        <f ca="1">IF(INDIRECT("A"&amp;ROW())="","",(B599-1)/COUNT([Data]))</f>
        <v/>
      </c>
      <c r="D599" s="5" t="str">
        <f ca="1">IF(INDIRECT("A"&amp;ROW())="","",B599/COUNT([Data]))</f>
        <v/>
      </c>
      <c r="E599" t="str">
        <f t="shared" ca="1" si="29"/>
        <v/>
      </c>
      <c r="F599" s="5" t="str">
        <f t="shared" ca="1" si="27"/>
        <v/>
      </c>
      <c r="G599" s="5" t="str">
        <f>IF(ROW()=7,MAX([D_i]),"")</f>
        <v/>
      </c>
      <c r="H599" s="69" t="str">
        <f ca="1">IF(INDIRECT("A"&amp;ROW())="","",RANK([Data],[Data],1)+COUNTIF([Data],Tabulka2493[[#This Row],[Data]])-1)</f>
        <v/>
      </c>
      <c r="I599" s="5" t="str">
        <f ca="1">IF(INDIRECT("A"&amp;ROW())="","",(Tabulka2493[[#This Row],[Pořadí2 - i2]]-1)/COUNT([Data]))</f>
        <v/>
      </c>
      <c r="J599" s="5" t="str">
        <f ca="1">IF(INDIRECT("A"&amp;ROW())="","",H599/COUNT([Data]))</f>
        <v/>
      </c>
      <c r="K599" s="72" t="str">
        <f ca="1">IF(INDIRECT("A"&amp;ROW())="","",NORMDIST(Tabulka2493[[#This Row],[Data]],$X$6,$X$7,1))</f>
        <v/>
      </c>
      <c r="L599" s="5" t="str">
        <f t="shared" ca="1" si="28"/>
        <v/>
      </c>
      <c r="M599" s="5" t="str">
        <f>IF(ROW()=7,MAX(Tabulka2493[D_i]),"")</f>
        <v/>
      </c>
      <c r="N599" s="5"/>
      <c r="O599" s="80"/>
      <c r="P599" s="80"/>
      <c r="Q599" s="80"/>
      <c r="R599" s="76" t="str">
        <f>IF(ROW()=7,IF(SUM([pomocná])&gt;0,SUM([pomocná]),1.36/SQRT(COUNT(Tabulka2493[Data]))),"")</f>
        <v/>
      </c>
      <c r="S599" s="79"/>
      <c r="T599" s="72"/>
      <c r="U599" s="72"/>
      <c r="V599" s="72"/>
    </row>
    <row r="600" spans="1:22">
      <c r="A600" s="4" t="str">
        <f>IF('Odhad rozsahu výběru'!D602="","",'Odhad rozsahu výběru'!D602)</f>
        <v/>
      </c>
      <c r="B600" s="69" t="str">
        <f ca="1">IF(INDIRECT("A"&amp;ROW())="","",RANK(A600,[Data],1))</f>
        <v/>
      </c>
      <c r="C600" s="5" t="str">
        <f ca="1">IF(INDIRECT("A"&amp;ROW())="","",(B600-1)/COUNT([Data]))</f>
        <v/>
      </c>
      <c r="D600" s="5" t="str">
        <f ca="1">IF(INDIRECT("A"&amp;ROW())="","",B600/COUNT([Data]))</f>
        <v/>
      </c>
      <c r="E600" t="str">
        <f t="shared" ca="1" si="29"/>
        <v/>
      </c>
      <c r="F600" s="5" t="str">
        <f t="shared" ca="1" si="27"/>
        <v/>
      </c>
      <c r="G600" s="5" t="str">
        <f>IF(ROW()=7,MAX([D_i]),"")</f>
        <v/>
      </c>
      <c r="H600" s="69" t="str">
        <f ca="1">IF(INDIRECT("A"&amp;ROW())="","",RANK([Data],[Data],1)+COUNTIF([Data],Tabulka2493[[#This Row],[Data]])-1)</f>
        <v/>
      </c>
      <c r="I600" s="5" t="str">
        <f ca="1">IF(INDIRECT("A"&amp;ROW())="","",(Tabulka2493[[#This Row],[Pořadí2 - i2]]-1)/COUNT([Data]))</f>
        <v/>
      </c>
      <c r="J600" s="5" t="str">
        <f ca="1">IF(INDIRECT("A"&amp;ROW())="","",H600/COUNT([Data]))</f>
        <v/>
      </c>
      <c r="K600" s="72" t="str">
        <f ca="1">IF(INDIRECT("A"&amp;ROW())="","",NORMDIST(Tabulka2493[[#This Row],[Data]],$X$6,$X$7,1))</f>
        <v/>
      </c>
      <c r="L600" s="5" t="str">
        <f t="shared" ca="1" si="28"/>
        <v/>
      </c>
      <c r="M600" s="5" t="str">
        <f>IF(ROW()=7,MAX(Tabulka2493[D_i]),"")</f>
        <v/>
      </c>
      <c r="N600" s="5"/>
      <c r="O600" s="80"/>
      <c r="P600" s="80"/>
      <c r="Q600" s="80"/>
      <c r="R600" s="76" t="str">
        <f>IF(ROW()=7,IF(SUM([pomocná])&gt;0,SUM([pomocná]),1.36/SQRT(COUNT(Tabulka2493[Data]))),"")</f>
        <v/>
      </c>
      <c r="S600" s="79"/>
      <c r="T600" s="72"/>
      <c r="U600" s="72"/>
      <c r="V600" s="72"/>
    </row>
    <row r="601" spans="1:22">
      <c r="A601" s="4" t="str">
        <f>IF('Odhad rozsahu výběru'!D603="","",'Odhad rozsahu výběru'!D603)</f>
        <v/>
      </c>
      <c r="B601" s="69" t="str">
        <f ca="1">IF(INDIRECT("A"&amp;ROW())="","",RANK(A601,[Data],1))</f>
        <v/>
      </c>
      <c r="C601" s="5" t="str">
        <f ca="1">IF(INDIRECT("A"&amp;ROW())="","",(B601-1)/COUNT([Data]))</f>
        <v/>
      </c>
      <c r="D601" s="5" t="str">
        <f ca="1">IF(INDIRECT("A"&amp;ROW())="","",B601/COUNT([Data]))</f>
        <v/>
      </c>
      <c r="E601" t="str">
        <f t="shared" ca="1" si="29"/>
        <v/>
      </c>
      <c r="F601" s="5" t="str">
        <f t="shared" ca="1" si="27"/>
        <v/>
      </c>
      <c r="G601" s="5" t="str">
        <f>IF(ROW()=7,MAX([D_i]),"")</f>
        <v/>
      </c>
      <c r="H601" s="69" t="str">
        <f ca="1">IF(INDIRECT("A"&amp;ROW())="","",RANK([Data],[Data],1)+COUNTIF([Data],Tabulka2493[[#This Row],[Data]])-1)</f>
        <v/>
      </c>
      <c r="I601" s="5" t="str">
        <f ca="1">IF(INDIRECT("A"&amp;ROW())="","",(Tabulka2493[[#This Row],[Pořadí2 - i2]]-1)/COUNT([Data]))</f>
        <v/>
      </c>
      <c r="J601" s="5" t="str">
        <f ca="1">IF(INDIRECT("A"&amp;ROW())="","",H601/COUNT([Data]))</f>
        <v/>
      </c>
      <c r="K601" s="72" t="str">
        <f ca="1">IF(INDIRECT("A"&amp;ROW())="","",NORMDIST(Tabulka2493[[#This Row],[Data]],$X$6,$X$7,1))</f>
        <v/>
      </c>
      <c r="L601" s="5" t="str">
        <f t="shared" ca="1" si="28"/>
        <v/>
      </c>
      <c r="M601" s="5" t="str">
        <f>IF(ROW()=7,MAX(Tabulka2493[D_i]),"")</f>
        <v/>
      </c>
      <c r="N601" s="5"/>
      <c r="O601" s="80"/>
      <c r="P601" s="80"/>
      <c r="Q601" s="80"/>
      <c r="R601" s="76" t="str">
        <f>IF(ROW()=7,IF(SUM([pomocná])&gt;0,SUM([pomocná]),1.36/SQRT(COUNT(Tabulka2493[Data]))),"")</f>
        <v/>
      </c>
      <c r="S601" s="79"/>
      <c r="T601" s="72"/>
      <c r="U601" s="72"/>
      <c r="V601" s="72"/>
    </row>
    <row r="602" spans="1:22">
      <c r="A602" s="4" t="str">
        <f>IF('Odhad rozsahu výběru'!D604="","",'Odhad rozsahu výběru'!D604)</f>
        <v/>
      </c>
      <c r="B602" s="69" t="str">
        <f ca="1">IF(INDIRECT("A"&amp;ROW())="","",RANK(A602,[Data],1))</f>
        <v/>
      </c>
      <c r="C602" s="5" t="str">
        <f ca="1">IF(INDIRECT("A"&amp;ROW())="","",(B602-1)/COUNT([Data]))</f>
        <v/>
      </c>
      <c r="D602" s="5" t="str">
        <f ca="1">IF(INDIRECT("A"&amp;ROW())="","",B602/COUNT([Data]))</f>
        <v/>
      </c>
      <c r="E602" t="str">
        <f t="shared" ca="1" si="29"/>
        <v/>
      </c>
      <c r="F602" s="5" t="str">
        <f t="shared" ca="1" si="27"/>
        <v/>
      </c>
      <c r="G602" s="5" t="str">
        <f>IF(ROW()=7,MAX([D_i]),"")</f>
        <v/>
      </c>
      <c r="H602" s="69" t="str">
        <f ca="1">IF(INDIRECT("A"&amp;ROW())="","",RANK([Data],[Data],1)+COUNTIF([Data],Tabulka2493[[#This Row],[Data]])-1)</f>
        <v/>
      </c>
      <c r="I602" s="5" t="str">
        <f ca="1">IF(INDIRECT("A"&amp;ROW())="","",(Tabulka2493[[#This Row],[Pořadí2 - i2]]-1)/COUNT([Data]))</f>
        <v/>
      </c>
      <c r="J602" s="5" t="str">
        <f ca="1">IF(INDIRECT("A"&amp;ROW())="","",H602/COUNT([Data]))</f>
        <v/>
      </c>
      <c r="K602" s="72" t="str">
        <f ca="1">IF(INDIRECT("A"&amp;ROW())="","",NORMDIST(Tabulka2493[[#This Row],[Data]],$X$6,$X$7,1))</f>
        <v/>
      </c>
      <c r="L602" s="5" t="str">
        <f t="shared" ca="1" si="28"/>
        <v/>
      </c>
      <c r="M602" s="5" t="str">
        <f>IF(ROW()=7,MAX(Tabulka2493[D_i]),"")</f>
        <v/>
      </c>
      <c r="N602" s="5"/>
      <c r="O602" s="80"/>
      <c r="P602" s="80"/>
      <c r="Q602" s="80"/>
      <c r="R602" s="76" t="str">
        <f>IF(ROW()=7,IF(SUM([pomocná])&gt;0,SUM([pomocná]),1.36/SQRT(COUNT(Tabulka2493[Data]))),"")</f>
        <v/>
      </c>
      <c r="S602" s="79"/>
      <c r="T602" s="72"/>
      <c r="U602" s="72"/>
      <c r="V602" s="72"/>
    </row>
    <row r="603" spans="1:22">
      <c r="A603" s="4" t="str">
        <f>IF('Odhad rozsahu výběru'!D605="","",'Odhad rozsahu výběru'!D605)</f>
        <v/>
      </c>
      <c r="B603" s="69" t="str">
        <f ca="1">IF(INDIRECT("A"&amp;ROW())="","",RANK(A603,[Data],1))</f>
        <v/>
      </c>
      <c r="C603" s="5" t="str">
        <f ca="1">IF(INDIRECT("A"&amp;ROW())="","",(B603-1)/COUNT([Data]))</f>
        <v/>
      </c>
      <c r="D603" s="5" t="str">
        <f ca="1">IF(INDIRECT("A"&amp;ROW())="","",B603/COUNT([Data]))</f>
        <v/>
      </c>
      <c r="E603" t="str">
        <f t="shared" ca="1" si="29"/>
        <v/>
      </c>
      <c r="F603" s="5" t="str">
        <f t="shared" ca="1" si="27"/>
        <v/>
      </c>
      <c r="G603" s="5" t="str">
        <f>IF(ROW()=7,MAX([D_i]),"")</f>
        <v/>
      </c>
      <c r="H603" s="69" t="str">
        <f ca="1">IF(INDIRECT("A"&amp;ROW())="","",RANK([Data],[Data],1)+COUNTIF([Data],Tabulka2493[[#This Row],[Data]])-1)</f>
        <v/>
      </c>
      <c r="I603" s="5" t="str">
        <f ca="1">IF(INDIRECT("A"&amp;ROW())="","",(Tabulka2493[[#This Row],[Pořadí2 - i2]]-1)/COUNT([Data]))</f>
        <v/>
      </c>
      <c r="J603" s="5" t="str">
        <f ca="1">IF(INDIRECT("A"&amp;ROW())="","",H603/COUNT([Data]))</f>
        <v/>
      </c>
      <c r="K603" s="72" t="str">
        <f ca="1">IF(INDIRECT("A"&amp;ROW())="","",NORMDIST(Tabulka2493[[#This Row],[Data]],$X$6,$X$7,1))</f>
        <v/>
      </c>
      <c r="L603" s="5" t="str">
        <f t="shared" ca="1" si="28"/>
        <v/>
      </c>
      <c r="M603" s="5" t="str">
        <f>IF(ROW()=7,MAX(Tabulka2493[D_i]),"")</f>
        <v/>
      </c>
      <c r="N603" s="5"/>
      <c r="O603" s="80"/>
      <c r="P603" s="80"/>
      <c r="Q603" s="80"/>
      <c r="R603" s="76" t="str">
        <f>IF(ROW()=7,IF(SUM([pomocná])&gt;0,SUM([pomocná]),1.36/SQRT(COUNT(Tabulka2493[Data]))),"")</f>
        <v/>
      </c>
      <c r="S603" s="79"/>
      <c r="T603" s="72"/>
      <c r="U603" s="72"/>
      <c r="V603" s="72"/>
    </row>
    <row r="604" spans="1:22">
      <c r="A604" s="4" t="str">
        <f>IF('Odhad rozsahu výběru'!D606="","",'Odhad rozsahu výběru'!D606)</f>
        <v/>
      </c>
      <c r="B604" s="69" t="str">
        <f ca="1">IF(INDIRECT("A"&amp;ROW())="","",RANK(A604,[Data],1))</f>
        <v/>
      </c>
      <c r="C604" s="5" t="str">
        <f ca="1">IF(INDIRECT("A"&amp;ROW())="","",(B604-1)/COUNT([Data]))</f>
        <v/>
      </c>
      <c r="D604" s="5" t="str">
        <f ca="1">IF(INDIRECT("A"&amp;ROW())="","",B604/COUNT([Data]))</f>
        <v/>
      </c>
      <c r="E604" t="str">
        <f t="shared" ca="1" si="29"/>
        <v/>
      </c>
      <c r="F604" s="5" t="str">
        <f t="shared" ca="1" si="27"/>
        <v/>
      </c>
      <c r="G604" s="5" t="str">
        <f>IF(ROW()=7,MAX([D_i]),"")</f>
        <v/>
      </c>
      <c r="H604" s="69" t="str">
        <f ca="1">IF(INDIRECT("A"&amp;ROW())="","",RANK([Data],[Data],1)+COUNTIF([Data],Tabulka2493[[#This Row],[Data]])-1)</f>
        <v/>
      </c>
      <c r="I604" s="5" t="str">
        <f ca="1">IF(INDIRECT("A"&amp;ROW())="","",(Tabulka2493[[#This Row],[Pořadí2 - i2]]-1)/COUNT([Data]))</f>
        <v/>
      </c>
      <c r="J604" s="5" t="str">
        <f ca="1">IF(INDIRECT("A"&amp;ROW())="","",H604/COUNT([Data]))</f>
        <v/>
      </c>
      <c r="K604" s="72" t="str">
        <f ca="1">IF(INDIRECT("A"&amp;ROW())="","",NORMDIST(Tabulka2493[[#This Row],[Data]],$X$6,$X$7,1))</f>
        <v/>
      </c>
      <c r="L604" s="5" t="str">
        <f t="shared" ca="1" si="28"/>
        <v/>
      </c>
      <c r="M604" s="5" t="str">
        <f>IF(ROW()=7,MAX(Tabulka2493[D_i]),"")</f>
        <v/>
      </c>
      <c r="N604" s="5"/>
      <c r="O604" s="80"/>
      <c r="P604" s="80"/>
      <c r="Q604" s="80"/>
      <c r="R604" s="76" t="str">
        <f>IF(ROW()=7,IF(SUM([pomocná])&gt;0,SUM([pomocná]),1.36/SQRT(COUNT(Tabulka2493[Data]))),"")</f>
        <v/>
      </c>
      <c r="S604" s="79"/>
      <c r="T604" s="72"/>
      <c r="U604" s="72"/>
      <c r="V604" s="72"/>
    </row>
    <row r="605" spans="1:22">
      <c r="A605" s="4" t="str">
        <f>IF('Odhad rozsahu výběru'!D607="","",'Odhad rozsahu výběru'!D607)</f>
        <v/>
      </c>
      <c r="B605" s="69" t="str">
        <f ca="1">IF(INDIRECT("A"&amp;ROW())="","",RANK(A605,[Data],1))</f>
        <v/>
      </c>
      <c r="C605" s="5" t="str">
        <f ca="1">IF(INDIRECT("A"&amp;ROW())="","",(B605-1)/COUNT([Data]))</f>
        <v/>
      </c>
      <c r="D605" s="5" t="str">
        <f ca="1">IF(INDIRECT("A"&amp;ROW())="","",B605/COUNT([Data]))</f>
        <v/>
      </c>
      <c r="E605" t="str">
        <f t="shared" ca="1" si="29"/>
        <v/>
      </c>
      <c r="F605" s="5" t="str">
        <f t="shared" ca="1" si="27"/>
        <v/>
      </c>
      <c r="G605" s="5" t="str">
        <f>IF(ROW()=7,MAX([D_i]),"")</f>
        <v/>
      </c>
      <c r="H605" s="69" t="str">
        <f ca="1">IF(INDIRECT("A"&amp;ROW())="","",RANK([Data],[Data],1)+COUNTIF([Data],Tabulka2493[[#This Row],[Data]])-1)</f>
        <v/>
      </c>
      <c r="I605" s="5" t="str">
        <f ca="1">IF(INDIRECT("A"&amp;ROW())="","",(Tabulka2493[[#This Row],[Pořadí2 - i2]]-1)/COUNT([Data]))</f>
        <v/>
      </c>
      <c r="J605" s="5" t="str">
        <f ca="1">IF(INDIRECT("A"&amp;ROW())="","",H605/COUNT([Data]))</f>
        <v/>
      </c>
      <c r="K605" s="72" t="str">
        <f ca="1">IF(INDIRECT("A"&amp;ROW())="","",NORMDIST(Tabulka2493[[#This Row],[Data]],$X$6,$X$7,1))</f>
        <v/>
      </c>
      <c r="L605" s="5" t="str">
        <f t="shared" ca="1" si="28"/>
        <v/>
      </c>
      <c r="M605" s="5" t="str">
        <f>IF(ROW()=7,MAX(Tabulka2493[D_i]),"")</f>
        <v/>
      </c>
      <c r="N605" s="5"/>
      <c r="O605" s="80"/>
      <c r="P605" s="80"/>
      <c r="Q605" s="80"/>
      <c r="R605" s="76" t="str">
        <f>IF(ROW()=7,IF(SUM([pomocná])&gt;0,SUM([pomocná]),1.36/SQRT(COUNT(Tabulka2493[Data]))),"")</f>
        <v/>
      </c>
      <c r="S605" s="79"/>
      <c r="T605" s="72"/>
      <c r="U605" s="72"/>
      <c r="V605" s="72"/>
    </row>
    <row r="606" spans="1:22">
      <c r="A606" s="4" t="str">
        <f>IF('Odhad rozsahu výběru'!D608="","",'Odhad rozsahu výběru'!D608)</f>
        <v/>
      </c>
      <c r="B606" s="69" t="str">
        <f ca="1">IF(INDIRECT("A"&amp;ROW())="","",RANK(A606,[Data],1))</f>
        <v/>
      </c>
      <c r="C606" s="5" t="str">
        <f ca="1">IF(INDIRECT("A"&amp;ROW())="","",(B606-1)/COUNT([Data]))</f>
        <v/>
      </c>
      <c r="D606" s="5" t="str">
        <f ca="1">IF(INDIRECT("A"&amp;ROW())="","",B606/COUNT([Data]))</f>
        <v/>
      </c>
      <c r="E606" t="str">
        <f t="shared" ca="1" si="29"/>
        <v/>
      </c>
      <c r="F606" s="5" t="str">
        <f t="shared" ca="1" si="27"/>
        <v/>
      </c>
      <c r="G606" s="5" t="str">
        <f>IF(ROW()=7,MAX([D_i]),"")</f>
        <v/>
      </c>
      <c r="H606" s="69" t="str">
        <f ca="1">IF(INDIRECT("A"&amp;ROW())="","",RANK([Data],[Data],1)+COUNTIF([Data],Tabulka2493[[#This Row],[Data]])-1)</f>
        <v/>
      </c>
      <c r="I606" s="5" t="str">
        <f ca="1">IF(INDIRECT("A"&amp;ROW())="","",(Tabulka2493[[#This Row],[Pořadí2 - i2]]-1)/COUNT([Data]))</f>
        <v/>
      </c>
      <c r="J606" s="5" t="str">
        <f ca="1">IF(INDIRECT("A"&amp;ROW())="","",H606/COUNT([Data]))</f>
        <v/>
      </c>
      <c r="K606" s="72" t="str">
        <f ca="1">IF(INDIRECT("A"&amp;ROW())="","",NORMDIST(Tabulka2493[[#This Row],[Data]],$X$6,$X$7,1))</f>
        <v/>
      </c>
      <c r="L606" s="5" t="str">
        <f t="shared" ca="1" si="28"/>
        <v/>
      </c>
      <c r="M606" s="5" t="str">
        <f>IF(ROW()=7,MAX(Tabulka2493[D_i]),"")</f>
        <v/>
      </c>
      <c r="N606" s="5"/>
      <c r="O606" s="80"/>
      <c r="P606" s="80"/>
      <c r="Q606" s="80"/>
      <c r="R606" s="76" t="str">
        <f>IF(ROW()=7,IF(SUM([pomocná])&gt;0,SUM([pomocná]),1.36/SQRT(COUNT(Tabulka2493[Data]))),"")</f>
        <v/>
      </c>
      <c r="S606" s="79"/>
      <c r="T606" s="72"/>
      <c r="U606" s="72"/>
      <c r="V606" s="72"/>
    </row>
    <row r="607" spans="1:22">
      <c r="A607" s="4" t="str">
        <f>IF('Odhad rozsahu výběru'!D609="","",'Odhad rozsahu výběru'!D609)</f>
        <v/>
      </c>
      <c r="B607" s="69" t="str">
        <f ca="1">IF(INDIRECT("A"&amp;ROW())="","",RANK(A607,[Data],1))</f>
        <v/>
      </c>
      <c r="C607" s="5" t="str">
        <f ca="1">IF(INDIRECT("A"&amp;ROW())="","",(B607-1)/COUNT([Data]))</f>
        <v/>
      </c>
      <c r="D607" s="5" t="str">
        <f ca="1">IF(INDIRECT("A"&amp;ROW())="","",B607/COUNT([Data]))</f>
        <v/>
      </c>
      <c r="E607" t="str">
        <f t="shared" ca="1" si="29"/>
        <v/>
      </c>
      <c r="F607" s="5" t="str">
        <f t="shared" ca="1" si="27"/>
        <v/>
      </c>
      <c r="G607" s="5" t="str">
        <f>IF(ROW()=7,MAX([D_i]),"")</f>
        <v/>
      </c>
      <c r="H607" s="69" t="str">
        <f ca="1">IF(INDIRECT("A"&amp;ROW())="","",RANK([Data],[Data],1)+COUNTIF([Data],Tabulka2493[[#This Row],[Data]])-1)</f>
        <v/>
      </c>
      <c r="I607" s="5" t="str">
        <f ca="1">IF(INDIRECT("A"&amp;ROW())="","",(Tabulka2493[[#This Row],[Pořadí2 - i2]]-1)/COUNT([Data]))</f>
        <v/>
      </c>
      <c r="J607" s="5" t="str">
        <f ca="1">IF(INDIRECT("A"&amp;ROW())="","",H607/COUNT([Data]))</f>
        <v/>
      </c>
      <c r="K607" s="72" t="str">
        <f ca="1">IF(INDIRECT("A"&amp;ROW())="","",NORMDIST(Tabulka2493[[#This Row],[Data]],$X$6,$X$7,1))</f>
        <v/>
      </c>
      <c r="L607" s="5" t="str">
        <f t="shared" ca="1" si="28"/>
        <v/>
      </c>
      <c r="M607" s="5" t="str">
        <f>IF(ROW()=7,MAX(Tabulka2493[D_i]),"")</f>
        <v/>
      </c>
      <c r="N607" s="5"/>
      <c r="O607" s="80"/>
      <c r="P607" s="80"/>
      <c r="Q607" s="80"/>
      <c r="R607" s="76" t="str">
        <f>IF(ROW()=7,IF(SUM([pomocná])&gt;0,SUM([pomocná]),1.36/SQRT(COUNT(Tabulka2493[Data]))),"")</f>
        <v/>
      </c>
      <c r="S607" s="79"/>
      <c r="T607" s="72"/>
      <c r="U607" s="72"/>
      <c r="V607" s="72"/>
    </row>
    <row r="608" spans="1:22">
      <c r="A608" s="4" t="str">
        <f>IF('Odhad rozsahu výběru'!D610="","",'Odhad rozsahu výběru'!D610)</f>
        <v/>
      </c>
      <c r="B608" s="69" t="str">
        <f ca="1">IF(INDIRECT("A"&amp;ROW())="","",RANK(A608,[Data],1))</f>
        <v/>
      </c>
      <c r="C608" s="5" t="str">
        <f ca="1">IF(INDIRECT("A"&amp;ROW())="","",(B608-1)/COUNT([Data]))</f>
        <v/>
      </c>
      <c r="D608" s="5" t="str">
        <f ca="1">IF(INDIRECT("A"&amp;ROW())="","",B608/COUNT([Data]))</f>
        <v/>
      </c>
      <c r="E608" t="str">
        <f t="shared" ca="1" si="29"/>
        <v/>
      </c>
      <c r="F608" s="5" t="str">
        <f t="shared" ca="1" si="27"/>
        <v/>
      </c>
      <c r="G608" s="5" t="str">
        <f>IF(ROW()=7,MAX([D_i]),"")</f>
        <v/>
      </c>
      <c r="H608" s="69" t="str">
        <f ca="1">IF(INDIRECT("A"&amp;ROW())="","",RANK([Data],[Data],1)+COUNTIF([Data],Tabulka2493[[#This Row],[Data]])-1)</f>
        <v/>
      </c>
      <c r="I608" s="5" t="str">
        <f ca="1">IF(INDIRECT("A"&amp;ROW())="","",(Tabulka2493[[#This Row],[Pořadí2 - i2]]-1)/COUNT([Data]))</f>
        <v/>
      </c>
      <c r="J608" s="5" t="str">
        <f ca="1">IF(INDIRECT("A"&amp;ROW())="","",H608/COUNT([Data]))</f>
        <v/>
      </c>
      <c r="K608" s="72" t="str">
        <f ca="1">IF(INDIRECT("A"&amp;ROW())="","",NORMDIST(Tabulka2493[[#This Row],[Data]],$X$6,$X$7,1))</f>
        <v/>
      </c>
      <c r="L608" s="5" t="str">
        <f t="shared" ca="1" si="28"/>
        <v/>
      </c>
      <c r="M608" s="5" t="str">
        <f>IF(ROW()=7,MAX(Tabulka2493[D_i]),"")</f>
        <v/>
      </c>
      <c r="N608" s="5"/>
      <c r="O608" s="80"/>
      <c r="P608" s="80"/>
      <c r="Q608" s="80"/>
      <c r="R608" s="76" t="str">
        <f>IF(ROW()=7,IF(SUM([pomocná])&gt;0,SUM([pomocná]),1.36/SQRT(COUNT(Tabulka2493[Data]))),"")</f>
        <v/>
      </c>
      <c r="S608" s="79"/>
      <c r="T608" s="72"/>
      <c r="U608" s="72"/>
      <c r="V608" s="72"/>
    </row>
    <row r="609" spans="1:22">
      <c r="A609" s="4" t="str">
        <f>IF('Odhad rozsahu výběru'!D611="","",'Odhad rozsahu výběru'!D611)</f>
        <v/>
      </c>
      <c r="B609" s="69" t="str">
        <f ca="1">IF(INDIRECT("A"&amp;ROW())="","",RANK(A609,[Data],1))</f>
        <v/>
      </c>
      <c r="C609" s="5" t="str">
        <f ca="1">IF(INDIRECT("A"&amp;ROW())="","",(B609-1)/COUNT([Data]))</f>
        <v/>
      </c>
      <c r="D609" s="5" t="str">
        <f ca="1">IF(INDIRECT("A"&amp;ROW())="","",B609/COUNT([Data]))</f>
        <v/>
      </c>
      <c r="E609" t="str">
        <f t="shared" ca="1" si="29"/>
        <v/>
      </c>
      <c r="F609" s="5" t="str">
        <f t="shared" ca="1" si="27"/>
        <v/>
      </c>
      <c r="G609" s="5" t="str">
        <f>IF(ROW()=7,MAX([D_i]),"")</f>
        <v/>
      </c>
      <c r="H609" s="69" t="str">
        <f ca="1">IF(INDIRECT("A"&amp;ROW())="","",RANK([Data],[Data],1)+COUNTIF([Data],Tabulka2493[[#This Row],[Data]])-1)</f>
        <v/>
      </c>
      <c r="I609" s="5" t="str">
        <f ca="1">IF(INDIRECT("A"&amp;ROW())="","",(Tabulka2493[[#This Row],[Pořadí2 - i2]]-1)/COUNT([Data]))</f>
        <v/>
      </c>
      <c r="J609" s="5" t="str">
        <f ca="1">IF(INDIRECT("A"&amp;ROW())="","",H609/COUNT([Data]))</f>
        <v/>
      </c>
      <c r="K609" s="72" t="str">
        <f ca="1">IF(INDIRECT("A"&amp;ROW())="","",NORMDIST(Tabulka2493[[#This Row],[Data]],$X$6,$X$7,1))</f>
        <v/>
      </c>
      <c r="L609" s="5" t="str">
        <f t="shared" ca="1" si="28"/>
        <v/>
      </c>
      <c r="M609" s="5" t="str">
        <f>IF(ROW()=7,MAX(Tabulka2493[D_i]),"")</f>
        <v/>
      </c>
      <c r="N609" s="5"/>
      <c r="O609" s="80"/>
      <c r="P609" s="80"/>
      <c r="Q609" s="80"/>
      <c r="R609" s="76" t="str">
        <f>IF(ROW()=7,IF(SUM([pomocná])&gt;0,SUM([pomocná]),1.36/SQRT(COUNT(Tabulka2493[Data]))),"")</f>
        <v/>
      </c>
      <c r="S609" s="79"/>
      <c r="T609" s="72"/>
      <c r="U609" s="72"/>
      <c r="V609" s="72"/>
    </row>
    <row r="610" spans="1:22">
      <c r="A610" s="4" t="str">
        <f>IF('Odhad rozsahu výběru'!D612="","",'Odhad rozsahu výběru'!D612)</f>
        <v/>
      </c>
      <c r="B610" s="69" t="str">
        <f ca="1">IF(INDIRECT("A"&amp;ROW())="","",RANK(A610,[Data],1))</f>
        <v/>
      </c>
      <c r="C610" s="5" t="str">
        <f ca="1">IF(INDIRECT("A"&amp;ROW())="","",(B610-1)/COUNT([Data]))</f>
        <v/>
      </c>
      <c r="D610" s="5" t="str">
        <f ca="1">IF(INDIRECT("A"&amp;ROW())="","",B610/COUNT([Data]))</f>
        <v/>
      </c>
      <c r="E610" t="str">
        <f t="shared" ca="1" si="29"/>
        <v/>
      </c>
      <c r="F610" s="5" t="str">
        <f t="shared" ca="1" si="27"/>
        <v/>
      </c>
      <c r="G610" s="5" t="str">
        <f>IF(ROW()=7,MAX([D_i]),"")</f>
        <v/>
      </c>
      <c r="H610" s="69" t="str">
        <f ca="1">IF(INDIRECT("A"&amp;ROW())="","",RANK([Data],[Data],1)+COUNTIF([Data],Tabulka2493[[#This Row],[Data]])-1)</f>
        <v/>
      </c>
      <c r="I610" s="5" t="str">
        <f ca="1">IF(INDIRECT("A"&amp;ROW())="","",(Tabulka2493[[#This Row],[Pořadí2 - i2]]-1)/COUNT([Data]))</f>
        <v/>
      </c>
      <c r="J610" s="5" t="str">
        <f ca="1">IF(INDIRECT("A"&amp;ROW())="","",H610/COUNT([Data]))</f>
        <v/>
      </c>
      <c r="K610" s="72" t="str">
        <f ca="1">IF(INDIRECT("A"&amp;ROW())="","",NORMDIST(Tabulka2493[[#This Row],[Data]],$X$6,$X$7,1))</f>
        <v/>
      </c>
      <c r="L610" s="5" t="str">
        <f t="shared" ca="1" si="28"/>
        <v/>
      </c>
      <c r="M610" s="5" t="str">
        <f>IF(ROW()=7,MAX(Tabulka2493[D_i]),"")</f>
        <v/>
      </c>
      <c r="N610" s="5"/>
      <c r="O610" s="80"/>
      <c r="P610" s="80"/>
      <c r="Q610" s="80"/>
      <c r="R610" s="76" t="str">
        <f>IF(ROW()=7,IF(SUM([pomocná])&gt;0,SUM([pomocná]),1.36/SQRT(COUNT(Tabulka2493[Data]))),"")</f>
        <v/>
      </c>
      <c r="S610" s="79"/>
      <c r="T610" s="72"/>
      <c r="U610" s="72"/>
      <c r="V610" s="72"/>
    </row>
    <row r="611" spans="1:22">
      <c r="A611" s="4" t="str">
        <f>IF('Odhad rozsahu výběru'!D613="","",'Odhad rozsahu výběru'!D613)</f>
        <v/>
      </c>
      <c r="B611" s="69" t="str">
        <f ca="1">IF(INDIRECT("A"&amp;ROW())="","",RANK(A611,[Data],1))</f>
        <v/>
      </c>
      <c r="C611" s="5" t="str">
        <f ca="1">IF(INDIRECT("A"&amp;ROW())="","",(B611-1)/COUNT([Data]))</f>
        <v/>
      </c>
      <c r="D611" s="5" t="str">
        <f ca="1">IF(INDIRECT("A"&amp;ROW())="","",B611/COUNT([Data]))</f>
        <v/>
      </c>
      <c r="E611" t="str">
        <f t="shared" ca="1" si="29"/>
        <v/>
      </c>
      <c r="F611" s="5" t="str">
        <f t="shared" ca="1" si="27"/>
        <v/>
      </c>
      <c r="G611" s="5" t="str">
        <f>IF(ROW()=7,MAX([D_i]),"")</f>
        <v/>
      </c>
      <c r="H611" s="69" t="str">
        <f ca="1">IF(INDIRECT("A"&amp;ROW())="","",RANK([Data],[Data],1)+COUNTIF([Data],Tabulka2493[[#This Row],[Data]])-1)</f>
        <v/>
      </c>
      <c r="I611" s="5" t="str">
        <f ca="1">IF(INDIRECT("A"&amp;ROW())="","",(Tabulka2493[[#This Row],[Pořadí2 - i2]]-1)/COUNT([Data]))</f>
        <v/>
      </c>
      <c r="J611" s="5" t="str">
        <f ca="1">IF(INDIRECT("A"&amp;ROW())="","",H611/COUNT([Data]))</f>
        <v/>
      </c>
      <c r="K611" s="72" t="str">
        <f ca="1">IF(INDIRECT("A"&amp;ROW())="","",NORMDIST(Tabulka2493[[#This Row],[Data]],$X$6,$X$7,1))</f>
        <v/>
      </c>
      <c r="L611" s="5" t="str">
        <f t="shared" ca="1" si="28"/>
        <v/>
      </c>
      <c r="M611" s="5" t="str">
        <f>IF(ROW()=7,MAX(Tabulka2493[D_i]),"")</f>
        <v/>
      </c>
      <c r="N611" s="5"/>
      <c r="O611" s="80"/>
      <c r="P611" s="80"/>
      <c r="Q611" s="80"/>
      <c r="R611" s="76" t="str">
        <f>IF(ROW()=7,IF(SUM([pomocná])&gt;0,SUM([pomocná]),1.36/SQRT(COUNT(Tabulka2493[Data]))),"")</f>
        <v/>
      </c>
      <c r="S611" s="79"/>
      <c r="T611" s="72"/>
      <c r="U611" s="72"/>
      <c r="V611" s="72"/>
    </row>
    <row r="612" spans="1:22">
      <c r="A612" s="4" t="str">
        <f>IF('Odhad rozsahu výběru'!D614="","",'Odhad rozsahu výběru'!D614)</f>
        <v/>
      </c>
      <c r="B612" s="69" t="str">
        <f ca="1">IF(INDIRECT("A"&amp;ROW())="","",RANK(A612,[Data],1))</f>
        <v/>
      </c>
      <c r="C612" s="5" t="str">
        <f ca="1">IF(INDIRECT("A"&amp;ROW())="","",(B612-1)/COUNT([Data]))</f>
        <v/>
      </c>
      <c r="D612" s="5" t="str">
        <f ca="1">IF(INDIRECT("A"&amp;ROW())="","",B612/COUNT([Data]))</f>
        <v/>
      </c>
      <c r="E612" t="str">
        <f t="shared" ca="1" si="29"/>
        <v/>
      </c>
      <c r="F612" s="5" t="str">
        <f t="shared" ca="1" si="27"/>
        <v/>
      </c>
      <c r="G612" s="5" t="str">
        <f>IF(ROW()=7,MAX([D_i]),"")</f>
        <v/>
      </c>
      <c r="H612" s="69" t="str">
        <f ca="1">IF(INDIRECT("A"&amp;ROW())="","",RANK([Data],[Data],1)+COUNTIF([Data],Tabulka2493[[#This Row],[Data]])-1)</f>
        <v/>
      </c>
      <c r="I612" s="5" t="str">
        <f ca="1">IF(INDIRECT("A"&amp;ROW())="","",(Tabulka2493[[#This Row],[Pořadí2 - i2]]-1)/COUNT([Data]))</f>
        <v/>
      </c>
      <c r="J612" s="5" t="str">
        <f ca="1">IF(INDIRECT("A"&amp;ROW())="","",H612/COUNT([Data]))</f>
        <v/>
      </c>
      <c r="K612" s="72" t="str">
        <f ca="1">IF(INDIRECT("A"&amp;ROW())="","",NORMDIST(Tabulka2493[[#This Row],[Data]],$X$6,$X$7,1))</f>
        <v/>
      </c>
      <c r="L612" s="5" t="str">
        <f t="shared" ca="1" si="28"/>
        <v/>
      </c>
      <c r="M612" s="5" t="str">
        <f>IF(ROW()=7,MAX(Tabulka2493[D_i]),"")</f>
        <v/>
      </c>
      <c r="N612" s="5"/>
      <c r="O612" s="80"/>
      <c r="P612" s="80"/>
      <c r="Q612" s="80"/>
      <c r="R612" s="76" t="str">
        <f>IF(ROW()=7,IF(SUM([pomocná])&gt;0,SUM([pomocná]),1.36/SQRT(COUNT(Tabulka2493[Data]))),"")</f>
        <v/>
      </c>
      <c r="S612" s="79"/>
      <c r="T612" s="72"/>
      <c r="U612" s="72"/>
      <c r="V612" s="72"/>
    </row>
    <row r="613" spans="1:22">
      <c r="A613" s="4" t="str">
        <f>IF('Odhad rozsahu výběru'!D615="","",'Odhad rozsahu výběru'!D615)</f>
        <v/>
      </c>
      <c r="B613" s="69" t="str">
        <f ca="1">IF(INDIRECT("A"&amp;ROW())="","",RANK(A613,[Data],1))</f>
        <v/>
      </c>
      <c r="C613" s="5" t="str">
        <f ca="1">IF(INDIRECT("A"&amp;ROW())="","",(B613-1)/COUNT([Data]))</f>
        <v/>
      </c>
      <c r="D613" s="5" t="str">
        <f ca="1">IF(INDIRECT("A"&amp;ROW())="","",B613/COUNT([Data]))</f>
        <v/>
      </c>
      <c r="E613" t="str">
        <f t="shared" ca="1" si="29"/>
        <v/>
      </c>
      <c r="F613" s="5" t="str">
        <f t="shared" ca="1" si="27"/>
        <v/>
      </c>
      <c r="G613" s="5" t="str">
        <f>IF(ROW()=7,MAX([D_i]),"")</f>
        <v/>
      </c>
      <c r="H613" s="69" t="str">
        <f ca="1">IF(INDIRECT("A"&amp;ROW())="","",RANK([Data],[Data],1)+COUNTIF([Data],Tabulka2493[[#This Row],[Data]])-1)</f>
        <v/>
      </c>
      <c r="I613" s="5" t="str">
        <f ca="1">IF(INDIRECT("A"&amp;ROW())="","",(Tabulka2493[[#This Row],[Pořadí2 - i2]]-1)/COUNT([Data]))</f>
        <v/>
      </c>
      <c r="J613" s="5" t="str">
        <f ca="1">IF(INDIRECT("A"&amp;ROW())="","",H613/COUNT([Data]))</f>
        <v/>
      </c>
      <c r="K613" s="72" t="str">
        <f ca="1">IF(INDIRECT("A"&amp;ROW())="","",NORMDIST(Tabulka2493[[#This Row],[Data]],$X$6,$X$7,1))</f>
        <v/>
      </c>
      <c r="L613" s="5" t="str">
        <f t="shared" ca="1" si="28"/>
        <v/>
      </c>
      <c r="M613" s="5" t="str">
        <f>IF(ROW()=7,MAX(Tabulka2493[D_i]),"")</f>
        <v/>
      </c>
      <c r="N613" s="5"/>
      <c r="O613" s="80"/>
      <c r="P613" s="80"/>
      <c r="Q613" s="80"/>
      <c r="R613" s="76" t="str">
        <f>IF(ROW()=7,IF(SUM([pomocná])&gt;0,SUM([pomocná]),1.36/SQRT(COUNT(Tabulka2493[Data]))),"")</f>
        <v/>
      </c>
      <c r="S613" s="79"/>
      <c r="T613" s="72"/>
      <c r="U613" s="72"/>
      <c r="V613" s="72"/>
    </row>
    <row r="614" spans="1:22">
      <c r="A614" s="4" t="str">
        <f>IF('Odhad rozsahu výběru'!D616="","",'Odhad rozsahu výběru'!D616)</f>
        <v/>
      </c>
      <c r="B614" s="69" t="str">
        <f ca="1">IF(INDIRECT("A"&amp;ROW())="","",RANK(A614,[Data],1))</f>
        <v/>
      </c>
      <c r="C614" s="5" t="str">
        <f ca="1">IF(INDIRECT("A"&amp;ROW())="","",(B614-1)/COUNT([Data]))</f>
        <v/>
      </c>
      <c r="D614" s="5" t="str">
        <f ca="1">IF(INDIRECT("A"&amp;ROW())="","",B614/COUNT([Data]))</f>
        <v/>
      </c>
      <c r="E614" t="str">
        <f t="shared" ca="1" si="29"/>
        <v/>
      </c>
      <c r="F614" s="5" t="str">
        <f t="shared" ca="1" si="27"/>
        <v/>
      </c>
      <c r="G614" s="5" t="str">
        <f>IF(ROW()=7,MAX([D_i]),"")</f>
        <v/>
      </c>
      <c r="H614" s="69" t="str">
        <f ca="1">IF(INDIRECT("A"&amp;ROW())="","",RANK([Data],[Data],1)+COUNTIF([Data],Tabulka2493[[#This Row],[Data]])-1)</f>
        <v/>
      </c>
      <c r="I614" s="5" t="str">
        <f ca="1">IF(INDIRECT("A"&amp;ROW())="","",(Tabulka2493[[#This Row],[Pořadí2 - i2]]-1)/COUNT([Data]))</f>
        <v/>
      </c>
      <c r="J614" s="5" t="str">
        <f ca="1">IF(INDIRECT("A"&amp;ROW())="","",H614/COUNT([Data]))</f>
        <v/>
      </c>
      <c r="K614" s="72" t="str">
        <f ca="1">IF(INDIRECT("A"&amp;ROW())="","",NORMDIST(Tabulka2493[[#This Row],[Data]],$X$6,$X$7,1))</f>
        <v/>
      </c>
      <c r="L614" s="5" t="str">
        <f t="shared" ca="1" si="28"/>
        <v/>
      </c>
      <c r="M614" s="5" t="str">
        <f>IF(ROW()=7,MAX(Tabulka2493[D_i]),"")</f>
        <v/>
      </c>
      <c r="N614" s="5"/>
      <c r="O614" s="80"/>
      <c r="P614" s="80"/>
      <c r="Q614" s="80"/>
      <c r="R614" s="76" t="str">
        <f>IF(ROW()=7,IF(SUM([pomocná])&gt;0,SUM([pomocná]),1.36/SQRT(COUNT(Tabulka2493[Data]))),"")</f>
        <v/>
      </c>
      <c r="S614" s="79"/>
      <c r="T614" s="72"/>
      <c r="U614" s="72"/>
      <c r="V614" s="72"/>
    </row>
    <row r="615" spans="1:22">
      <c r="A615" s="4" t="str">
        <f>IF('Odhad rozsahu výběru'!D617="","",'Odhad rozsahu výběru'!D617)</f>
        <v/>
      </c>
      <c r="B615" s="69" t="str">
        <f ca="1">IF(INDIRECT("A"&amp;ROW())="","",RANK(A615,[Data],1))</f>
        <v/>
      </c>
      <c r="C615" s="5" t="str">
        <f ca="1">IF(INDIRECT("A"&amp;ROW())="","",(B615-1)/COUNT([Data]))</f>
        <v/>
      </c>
      <c r="D615" s="5" t="str">
        <f ca="1">IF(INDIRECT("A"&amp;ROW())="","",B615/COUNT([Data]))</f>
        <v/>
      </c>
      <c r="E615" t="str">
        <f t="shared" ca="1" si="29"/>
        <v/>
      </c>
      <c r="F615" s="5" t="str">
        <f t="shared" ca="1" si="27"/>
        <v/>
      </c>
      <c r="G615" s="5" t="str">
        <f>IF(ROW()=7,MAX([D_i]),"")</f>
        <v/>
      </c>
      <c r="H615" s="69" t="str">
        <f ca="1">IF(INDIRECT("A"&amp;ROW())="","",RANK([Data],[Data],1)+COUNTIF([Data],Tabulka2493[[#This Row],[Data]])-1)</f>
        <v/>
      </c>
      <c r="I615" s="5" t="str">
        <f ca="1">IF(INDIRECT("A"&amp;ROW())="","",(Tabulka2493[[#This Row],[Pořadí2 - i2]]-1)/COUNT([Data]))</f>
        <v/>
      </c>
      <c r="J615" s="5" t="str">
        <f ca="1">IF(INDIRECT("A"&amp;ROW())="","",H615/COUNT([Data]))</f>
        <v/>
      </c>
      <c r="K615" s="72" t="str">
        <f ca="1">IF(INDIRECT("A"&amp;ROW())="","",NORMDIST(Tabulka2493[[#This Row],[Data]],$X$6,$X$7,1))</f>
        <v/>
      </c>
      <c r="L615" s="5" t="str">
        <f t="shared" ca="1" si="28"/>
        <v/>
      </c>
      <c r="M615" s="5" t="str">
        <f>IF(ROW()=7,MAX(Tabulka2493[D_i]),"")</f>
        <v/>
      </c>
      <c r="N615" s="5"/>
      <c r="O615" s="80"/>
      <c r="P615" s="80"/>
      <c r="Q615" s="80"/>
      <c r="R615" s="76" t="str">
        <f>IF(ROW()=7,IF(SUM([pomocná])&gt;0,SUM([pomocná]),1.36/SQRT(COUNT(Tabulka2493[Data]))),"")</f>
        <v/>
      </c>
      <c r="S615" s="79"/>
      <c r="T615" s="72"/>
      <c r="U615" s="72"/>
      <c r="V615" s="72"/>
    </row>
    <row r="616" spans="1:22">
      <c r="A616" s="4" t="str">
        <f>IF('Odhad rozsahu výběru'!D618="","",'Odhad rozsahu výběru'!D618)</f>
        <v/>
      </c>
      <c r="B616" s="69" t="str">
        <f ca="1">IF(INDIRECT("A"&amp;ROW())="","",RANK(A616,[Data],1))</f>
        <v/>
      </c>
      <c r="C616" s="5" t="str">
        <f ca="1">IF(INDIRECT("A"&amp;ROW())="","",(B616-1)/COUNT([Data]))</f>
        <v/>
      </c>
      <c r="D616" s="5" t="str">
        <f ca="1">IF(INDIRECT("A"&amp;ROW())="","",B616/COUNT([Data]))</f>
        <v/>
      </c>
      <c r="E616" t="str">
        <f t="shared" ca="1" si="29"/>
        <v/>
      </c>
      <c r="F616" s="5" t="str">
        <f t="shared" ca="1" si="27"/>
        <v/>
      </c>
      <c r="G616" s="5" t="str">
        <f>IF(ROW()=7,MAX([D_i]),"")</f>
        <v/>
      </c>
      <c r="H616" s="69" t="str">
        <f ca="1">IF(INDIRECT("A"&amp;ROW())="","",RANK([Data],[Data],1)+COUNTIF([Data],Tabulka2493[[#This Row],[Data]])-1)</f>
        <v/>
      </c>
      <c r="I616" s="5" t="str">
        <f ca="1">IF(INDIRECT("A"&amp;ROW())="","",(Tabulka2493[[#This Row],[Pořadí2 - i2]]-1)/COUNT([Data]))</f>
        <v/>
      </c>
      <c r="J616" s="5" t="str">
        <f ca="1">IF(INDIRECT("A"&amp;ROW())="","",H616/COUNT([Data]))</f>
        <v/>
      </c>
      <c r="K616" s="72" t="str">
        <f ca="1">IF(INDIRECT("A"&amp;ROW())="","",NORMDIST(Tabulka2493[[#This Row],[Data]],$X$6,$X$7,1))</f>
        <v/>
      </c>
      <c r="L616" s="5" t="str">
        <f t="shared" ca="1" si="28"/>
        <v/>
      </c>
      <c r="M616" s="5" t="str">
        <f>IF(ROW()=7,MAX(Tabulka2493[D_i]),"")</f>
        <v/>
      </c>
      <c r="N616" s="5"/>
      <c r="O616" s="80"/>
      <c r="P616" s="80"/>
      <c r="Q616" s="80"/>
      <c r="R616" s="76" t="str">
        <f>IF(ROW()=7,IF(SUM([pomocná])&gt;0,SUM([pomocná]),1.36/SQRT(COUNT(Tabulka2493[Data]))),"")</f>
        <v/>
      </c>
      <c r="S616" s="79"/>
      <c r="T616" s="72"/>
      <c r="U616" s="72"/>
      <c r="V616" s="72"/>
    </row>
    <row r="617" spans="1:22">
      <c r="A617" s="4" t="str">
        <f>IF('Odhad rozsahu výběru'!D619="","",'Odhad rozsahu výběru'!D619)</f>
        <v/>
      </c>
      <c r="B617" s="69" t="str">
        <f ca="1">IF(INDIRECT("A"&amp;ROW())="","",RANK(A617,[Data],1))</f>
        <v/>
      </c>
      <c r="C617" s="5" t="str">
        <f ca="1">IF(INDIRECT("A"&amp;ROW())="","",(B617-1)/COUNT([Data]))</f>
        <v/>
      </c>
      <c r="D617" s="5" t="str">
        <f ca="1">IF(INDIRECT("A"&amp;ROW())="","",B617/COUNT([Data]))</f>
        <v/>
      </c>
      <c r="E617" t="str">
        <f t="shared" ca="1" si="29"/>
        <v/>
      </c>
      <c r="F617" s="5" t="str">
        <f t="shared" ca="1" si="27"/>
        <v/>
      </c>
      <c r="G617" s="5" t="str">
        <f>IF(ROW()=7,MAX([D_i]),"")</f>
        <v/>
      </c>
      <c r="H617" s="69" t="str">
        <f ca="1">IF(INDIRECT("A"&amp;ROW())="","",RANK([Data],[Data],1)+COUNTIF([Data],Tabulka2493[[#This Row],[Data]])-1)</f>
        <v/>
      </c>
      <c r="I617" s="5" t="str">
        <f ca="1">IF(INDIRECT("A"&amp;ROW())="","",(Tabulka2493[[#This Row],[Pořadí2 - i2]]-1)/COUNT([Data]))</f>
        <v/>
      </c>
      <c r="J617" s="5" t="str">
        <f ca="1">IF(INDIRECT("A"&amp;ROW())="","",H617/COUNT([Data]))</f>
        <v/>
      </c>
      <c r="K617" s="72" t="str">
        <f ca="1">IF(INDIRECT("A"&amp;ROW())="","",NORMDIST(Tabulka2493[[#This Row],[Data]],$X$6,$X$7,1))</f>
        <v/>
      </c>
      <c r="L617" s="5" t="str">
        <f t="shared" ca="1" si="28"/>
        <v/>
      </c>
      <c r="M617" s="5" t="str">
        <f>IF(ROW()=7,MAX(Tabulka2493[D_i]),"")</f>
        <v/>
      </c>
      <c r="N617" s="5"/>
      <c r="O617" s="80"/>
      <c r="P617" s="80"/>
      <c r="Q617" s="80"/>
      <c r="R617" s="76" t="str">
        <f>IF(ROW()=7,IF(SUM([pomocná])&gt;0,SUM([pomocná]),1.36/SQRT(COUNT(Tabulka2493[Data]))),"")</f>
        <v/>
      </c>
      <c r="S617" s="79"/>
      <c r="T617" s="72"/>
      <c r="U617" s="72"/>
      <c r="V617" s="72"/>
    </row>
    <row r="618" spans="1:22">
      <c r="A618" s="4" t="str">
        <f>IF('Odhad rozsahu výběru'!D620="","",'Odhad rozsahu výběru'!D620)</f>
        <v/>
      </c>
      <c r="B618" s="69" t="str">
        <f ca="1">IF(INDIRECT("A"&amp;ROW())="","",RANK(A618,[Data],1))</f>
        <v/>
      </c>
      <c r="C618" s="5" t="str">
        <f ca="1">IF(INDIRECT("A"&amp;ROW())="","",(B618-1)/COUNT([Data]))</f>
        <v/>
      </c>
      <c r="D618" s="5" t="str">
        <f ca="1">IF(INDIRECT("A"&amp;ROW())="","",B618/COUNT([Data]))</f>
        <v/>
      </c>
      <c r="E618" t="str">
        <f t="shared" ca="1" si="29"/>
        <v/>
      </c>
      <c r="F618" s="5" t="str">
        <f t="shared" ca="1" si="27"/>
        <v/>
      </c>
      <c r="G618" s="5" t="str">
        <f>IF(ROW()=7,MAX([D_i]),"")</f>
        <v/>
      </c>
      <c r="H618" s="69" t="str">
        <f ca="1">IF(INDIRECT("A"&amp;ROW())="","",RANK([Data],[Data],1)+COUNTIF([Data],Tabulka2493[[#This Row],[Data]])-1)</f>
        <v/>
      </c>
      <c r="I618" s="5" t="str">
        <f ca="1">IF(INDIRECT("A"&amp;ROW())="","",(Tabulka2493[[#This Row],[Pořadí2 - i2]]-1)/COUNT([Data]))</f>
        <v/>
      </c>
      <c r="J618" s="5" t="str">
        <f ca="1">IF(INDIRECT("A"&amp;ROW())="","",H618/COUNT([Data]))</f>
        <v/>
      </c>
      <c r="K618" s="72" t="str">
        <f ca="1">IF(INDIRECT("A"&amp;ROW())="","",NORMDIST(Tabulka2493[[#This Row],[Data]],$X$6,$X$7,1))</f>
        <v/>
      </c>
      <c r="L618" s="5" t="str">
        <f t="shared" ca="1" si="28"/>
        <v/>
      </c>
      <c r="M618" s="5" t="str">
        <f>IF(ROW()=7,MAX(Tabulka2493[D_i]),"")</f>
        <v/>
      </c>
      <c r="N618" s="5"/>
      <c r="O618" s="80"/>
      <c r="P618" s="80"/>
      <c r="Q618" s="80"/>
      <c r="R618" s="76" t="str">
        <f>IF(ROW()=7,IF(SUM([pomocná])&gt;0,SUM([pomocná]),1.36/SQRT(COUNT(Tabulka2493[Data]))),"")</f>
        <v/>
      </c>
      <c r="S618" s="79"/>
      <c r="T618" s="72"/>
      <c r="U618" s="72"/>
      <c r="V618" s="72"/>
    </row>
    <row r="619" spans="1:22">
      <c r="A619" s="4" t="str">
        <f>IF('Odhad rozsahu výběru'!D621="","",'Odhad rozsahu výběru'!D621)</f>
        <v/>
      </c>
      <c r="B619" s="69" t="str">
        <f ca="1">IF(INDIRECT("A"&amp;ROW())="","",RANK(A619,[Data],1))</f>
        <v/>
      </c>
      <c r="C619" s="5" t="str">
        <f ca="1">IF(INDIRECT("A"&amp;ROW())="","",(B619-1)/COUNT([Data]))</f>
        <v/>
      </c>
      <c r="D619" s="5" t="str">
        <f ca="1">IF(INDIRECT("A"&amp;ROW())="","",B619/COUNT([Data]))</f>
        <v/>
      </c>
      <c r="E619" t="str">
        <f t="shared" ca="1" si="29"/>
        <v/>
      </c>
      <c r="F619" s="5" t="str">
        <f t="shared" ca="1" si="27"/>
        <v/>
      </c>
      <c r="G619" s="5" t="str">
        <f>IF(ROW()=7,MAX([D_i]),"")</f>
        <v/>
      </c>
      <c r="H619" s="69" t="str">
        <f ca="1">IF(INDIRECT("A"&amp;ROW())="","",RANK([Data],[Data],1)+COUNTIF([Data],Tabulka2493[[#This Row],[Data]])-1)</f>
        <v/>
      </c>
      <c r="I619" s="5" t="str">
        <f ca="1">IF(INDIRECT("A"&amp;ROW())="","",(Tabulka2493[[#This Row],[Pořadí2 - i2]]-1)/COUNT([Data]))</f>
        <v/>
      </c>
      <c r="J619" s="5" t="str">
        <f ca="1">IF(INDIRECT("A"&amp;ROW())="","",H619/COUNT([Data]))</f>
        <v/>
      </c>
      <c r="K619" s="72" t="str">
        <f ca="1">IF(INDIRECT("A"&amp;ROW())="","",NORMDIST(Tabulka2493[[#This Row],[Data]],$X$6,$X$7,1))</f>
        <v/>
      </c>
      <c r="L619" s="5" t="str">
        <f t="shared" ca="1" si="28"/>
        <v/>
      </c>
      <c r="M619" s="5" t="str">
        <f>IF(ROW()=7,MAX(Tabulka2493[D_i]),"")</f>
        <v/>
      </c>
      <c r="N619" s="5"/>
      <c r="O619" s="80"/>
      <c r="P619" s="80"/>
      <c r="Q619" s="80"/>
      <c r="R619" s="76" t="str">
        <f>IF(ROW()=7,IF(SUM([pomocná])&gt;0,SUM([pomocná]),1.36/SQRT(COUNT(Tabulka2493[Data]))),"")</f>
        <v/>
      </c>
      <c r="S619" s="79"/>
      <c r="T619" s="72"/>
      <c r="U619" s="72"/>
      <c r="V619" s="72"/>
    </row>
    <row r="620" spans="1:22">
      <c r="A620" s="4" t="str">
        <f>IF('Odhad rozsahu výběru'!D622="","",'Odhad rozsahu výběru'!D622)</f>
        <v/>
      </c>
      <c r="B620" s="69" t="str">
        <f ca="1">IF(INDIRECT("A"&amp;ROW())="","",RANK(A620,[Data],1))</f>
        <v/>
      </c>
      <c r="C620" s="5" t="str">
        <f ca="1">IF(INDIRECT("A"&amp;ROW())="","",(B620-1)/COUNT([Data]))</f>
        <v/>
      </c>
      <c r="D620" s="5" t="str">
        <f ca="1">IF(INDIRECT("A"&amp;ROW())="","",B620/COUNT([Data]))</f>
        <v/>
      </c>
      <c r="E620" t="str">
        <f t="shared" ca="1" si="29"/>
        <v/>
      </c>
      <c r="F620" s="5" t="str">
        <f t="shared" ca="1" si="27"/>
        <v/>
      </c>
      <c r="G620" s="5" t="str">
        <f>IF(ROW()=7,MAX([D_i]),"")</f>
        <v/>
      </c>
      <c r="H620" s="69" t="str">
        <f ca="1">IF(INDIRECT("A"&amp;ROW())="","",RANK([Data],[Data],1)+COUNTIF([Data],Tabulka2493[[#This Row],[Data]])-1)</f>
        <v/>
      </c>
      <c r="I620" s="5" t="str">
        <f ca="1">IF(INDIRECT("A"&amp;ROW())="","",(Tabulka2493[[#This Row],[Pořadí2 - i2]]-1)/COUNT([Data]))</f>
        <v/>
      </c>
      <c r="J620" s="5" t="str">
        <f ca="1">IF(INDIRECT("A"&amp;ROW())="","",H620/COUNT([Data]))</f>
        <v/>
      </c>
      <c r="K620" s="72" t="str">
        <f ca="1">IF(INDIRECT("A"&amp;ROW())="","",NORMDIST(Tabulka2493[[#This Row],[Data]],$X$6,$X$7,1))</f>
        <v/>
      </c>
      <c r="L620" s="5" t="str">
        <f t="shared" ca="1" si="28"/>
        <v/>
      </c>
      <c r="M620" s="5" t="str">
        <f>IF(ROW()=7,MAX(Tabulka2493[D_i]),"")</f>
        <v/>
      </c>
      <c r="N620" s="5"/>
      <c r="O620" s="80"/>
      <c r="P620" s="80"/>
      <c r="Q620" s="80"/>
      <c r="R620" s="76" t="str">
        <f>IF(ROW()=7,IF(SUM([pomocná])&gt;0,SUM([pomocná]),1.36/SQRT(COUNT(Tabulka2493[Data]))),"")</f>
        <v/>
      </c>
      <c r="S620" s="79"/>
      <c r="T620" s="72"/>
      <c r="U620" s="72"/>
      <c r="V620" s="72"/>
    </row>
    <row r="621" spans="1:22">
      <c r="A621" s="4" t="str">
        <f>IF('Odhad rozsahu výběru'!D623="","",'Odhad rozsahu výběru'!D623)</f>
        <v/>
      </c>
      <c r="B621" s="69" t="str">
        <f ca="1">IF(INDIRECT("A"&amp;ROW())="","",RANK(A621,[Data],1))</f>
        <v/>
      </c>
      <c r="C621" s="5" t="str">
        <f ca="1">IF(INDIRECT("A"&amp;ROW())="","",(B621-1)/COUNT([Data]))</f>
        <v/>
      </c>
      <c r="D621" s="5" t="str">
        <f ca="1">IF(INDIRECT("A"&amp;ROW())="","",B621/COUNT([Data]))</f>
        <v/>
      </c>
      <c r="E621" t="str">
        <f t="shared" ca="1" si="29"/>
        <v/>
      </c>
      <c r="F621" s="5" t="str">
        <f t="shared" ca="1" si="27"/>
        <v/>
      </c>
      <c r="G621" s="5" t="str">
        <f>IF(ROW()=7,MAX([D_i]),"")</f>
        <v/>
      </c>
      <c r="H621" s="69" t="str">
        <f ca="1">IF(INDIRECT("A"&amp;ROW())="","",RANK([Data],[Data],1)+COUNTIF([Data],Tabulka2493[[#This Row],[Data]])-1)</f>
        <v/>
      </c>
      <c r="I621" s="5" t="str">
        <f ca="1">IF(INDIRECT("A"&amp;ROW())="","",(Tabulka2493[[#This Row],[Pořadí2 - i2]]-1)/COUNT([Data]))</f>
        <v/>
      </c>
      <c r="J621" s="5" t="str">
        <f ca="1">IF(INDIRECT("A"&amp;ROW())="","",H621/COUNT([Data]))</f>
        <v/>
      </c>
      <c r="K621" s="72" t="str">
        <f ca="1">IF(INDIRECT("A"&amp;ROW())="","",NORMDIST(Tabulka2493[[#This Row],[Data]],$X$6,$X$7,1))</f>
        <v/>
      </c>
      <c r="L621" s="5" t="str">
        <f t="shared" ca="1" si="28"/>
        <v/>
      </c>
      <c r="M621" s="5" t="str">
        <f>IF(ROW()=7,MAX(Tabulka2493[D_i]),"")</f>
        <v/>
      </c>
      <c r="N621" s="5"/>
      <c r="O621" s="80"/>
      <c r="P621" s="80"/>
      <c r="Q621" s="80"/>
      <c r="R621" s="76" t="str">
        <f>IF(ROW()=7,IF(SUM([pomocná])&gt;0,SUM([pomocná]),1.36/SQRT(COUNT(Tabulka2493[Data]))),"")</f>
        <v/>
      </c>
      <c r="S621" s="79"/>
      <c r="T621" s="72"/>
      <c r="U621" s="72"/>
      <c r="V621" s="72"/>
    </row>
    <row r="622" spans="1:22">
      <c r="A622" s="4" t="str">
        <f>IF('Odhad rozsahu výběru'!D624="","",'Odhad rozsahu výběru'!D624)</f>
        <v/>
      </c>
      <c r="B622" s="69" t="str">
        <f ca="1">IF(INDIRECT("A"&amp;ROW())="","",RANK(A622,[Data],1))</f>
        <v/>
      </c>
      <c r="C622" s="5" t="str">
        <f ca="1">IF(INDIRECT("A"&amp;ROW())="","",(B622-1)/COUNT([Data]))</f>
        <v/>
      </c>
      <c r="D622" s="5" t="str">
        <f ca="1">IF(INDIRECT("A"&amp;ROW())="","",B622/COUNT([Data]))</f>
        <v/>
      </c>
      <c r="E622" t="str">
        <f t="shared" ca="1" si="29"/>
        <v/>
      </c>
      <c r="F622" s="5" t="str">
        <f t="shared" ca="1" si="27"/>
        <v/>
      </c>
      <c r="G622" s="5" t="str">
        <f>IF(ROW()=7,MAX([D_i]),"")</f>
        <v/>
      </c>
      <c r="H622" s="69" t="str">
        <f ca="1">IF(INDIRECT("A"&amp;ROW())="","",RANK([Data],[Data],1)+COUNTIF([Data],Tabulka2493[[#This Row],[Data]])-1)</f>
        <v/>
      </c>
      <c r="I622" s="5" t="str">
        <f ca="1">IF(INDIRECT("A"&amp;ROW())="","",(Tabulka2493[[#This Row],[Pořadí2 - i2]]-1)/COUNT([Data]))</f>
        <v/>
      </c>
      <c r="J622" s="5" t="str">
        <f ca="1">IF(INDIRECT("A"&amp;ROW())="","",H622/COUNT([Data]))</f>
        <v/>
      </c>
      <c r="K622" s="72" t="str">
        <f ca="1">IF(INDIRECT("A"&amp;ROW())="","",NORMDIST(Tabulka2493[[#This Row],[Data]],$X$6,$X$7,1))</f>
        <v/>
      </c>
      <c r="L622" s="5" t="str">
        <f t="shared" ca="1" si="28"/>
        <v/>
      </c>
      <c r="M622" s="5" t="str">
        <f>IF(ROW()=7,MAX(Tabulka2493[D_i]),"")</f>
        <v/>
      </c>
      <c r="N622" s="5"/>
      <c r="O622" s="80"/>
      <c r="P622" s="80"/>
      <c r="Q622" s="80"/>
      <c r="R622" s="76" t="str">
        <f>IF(ROW()=7,IF(SUM([pomocná])&gt;0,SUM([pomocná]),1.36/SQRT(COUNT(Tabulka2493[Data]))),"")</f>
        <v/>
      </c>
      <c r="S622" s="79"/>
      <c r="T622" s="72"/>
      <c r="U622" s="72"/>
      <c r="V622" s="72"/>
    </row>
    <row r="623" spans="1:22">
      <c r="A623" s="4" t="str">
        <f>IF('Odhad rozsahu výběru'!D625="","",'Odhad rozsahu výběru'!D625)</f>
        <v/>
      </c>
      <c r="B623" s="69" t="str">
        <f ca="1">IF(INDIRECT("A"&amp;ROW())="","",RANK(A623,[Data],1))</f>
        <v/>
      </c>
      <c r="C623" s="5" t="str">
        <f ca="1">IF(INDIRECT("A"&amp;ROW())="","",(B623-1)/COUNT([Data]))</f>
        <v/>
      </c>
      <c r="D623" s="5" t="str">
        <f ca="1">IF(INDIRECT("A"&amp;ROW())="","",B623/COUNT([Data]))</f>
        <v/>
      </c>
      <c r="E623" t="str">
        <f t="shared" ca="1" si="29"/>
        <v/>
      </c>
      <c r="F623" s="5" t="str">
        <f t="shared" ca="1" si="27"/>
        <v/>
      </c>
      <c r="G623" s="5" t="str">
        <f>IF(ROW()=7,MAX([D_i]),"")</f>
        <v/>
      </c>
      <c r="H623" s="69" t="str">
        <f ca="1">IF(INDIRECT("A"&amp;ROW())="","",RANK([Data],[Data],1)+COUNTIF([Data],Tabulka2493[[#This Row],[Data]])-1)</f>
        <v/>
      </c>
      <c r="I623" s="5" t="str">
        <f ca="1">IF(INDIRECT("A"&amp;ROW())="","",(Tabulka2493[[#This Row],[Pořadí2 - i2]]-1)/COUNT([Data]))</f>
        <v/>
      </c>
      <c r="J623" s="5" t="str">
        <f ca="1">IF(INDIRECT("A"&amp;ROW())="","",H623/COUNT([Data]))</f>
        <v/>
      </c>
      <c r="K623" s="72" t="str">
        <f ca="1">IF(INDIRECT("A"&amp;ROW())="","",NORMDIST(Tabulka2493[[#This Row],[Data]],$X$6,$X$7,1))</f>
        <v/>
      </c>
      <c r="L623" s="5" t="str">
        <f t="shared" ca="1" si="28"/>
        <v/>
      </c>
      <c r="M623" s="5" t="str">
        <f>IF(ROW()=7,MAX(Tabulka2493[D_i]),"")</f>
        <v/>
      </c>
      <c r="N623" s="5"/>
      <c r="O623" s="80"/>
      <c r="P623" s="80"/>
      <c r="Q623" s="80"/>
      <c r="R623" s="76" t="str">
        <f>IF(ROW()=7,IF(SUM([pomocná])&gt;0,SUM([pomocná]),1.36/SQRT(COUNT(Tabulka2493[Data]))),"")</f>
        <v/>
      </c>
      <c r="S623" s="79"/>
      <c r="T623" s="72"/>
      <c r="U623" s="72"/>
      <c r="V623" s="72"/>
    </row>
    <row r="624" spans="1:22">
      <c r="A624" s="4" t="str">
        <f>IF('Odhad rozsahu výběru'!D626="","",'Odhad rozsahu výběru'!D626)</f>
        <v/>
      </c>
      <c r="B624" s="69" t="str">
        <f ca="1">IF(INDIRECT("A"&amp;ROW())="","",RANK(A624,[Data],1))</f>
        <v/>
      </c>
      <c r="C624" s="5" t="str">
        <f ca="1">IF(INDIRECT("A"&amp;ROW())="","",(B624-1)/COUNT([Data]))</f>
        <v/>
      </c>
      <c r="D624" s="5" t="str">
        <f ca="1">IF(INDIRECT("A"&amp;ROW())="","",B624/COUNT([Data]))</f>
        <v/>
      </c>
      <c r="E624" t="str">
        <f t="shared" ca="1" si="29"/>
        <v/>
      </c>
      <c r="F624" s="5" t="str">
        <f t="shared" ca="1" si="27"/>
        <v/>
      </c>
      <c r="G624" s="5" t="str">
        <f>IF(ROW()=7,MAX([D_i]),"")</f>
        <v/>
      </c>
      <c r="H624" s="69" t="str">
        <f ca="1">IF(INDIRECT("A"&amp;ROW())="","",RANK([Data],[Data],1)+COUNTIF([Data],Tabulka2493[[#This Row],[Data]])-1)</f>
        <v/>
      </c>
      <c r="I624" s="5" t="str">
        <f ca="1">IF(INDIRECT("A"&amp;ROW())="","",(Tabulka2493[[#This Row],[Pořadí2 - i2]]-1)/COUNT([Data]))</f>
        <v/>
      </c>
      <c r="J624" s="5" t="str">
        <f ca="1">IF(INDIRECT("A"&amp;ROW())="","",H624/COUNT([Data]))</f>
        <v/>
      </c>
      <c r="K624" s="72" t="str">
        <f ca="1">IF(INDIRECT("A"&amp;ROW())="","",NORMDIST(Tabulka2493[[#This Row],[Data]],$X$6,$X$7,1))</f>
        <v/>
      </c>
      <c r="L624" s="5" t="str">
        <f t="shared" ca="1" si="28"/>
        <v/>
      </c>
      <c r="M624" s="5" t="str">
        <f>IF(ROW()=7,MAX(Tabulka2493[D_i]),"")</f>
        <v/>
      </c>
      <c r="N624" s="5"/>
      <c r="O624" s="80"/>
      <c r="P624" s="80"/>
      <c r="Q624" s="80"/>
      <c r="R624" s="76" t="str">
        <f>IF(ROW()=7,IF(SUM([pomocná])&gt;0,SUM([pomocná]),1.36/SQRT(COUNT(Tabulka2493[Data]))),"")</f>
        <v/>
      </c>
      <c r="S624" s="79"/>
      <c r="T624" s="72"/>
      <c r="U624" s="72"/>
      <c r="V624" s="72"/>
    </row>
    <row r="625" spans="1:22">
      <c r="A625" s="4" t="str">
        <f>IF('Odhad rozsahu výběru'!D627="","",'Odhad rozsahu výběru'!D627)</f>
        <v/>
      </c>
      <c r="B625" s="69" t="str">
        <f ca="1">IF(INDIRECT("A"&amp;ROW())="","",RANK(A625,[Data],1))</f>
        <v/>
      </c>
      <c r="C625" s="5" t="str">
        <f ca="1">IF(INDIRECT("A"&amp;ROW())="","",(B625-1)/COUNT([Data]))</f>
        <v/>
      </c>
      <c r="D625" s="5" t="str">
        <f ca="1">IF(INDIRECT("A"&amp;ROW())="","",B625/COUNT([Data]))</f>
        <v/>
      </c>
      <c r="E625" t="str">
        <f t="shared" ca="1" si="29"/>
        <v/>
      </c>
      <c r="F625" s="5" t="str">
        <f t="shared" ca="1" si="27"/>
        <v/>
      </c>
      <c r="G625" s="5" t="str">
        <f>IF(ROW()=7,MAX([D_i]),"")</f>
        <v/>
      </c>
      <c r="H625" s="69" t="str">
        <f ca="1">IF(INDIRECT("A"&amp;ROW())="","",RANK([Data],[Data],1)+COUNTIF([Data],Tabulka2493[[#This Row],[Data]])-1)</f>
        <v/>
      </c>
      <c r="I625" s="5" t="str">
        <f ca="1">IF(INDIRECT("A"&amp;ROW())="","",(Tabulka2493[[#This Row],[Pořadí2 - i2]]-1)/COUNT([Data]))</f>
        <v/>
      </c>
      <c r="J625" s="5" t="str">
        <f ca="1">IF(INDIRECT("A"&amp;ROW())="","",H625/COUNT([Data]))</f>
        <v/>
      </c>
      <c r="K625" s="72" t="str">
        <f ca="1">IF(INDIRECT("A"&amp;ROW())="","",NORMDIST(Tabulka2493[[#This Row],[Data]],$X$6,$X$7,1))</f>
        <v/>
      </c>
      <c r="L625" s="5" t="str">
        <f t="shared" ca="1" si="28"/>
        <v/>
      </c>
      <c r="M625" s="5" t="str">
        <f>IF(ROW()=7,MAX(Tabulka2493[D_i]),"")</f>
        <v/>
      </c>
      <c r="N625" s="5"/>
      <c r="O625" s="80"/>
      <c r="P625" s="80"/>
      <c r="Q625" s="80"/>
      <c r="R625" s="76" t="str">
        <f>IF(ROW()=7,IF(SUM([pomocná])&gt;0,SUM([pomocná]),1.36/SQRT(COUNT(Tabulka2493[Data]))),"")</f>
        <v/>
      </c>
      <c r="S625" s="79"/>
      <c r="T625" s="72"/>
      <c r="U625" s="72"/>
      <c r="V625" s="72"/>
    </row>
    <row r="626" spans="1:22">
      <c r="A626" s="4" t="str">
        <f>IF('Odhad rozsahu výběru'!D628="","",'Odhad rozsahu výběru'!D628)</f>
        <v/>
      </c>
      <c r="B626" s="69" t="str">
        <f ca="1">IF(INDIRECT("A"&amp;ROW())="","",RANK(A626,[Data],1))</f>
        <v/>
      </c>
      <c r="C626" s="5" t="str">
        <f ca="1">IF(INDIRECT("A"&amp;ROW())="","",(B626-1)/COUNT([Data]))</f>
        <v/>
      </c>
      <c r="D626" s="5" t="str">
        <f ca="1">IF(INDIRECT("A"&amp;ROW())="","",B626/COUNT([Data]))</f>
        <v/>
      </c>
      <c r="E626" t="str">
        <f t="shared" ca="1" si="29"/>
        <v/>
      </c>
      <c r="F626" s="5" t="str">
        <f t="shared" ca="1" si="27"/>
        <v/>
      </c>
      <c r="G626" s="5" t="str">
        <f>IF(ROW()=7,MAX([D_i]),"")</f>
        <v/>
      </c>
      <c r="H626" s="69" t="str">
        <f ca="1">IF(INDIRECT("A"&amp;ROW())="","",RANK([Data],[Data],1)+COUNTIF([Data],Tabulka2493[[#This Row],[Data]])-1)</f>
        <v/>
      </c>
      <c r="I626" s="5" t="str">
        <f ca="1">IF(INDIRECT("A"&amp;ROW())="","",(Tabulka2493[[#This Row],[Pořadí2 - i2]]-1)/COUNT([Data]))</f>
        <v/>
      </c>
      <c r="J626" s="5" t="str">
        <f ca="1">IF(INDIRECT("A"&amp;ROW())="","",H626/COUNT([Data]))</f>
        <v/>
      </c>
      <c r="K626" s="72" t="str">
        <f ca="1">IF(INDIRECT("A"&amp;ROW())="","",NORMDIST(Tabulka2493[[#This Row],[Data]],$X$6,$X$7,1))</f>
        <v/>
      </c>
      <c r="L626" s="5" t="str">
        <f t="shared" ca="1" si="28"/>
        <v/>
      </c>
      <c r="M626" s="5" t="str">
        <f>IF(ROW()=7,MAX(Tabulka2493[D_i]),"")</f>
        <v/>
      </c>
      <c r="N626" s="5"/>
      <c r="O626" s="80"/>
      <c r="P626" s="80"/>
      <c r="Q626" s="80"/>
      <c r="R626" s="76" t="str">
        <f>IF(ROW()=7,IF(SUM([pomocná])&gt;0,SUM([pomocná]),1.36/SQRT(COUNT(Tabulka2493[Data]))),"")</f>
        <v/>
      </c>
      <c r="S626" s="79"/>
      <c r="T626" s="72"/>
      <c r="U626" s="72"/>
      <c r="V626" s="72"/>
    </row>
    <row r="627" spans="1:22">
      <c r="A627" s="4" t="str">
        <f>IF('Odhad rozsahu výběru'!D629="","",'Odhad rozsahu výběru'!D629)</f>
        <v/>
      </c>
      <c r="B627" s="69" t="str">
        <f ca="1">IF(INDIRECT("A"&amp;ROW())="","",RANK(A627,[Data],1))</f>
        <v/>
      </c>
      <c r="C627" s="5" t="str">
        <f ca="1">IF(INDIRECT("A"&amp;ROW())="","",(B627-1)/COUNT([Data]))</f>
        <v/>
      </c>
      <c r="D627" s="5" t="str">
        <f ca="1">IF(INDIRECT("A"&amp;ROW())="","",B627/COUNT([Data]))</f>
        <v/>
      </c>
      <c r="E627" t="str">
        <f t="shared" ca="1" si="29"/>
        <v/>
      </c>
      <c r="F627" s="5" t="str">
        <f t="shared" ca="1" si="27"/>
        <v/>
      </c>
      <c r="G627" s="5" t="str">
        <f>IF(ROW()=7,MAX([D_i]),"")</f>
        <v/>
      </c>
      <c r="H627" s="69" t="str">
        <f ca="1">IF(INDIRECT("A"&amp;ROW())="","",RANK([Data],[Data],1)+COUNTIF([Data],Tabulka2493[[#This Row],[Data]])-1)</f>
        <v/>
      </c>
      <c r="I627" s="5" t="str">
        <f ca="1">IF(INDIRECT("A"&amp;ROW())="","",(Tabulka2493[[#This Row],[Pořadí2 - i2]]-1)/COUNT([Data]))</f>
        <v/>
      </c>
      <c r="J627" s="5" t="str">
        <f ca="1">IF(INDIRECT("A"&amp;ROW())="","",H627/COUNT([Data]))</f>
        <v/>
      </c>
      <c r="K627" s="72" t="str">
        <f ca="1">IF(INDIRECT("A"&amp;ROW())="","",NORMDIST(Tabulka2493[[#This Row],[Data]],$X$6,$X$7,1))</f>
        <v/>
      </c>
      <c r="L627" s="5" t="str">
        <f t="shared" ca="1" si="28"/>
        <v/>
      </c>
      <c r="M627" s="5" t="str">
        <f>IF(ROW()=7,MAX(Tabulka2493[D_i]),"")</f>
        <v/>
      </c>
      <c r="N627" s="5"/>
      <c r="O627" s="80"/>
      <c r="P627" s="80"/>
      <c r="Q627" s="80"/>
      <c r="R627" s="76" t="str">
        <f>IF(ROW()=7,IF(SUM([pomocná])&gt;0,SUM([pomocná]),1.36/SQRT(COUNT(Tabulka2493[Data]))),"")</f>
        <v/>
      </c>
      <c r="S627" s="79"/>
      <c r="T627" s="72"/>
      <c r="U627" s="72"/>
      <c r="V627" s="72"/>
    </row>
    <row r="628" spans="1:22">
      <c r="A628" s="4" t="str">
        <f>IF('Odhad rozsahu výběru'!D630="","",'Odhad rozsahu výběru'!D630)</f>
        <v/>
      </c>
      <c r="B628" s="69" t="str">
        <f ca="1">IF(INDIRECT("A"&amp;ROW())="","",RANK(A628,[Data],1))</f>
        <v/>
      </c>
      <c r="C628" s="5" t="str">
        <f ca="1">IF(INDIRECT("A"&amp;ROW())="","",(B628-1)/COUNT([Data]))</f>
        <v/>
      </c>
      <c r="D628" s="5" t="str">
        <f ca="1">IF(INDIRECT("A"&amp;ROW())="","",B628/COUNT([Data]))</f>
        <v/>
      </c>
      <c r="E628" t="str">
        <f t="shared" ca="1" si="29"/>
        <v/>
      </c>
      <c r="F628" s="5" t="str">
        <f t="shared" ca="1" si="27"/>
        <v/>
      </c>
      <c r="G628" s="5" t="str">
        <f>IF(ROW()=7,MAX([D_i]),"")</f>
        <v/>
      </c>
      <c r="H628" s="69" t="str">
        <f ca="1">IF(INDIRECT("A"&amp;ROW())="","",RANK([Data],[Data],1)+COUNTIF([Data],Tabulka2493[[#This Row],[Data]])-1)</f>
        <v/>
      </c>
      <c r="I628" s="5" t="str">
        <f ca="1">IF(INDIRECT("A"&amp;ROW())="","",(Tabulka2493[[#This Row],[Pořadí2 - i2]]-1)/COUNT([Data]))</f>
        <v/>
      </c>
      <c r="J628" s="5" t="str">
        <f ca="1">IF(INDIRECT("A"&amp;ROW())="","",H628/COUNT([Data]))</f>
        <v/>
      </c>
      <c r="K628" s="72" t="str">
        <f ca="1">IF(INDIRECT("A"&amp;ROW())="","",NORMDIST(Tabulka2493[[#This Row],[Data]],$X$6,$X$7,1))</f>
        <v/>
      </c>
      <c r="L628" s="5" t="str">
        <f t="shared" ca="1" si="28"/>
        <v/>
      </c>
      <c r="M628" s="5" t="str">
        <f>IF(ROW()=7,MAX(Tabulka2493[D_i]),"")</f>
        <v/>
      </c>
      <c r="N628" s="5"/>
      <c r="O628" s="80"/>
      <c r="P628" s="80"/>
      <c r="Q628" s="80"/>
      <c r="R628" s="76" t="str">
        <f>IF(ROW()=7,IF(SUM([pomocná])&gt;0,SUM([pomocná]),1.36/SQRT(COUNT(Tabulka2493[Data]))),"")</f>
        <v/>
      </c>
      <c r="S628" s="79"/>
      <c r="T628" s="72"/>
      <c r="U628" s="72"/>
      <c r="V628" s="72"/>
    </row>
    <row r="629" spans="1:22">
      <c r="A629" s="4" t="str">
        <f>IF('Odhad rozsahu výběru'!D631="","",'Odhad rozsahu výběru'!D631)</f>
        <v/>
      </c>
      <c r="B629" s="69" t="str">
        <f ca="1">IF(INDIRECT("A"&amp;ROW())="","",RANK(A629,[Data],1))</f>
        <v/>
      </c>
      <c r="C629" s="5" t="str">
        <f ca="1">IF(INDIRECT("A"&amp;ROW())="","",(B629-1)/COUNT([Data]))</f>
        <v/>
      </c>
      <c r="D629" s="5" t="str">
        <f ca="1">IF(INDIRECT("A"&amp;ROW())="","",B629/COUNT([Data]))</f>
        <v/>
      </c>
      <c r="E629" t="str">
        <f t="shared" ca="1" si="29"/>
        <v/>
      </c>
      <c r="F629" s="5" t="str">
        <f t="shared" ca="1" si="27"/>
        <v/>
      </c>
      <c r="G629" s="5" t="str">
        <f>IF(ROW()=7,MAX([D_i]),"")</f>
        <v/>
      </c>
      <c r="H629" s="69" t="str">
        <f ca="1">IF(INDIRECT("A"&amp;ROW())="","",RANK([Data],[Data],1)+COUNTIF([Data],Tabulka2493[[#This Row],[Data]])-1)</f>
        <v/>
      </c>
      <c r="I629" s="5" t="str">
        <f ca="1">IF(INDIRECT("A"&amp;ROW())="","",(Tabulka2493[[#This Row],[Pořadí2 - i2]]-1)/COUNT([Data]))</f>
        <v/>
      </c>
      <c r="J629" s="5" t="str">
        <f ca="1">IF(INDIRECT("A"&amp;ROW())="","",H629/COUNT([Data]))</f>
        <v/>
      </c>
      <c r="K629" s="72" t="str">
        <f ca="1">IF(INDIRECT("A"&amp;ROW())="","",NORMDIST(Tabulka2493[[#This Row],[Data]],$X$6,$X$7,1))</f>
        <v/>
      </c>
      <c r="L629" s="5" t="str">
        <f t="shared" ca="1" si="28"/>
        <v/>
      </c>
      <c r="M629" s="5" t="str">
        <f>IF(ROW()=7,MAX(Tabulka2493[D_i]),"")</f>
        <v/>
      </c>
      <c r="N629" s="5"/>
      <c r="O629" s="80"/>
      <c r="P629" s="80"/>
      <c r="Q629" s="80"/>
      <c r="R629" s="76" t="str">
        <f>IF(ROW()=7,IF(SUM([pomocná])&gt;0,SUM([pomocná]),1.36/SQRT(COUNT(Tabulka2493[Data]))),"")</f>
        <v/>
      </c>
      <c r="S629" s="79"/>
      <c r="T629" s="72"/>
      <c r="U629" s="72"/>
      <c r="V629" s="72"/>
    </row>
    <row r="630" spans="1:22">
      <c r="A630" s="4" t="str">
        <f>IF('Odhad rozsahu výběru'!D632="","",'Odhad rozsahu výběru'!D632)</f>
        <v/>
      </c>
      <c r="B630" s="69" t="str">
        <f ca="1">IF(INDIRECT("A"&amp;ROW())="","",RANK(A630,[Data],1))</f>
        <v/>
      </c>
      <c r="C630" s="5" t="str">
        <f ca="1">IF(INDIRECT("A"&amp;ROW())="","",(B630-1)/COUNT([Data]))</f>
        <v/>
      </c>
      <c r="D630" s="5" t="str">
        <f ca="1">IF(INDIRECT("A"&amp;ROW())="","",B630/COUNT([Data]))</f>
        <v/>
      </c>
      <c r="E630" t="str">
        <f t="shared" ca="1" si="29"/>
        <v/>
      </c>
      <c r="F630" s="5" t="str">
        <f t="shared" ca="1" si="27"/>
        <v/>
      </c>
      <c r="G630" s="5" t="str">
        <f>IF(ROW()=7,MAX([D_i]),"")</f>
        <v/>
      </c>
      <c r="H630" s="69" t="str">
        <f ca="1">IF(INDIRECT("A"&amp;ROW())="","",RANK([Data],[Data],1)+COUNTIF([Data],Tabulka2493[[#This Row],[Data]])-1)</f>
        <v/>
      </c>
      <c r="I630" s="5" t="str">
        <f ca="1">IF(INDIRECT("A"&amp;ROW())="","",(Tabulka2493[[#This Row],[Pořadí2 - i2]]-1)/COUNT([Data]))</f>
        <v/>
      </c>
      <c r="J630" s="5" t="str">
        <f ca="1">IF(INDIRECT("A"&amp;ROW())="","",H630/COUNT([Data]))</f>
        <v/>
      </c>
      <c r="K630" s="72" t="str">
        <f ca="1">IF(INDIRECT("A"&amp;ROW())="","",NORMDIST(Tabulka2493[[#This Row],[Data]],$X$6,$X$7,1))</f>
        <v/>
      </c>
      <c r="L630" s="5" t="str">
        <f t="shared" ca="1" si="28"/>
        <v/>
      </c>
      <c r="M630" s="5" t="str">
        <f>IF(ROW()=7,MAX(Tabulka2493[D_i]),"")</f>
        <v/>
      </c>
      <c r="N630" s="5"/>
      <c r="O630" s="80"/>
      <c r="P630" s="80"/>
      <c r="Q630" s="80"/>
      <c r="R630" s="76" t="str">
        <f>IF(ROW()=7,IF(SUM([pomocná])&gt;0,SUM([pomocná]),1.36/SQRT(COUNT(Tabulka2493[Data]))),"")</f>
        <v/>
      </c>
      <c r="S630" s="79"/>
      <c r="T630" s="72"/>
      <c r="U630" s="72"/>
      <c r="V630" s="72"/>
    </row>
    <row r="631" spans="1:22">
      <c r="A631" s="4" t="str">
        <f>IF('Odhad rozsahu výběru'!D633="","",'Odhad rozsahu výběru'!D633)</f>
        <v/>
      </c>
      <c r="B631" s="69" t="str">
        <f ca="1">IF(INDIRECT("A"&amp;ROW())="","",RANK(A631,[Data],1))</f>
        <v/>
      </c>
      <c r="C631" s="5" t="str">
        <f ca="1">IF(INDIRECT("A"&amp;ROW())="","",(B631-1)/COUNT([Data]))</f>
        <v/>
      </c>
      <c r="D631" s="5" t="str">
        <f ca="1">IF(INDIRECT("A"&amp;ROW())="","",B631/COUNT([Data]))</f>
        <v/>
      </c>
      <c r="E631" t="str">
        <f t="shared" ca="1" si="29"/>
        <v/>
      </c>
      <c r="F631" s="5" t="str">
        <f t="shared" ca="1" si="27"/>
        <v/>
      </c>
      <c r="G631" s="5" t="str">
        <f>IF(ROW()=7,MAX([D_i]),"")</f>
        <v/>
      </c>
      <c r="H631" s="69" t="str">
        <f ca="1">IF(INDIRECT("A"&amp;ROW())="","",RANK([Data],[Data],1)+COUNTIF([Data],Tabulka2493[[#This Row],[Data]])-1)</f>
        <v/>
      </c>
      <c r="I631" s="5" t="str">
        <f ca="1">IF(INDIRECT("A"&amp;ROW())="","",(Tabulka2493[[#This Row],[Pořadí2 - i2]]-1)/COUNT([Data]))</f>
        <v/>
      </c>
      <c r="J631" s="5" t="str">
        <f ca="1">IF(INDIRECT("A"&amp;ROW())="","",H631/COUNT([Data]))</f>
        <v/>
      </c>
      <c r="K631" s="72" t="str">
        <f ca="1">IF(INDIRECT("A"&amp;ROW())="","",NORMDIST(Tabulka2493[[#This Row],[Data]],$X$6,$X$7,1))</f>
        <v/>
      </c>
      <c r="L631" s="5" t="str">
        <f t="shared" ca="1" si="28"/>
        <v/>
      </c>
      <c r="M631" s="5" t="str">
        <f>IF(ROW()=7,MAX(Tabulka2493[D_i]),"")</f>
        <v/>
      </c>
      <c r="N631" s="5"/>
      <c r="O631" s="80"/>
      <c r="P631" s="80"/>
      <c r="Q631" s="80"/>
      <c r="R631" s="76" t="str">
        <f>IF(ROW()=7,IF(SUM([pomocná])&gt;0,SUM([pomocná]),1.36/SQRT(COUNT(Tabulka2493[Data]))),"")</f>
        <v/>
      </c>
      <c r="S631" s="79"/>
      <c r="T631" s="72"/>
      <c r="U631" s="72"/>
      <c r="V631" s="72"/>
    </row>
    <row r="632" spans="1:22">
      <c r="A632" s="4" t="str">
        <f>IF('Odhad rozsahu výběru'!D634="","",'Odhad rozsahu výběru'!D634)</f>
        <v/>
      </c>
      <c r="B632" s="69" t="str">
        <f ca="1">IF(INDIRECT("A"&amp;ROW())="","",RANK(A632,[Data],1))</f>
        <v/>
      </c>
      <c r="C632" s="5" t="str">
        <f ca="1">IF(INDIRECT("A"&amp;ROW())="","",(B632-1)/COUNT([Data]))</f>
        <v/>
      </c>
      <c r="D632" s="5" t="str">
        <f ca="1">IF(INDIRECT("A"&amp;ROW())="","",B632/COUNT([Data]))</f>
        <v/>
      </c>
      <c r="E632" t="str">
        <f t="shared" ca="1" si="29"/>
        <v/>
      </c>
      <c r="F632" s="5" t="str">
        <f t="shared" ca="1" si="27"/>
        <v/>
      </c>
      <c r="G632" s="5" t="str">
        <f>IF(ROW()=7,MAX([D_i]),"")</f>
        <v/>
      </c>
      <c r="H632" s="69" t="str">
        <f ca="1">IF(INDIRECT("A"&amp;ROW())="","",RANK([Data],[Data],1)+COUNTIF([Data],Tabulka2493[[#This Row],[Data]])-1)</f>
        <v/>
      </c>
      <c r="I632" s="5" t="str">
        <f ca="1">IF(INDIRECT("A"&amp;ROW())="","",(Tabulka2493[[#This Row],[Pořadí2 - i2]]-1)/COUNT([Data]))</f>
        <v/>
      </c>
      <c r="J632" s="5" t="str">
        <f ca="1">IF(INDIRECT("A"&amp;ROW())="","",H632/COUNT([Data]))</f>
        <v/>
      </c>
      <c r="K632" s="72" t="str">
        <f ca="1">IF(INDIRECT("A"&amp;ROW())="","",NORMDIST(Tabulka2493[[#This Row],[Data]],$X$6,$X$7,1))</f>
        <v/>
      </c>
      <c r="L632" s="5" t="str">
        <f t="shared" ca="1" si="28"/>
        <v/>
      </c>
      <c r="M632" s="5" t="str">
        <f>IF(ROW()=7,MAX(Tabulka2493[D_i]),"")</f>
        <v/>
      </c>
      <c r="N632" s="5"/>
      <c r="O632" s="80"/>
      <c r="P632" s="80"/>
      <c r="Q632" s="80"/>
      <c r="R632" s="76" t="str">
        <f>IF(ROW()=7,IF(SUM([pomocná])&gt;0,SUM([pomocná]),1.36/SQRT(COUNT(Tabulka2493[Data]))),"")</f>
        <v/>
      </c>
      <c r="S632" s="79"/>
      <c r="T632" s="72"/>
      <c r="U632" s="72"/>
      <c r="V632" s="72"/>
    </row>
    <row r="633" spans="1:22">
      <c r="A633" s="4" t="str">
        <f>IF('Odhad rozsahu výběru'!D635="","",'Odhad rozsahu výběru'!D635)</f>
        <v/>
      </c>
      <c r="B633" s="69" t="str">
        <f ca="1">IF(INDIRECT("A"&amp;ROW())="","",RANK(A633,[Data],1))</f>
        <v/>
      </c>
      <c r="C633" s="5" t="str">
        <f ca="1">IF(INDIRECT("A"&amp;ROW())="","",(B633-1)/COUNT([Data]))</f>
        <v/>
      </c>
      <c r="D633" s="5" t="str">
        <f ca="1">IF(INDIRECT("A"&amp;ROW())="","",B633/COUNT([Data]))</f>
        <v/>
      </c>
      <c r="E633" t="str">
        <f t="shared" ca="1" si="29"/>
        <v/>
      </c>
      <c r="F633" s="5" t="str">
        <f t="shared" ca="1" si="27"/>
        <v/>
      </c>
      <c r="G633" s="5" t="str">
        <f>IF(ROW()=7,MAX([D_i]),"")</f>
        <v/>
      </c>
      <c r="H633" s="69" t="str">
        <f ca="1">IF(INDIRECT("A"&amp;ROW())="","",RANK([Data],[Data],1)+COUNTIF([Data],Tabulka2493[[#This Row],[Data]])-1)</f>
        <v/>
      </c>
      <c r="I633" s="5" t="str">
        <f ca="1">IF(INDIRECT("A"&amp;ROW())="","",(Tabulka2493[[#This Row],[Pořadí2 - i2]]-1)/COUNT([Data]))</f>
        <v/>
      </c>
      <c r="J633" s="5" t="str">
        <f ca="1">IF(INDIRECT("A"&amp;ROW())="","",H633/COUNT([Data]))</f>
        <v/>
      </c>
      <c r="K633" s="72" t="str">
        <f ca="1">IF(INDIRECT("A"&amp;ROW())="","",NORMDIST(Tabulka2493[[#This Row],[Data]],$X$6,$X$7,1))</f>
        <v/>
      </c>
      <c r="L633" s="5" t="str">
        <f t="shared" ca="1" si="28"/>
        <v/>
      </c>
      <c r="M633" s="5" t="str">
        <f>IF(ROW()=7,MAX(Tabulka2493[D_i]),"")</f>
        <v/>
      </c>
      <c r="N633" s="5"/>
      <c r="O633" s="80"/>
      <c r="P633" s="80"/>
      <c r="Q633" s="80"/>
      <c r="R633" s="76" t="str">
        <f>IF(ROW()=7,IF(SUM([pomocná])&gt;0,SUM([pomocná]),1.36/SQRT(COUNT(Tabulka2493[Data]))),"")</f>
        <v/>
      </c>
      <c r="S633" s="79"/>
      <c r="T633" s="72"/>
      <c r="U633" s="72"/>
      <c r="V633" s="72"/>
    </row>
    <row r="634" spans="1:22">
      <c r="A634" s="4" t="str">
        <f>IF('Odhad rozsahu výběru'!D636="","",'Odhad rozsahu výběru'!D636)</f>
        <v/>
      </c>
      <c r="B634" s="69" t="str">
        <f ca="1">IF(INDIRECT("A"&amp;ROW())="","",RANK(A634,[Data],1))</f>
        <v/>
      </c>
      <c r="C634" s="5" t="str">
        <f ca="1">IF(INDIRECT("A"&amp;ROW())="","",(B634-1)/COUNT([Data]))</f>
        <v/>
      </c>
      <c r="D634" s="5" t="str">
        <f ca="1">IF(INDIRECT("A"&amp;ROW())="","",B634/COUNT([Data]))</f>
        <v/>
      </c>
      <c r="E634" t="str">
        <f t="shared" ca="1" si="29"/>
        <v/>
      </c>
      <c r="F634" s="5" t="str">
        <f t="shared" ca="1" si="27"/>
        <v/>
      </c>
      <c r="G634" s="5" t="str">
        <f>IF(ROW()=7,MAX([D_i]),"")</f>
        <v/>
      </c>
      <c r="H634" s="69" t="str">
        <f ca="1">IF(INDIRECT("A"&amp;ROW())="","",RANK([Data],[Data],1)+COUNTIF([Data],Tabulka2493[[#This Row],[Data]])-1)</f>
        <v/>
      </c>
      <c r="I634" s="5" t="str">
        <f ca="1">IF(INDIRECT("A"&amp;ROW())="","",(Tabulka2493[[#This Row],[Pořadí2 - i2]]-1)/COUNT([Data]))</f>
        <v/>
      </c>
      <c r="J634" s="5" t="str">
        <f ca="1">IF(INDIRECT("A"&amp;ROW())="","",H634/COUNT([Data]))</f>
        <v/>
      </c>
      <c r="K634" s="72" t="str">
        <f ca="1">IF(INDIRECT("A"&amp;ROW())="","",NORMDIST(Tabulka2493[[#This Row],[Data]],$X$6,$X$7,1))</f>
        <v/>
      </c>
      <c r="L634" s="5" t="str">
        <f t="shared" ca="1" si="28"/>
        <v/>
      </c>
      <c r="M634" s="5" t="str">
        <f>IF(ROW()=7,MAX(Tabulka2493[D_i]),"")</f>
        <v/>
      </c>
      <c r="N634" s="5"/>
      <c r="O634" s="80"/>
      <c r="P634" s="80"/>
      <c r="Q634" s="80"/>
      <c r="R634" s="76" t="str">
        <f>IF(ROW()=7,IF(SUM([pomocná])&gt;0,SUM([pomocná]),1.36/SQRT(COUNT(Tabulka2493[Data]))),"")</f>
        <v/>
      </c>
      <c r="S634" s="79"/>
      <c r="T634" s="72"/>
      <c r="U634" s="72"/>
      <c r="V634" s="72"/>
    </row>
    <row r="635" spans="1:22">
      <c r="A635" s="4" t="str">
        <f>IF('Odhad rozsahu výběru'!D637="","",'Odhad rozsahu výběru'!D637)</f>
        <v/>
      </c>
      <c r="B635" s="69" t="str">
        <f ca="1">IF(INDIRECT("A"&amp;ROW())="","",RANK(A635,[Data],1))</f>
        <v/>
      </c>
      <c r="C635" s="5" t="str">
        <f ca="1">IF(INDIRECT("A"&amp;ROW())="","",(B635-1)/COUNT([Data]))</f>
        <v/>
      </c>
      <c r="D635" s="5" t="str">
        <f ca="1">IF(INDIRECT("A"&amp;ROW())="","",B635/COUNT([Data]))</f>
        <v/>
      </c>
      <c r="E635" t="str">
        <f t="shared" ca="1" si="29"/>
        <v/>
      </c>
      <c r="F635" s="5" t="str">
        <f t="shared" ca="1" si="27"/>
        <v/>
      </c>
      <c r="G635" s="5" t="str">
        <f>IF(ROW()=7,MAX([D_i]),"")</f>
        <v/>
      </c>
      <c r="H635" s="69" t="str">
        <f ca="1">IF(INDIRECT("A"&amp;ROW())="","",RANK([Data],[Data],1)+COUNTIF([Data],Tabulka2493[[#This Row],[Data]])-1)</f>
        <v/>
      </c>
      <c r="I635" s="5" t="str">
        <f ca="1">IF(INDIRECT("A"&amp;ROW())="","",(Tabulka2493[[#This Row],[Pořadí2 - i2]]-1)/COUNT([Data]))</f>
        <v/>
      </c>
      <c r="J635" s="5" t="str">
        <f ca="1">IF(INDIRECT("A"&amp;ROW())="","",H635/COUNT([Data]))</f>
        <v/>
      </c>
      <c r="K635" s="72" t="str">
        <f ca="1">IF(INDIRECT("A"&amp;ROW())="","",NORMDIST(Tabulka2493[[#This Row],[Data]],$X$6,$X$7,1))</f>
        <v/>
      </c>
      <c r="L635" s="5" t="str">
        <f t="shared" ca="1" si="28"/>
        <v/>
      </c>
      <c r="M635" s="5" t="str">
        <f>IF(ROW()=7,MAX(Tabulka2493[D_i]),"")</f>
        <v/>
      </c>
      <c r="N635" s="5"/>
      <c r="O635" s="80"/>
      <c r="P635" s="80"/>
      <c r="Q635" s="80"/>
      <c r="R635" s="76" t="str">
        <f>IF(ROW()=7,IF(SUM([pomocná])&gt;0,SUM([pomocná]),1.36/SQRT(COUNT(Tabulka2493[Data]))),"")</f>
        <v/>
      </c>
      <c r="S635" s="79"/>
      <c r="T635" s="72"/>
      <c r="U635" s="72"/>
      <c r="V635" s="72"/>
    </row>
    <row r="636" spans="1:22">
      <c r="A636" s="4" t="str">
        <f>IF('Odhad rozsahu výběru'!D638="","",'Odhad rozsahu výběru'!D638)</f>
        <v/>
      </c>
      <c r="B636" s="69" t="str">
        <f ca="1">IF(INDIRECT("A"&amp;ROW())="","",RANK(A636,[Data],1))</f>
        <v/>
      </c>
      <c r="C636" s="5" t="str">
        <f ca="1">IF(INDIRECT("A"&amp;ROW())="","",(B636-1)/COUNT([Data]))</f>
        <v/>
      </c>
      <c r="D636" s="5" t="str">
        <f ca="1">IF(INDIRECT("A"&amp;ROW())="","",B636/COUNT([Data]))</f>
        <v/>
      </c>
      <c r="E636" t="str">
        <f t="shared" ca="1" si="29"/>
        <v/>
      </c>
      <c r="F636" s="5" t="str">
        <f t="shared" ca="1" si="27"/>
        <v/>
      </c>
      <c r="G636" s="5" t="str">
        <f>IF(ROW()=7,MAX([D_i]),"")</f>
        <v/>
      </c>
      <c r="H636" s="69" t="str">
        <f ca="1">IF(INDIRECT("A"&amp;ROW())="","",RANK([Data],[Data],1)+COUNTIF([Data],Tabulka2493[[#This Row],[Data]])-1)</f>
        <v/>
      </c>
      <c r="I636" s="5" t="str">
        <f ca="1">IF(INDIRECT("A"&amp;ROW())="","",(Tabulka2493[[#This Row],[Pořadí2 - i2]]-1)/COUNT([Data]))</f>
        <v/>
      </c>
      <c r="J636" s="5" t="str">
        <f ca="1">IF(INDIRECT("A"&amp;ROW())="","",H636/COUNT([Data]))</f>
        <v/>
      </c>
      <c r="K636" s="72" t="str">
        <f ca="1">IF(INDIRECT("A"&amp;ROW())="","",NORMDIST(Tabulka2493[[#This Row],[Data]],$X$6,$X$7,1))</f>
        <v/>
      </c>
      <c r="L636" s="5" t="str">
        <f t="shared" ca="1" si="28"/>
        <v/>
      </c>
      <c r="M636" s="5" t="str">
        <f>IF(ROW()=7,MAX(Tabulka2493[D_i]),"")</f>
        <v/>
      </c>
      <c r="N636" s="5"/>
      <c r="O636" s="80"/>
      <c r="P636" s="80"/>
      <c r="Q636" s="80"/>
      <c r="R636" s="76" t="str">
        <f>IF(ROW()=7,IF(SUM([pomocná])&gt;0,SUM([pomocná]),1.36/SQRT(COUNT(Tabulka2493[Data]))),"")</f>
        <v/>
      </c>
      <c r="S636" s="79"/>
      <c r="T636" s="72"/>
      <c r="U636" s="72"/>
      <c r="V636" s="72"/>
    </row>
    <row r="637" spans="1:22">
      <c r="A637" s="4" t="str">
        <f>IF('Odhad rozsahu výběru'!D639="","",'Odhad rozsahu výběru'!D639)</f>
        <v/>
      </c>
      <c r="B637" s="69" t="str">
        <f ca="1">IF(INDIRECT("A"&amp;ROW())="","",RANK(A637,[Data],1))</f>
        <v/>
      </c>
      <c r="C637" s="5" t="str">
        <f ca="1">IF(INDIRECT("A"&amp;ROW())="","",(B637-1)/COUNT([Data]))</f>
        <v/>
      </c>
      <c r="D637" s="5" t="str">
        <f ca="1">IF(INDIRECT("A"&amp;ROW())="","",B637/COUNT([Data]))</f>
        <v/>
      </c>
      <c r="E637" t="str">
        <f t="shared" ca="1" si="29"/>
        <v/>
      </c>
      <c r="F637" s="5" t="str">
        <f t="shared" ca="1" si="27"/>
        <v/>
      </c>
      <c r="G637" s="5" t="str">
        <f>IF(ROW()=7,MAX([D_i]),"")</f>
        <v/>
      </c>
      <c r="H637" s="69" t="str">
        <f ca="1">IF(INDIRECT("A"&amp;ROW())="","",RANK([Data],[Data],1)+COUNTIF([Data],Tabulka2493[[#This Row],[Data]])-1)</f>
        <v/>
      </c>
      <c r="I637" s="5" t="str">
        <f ca="1">IF(INDIRECT("A"&amp;ROW())="","",(Tabulka2493[[#This Row],[Pořadí2 - i2]]-1)/COUNT([Data]))</f>
        <v/>
      </c>
      <c r="J637" s="5" t="str">
        <f ca="1">IF(INDIRECT("A"&amp;ROW())="","",H637/COUNT([Data]))</f>
        <v/>
      </c>
      <c r="K637" s="72" t="str">
        <f ca="1">IF(INDIRECT("A"&amp;ROW())="","",NORMDIST(Tabulka2493[[#This Row],[Data]],$X$6,$X$7,1))</f>
        <v/>
      </c>
      <c r="L637" s="5" t="str">
        <f t="shared" ca="1" si="28"/>
        <v/>
      </c>
      <c r="M637" s="5" t="str">
        <f>IF(ROW()=7,MAX(Tabulka2493[D_i]),"")</f>
        <v/>
      </c>
      <c r="N637" s="5"/>
      <c r="O637" s="80"/>
      <c r="P637" s="80"/>
      <c r="Q637" s="80"/>
      <c r="R637" s="76" t="str">
        <f>IF(ROW()=7,IF(SUM([pomocná])&gt;0,SUM([pomocná]),1.36/SQRT(COUNT(Tabulka2493[Data]))),"")</f>
        <v/>
      </c>
      <c r="S637" s="79"/>
      <c r="T637" s="72"/>
      <c r="U637" s="72"/>
      <c r="V637" s="72"/>
    </row>
    <row r="638" spans="1:22">
      <c r="A638" s="4" t="str">
        <f>IF('Odhad rozsahu výběru'!D640="","",'Odhad rozsahu výběru'!D640)</f>
        <v/>
      </c>
      <c r="B638" s="69" t="str">
        <f ca="1">IF(INDIRECT("A"&amp;ROW())="","",RANK(A638,[Data],1))</f>
        <v/>
      </c>
      <c r="C638" s="5" t="str">
        <f ca="1">IF(INDIRECT("A"&amp;ROW())="","",(B638-1)/COUNT([Data]))</f>
        <v/>
      </c>
      <c r="D638" s="5" t="str">
        <f ca="1">IF(INDIRECT("A"&amp;ROW())="","",B638/COUNT([Data]))</f>
        <v/>
      </c>
      <c r="E638" t="str">
        <f t="shared" ca="1" si="29"/>
        <v/>
      </c>
      <c r="F638" s="5" t="str">
        <f t="shared" ca="1" si="27"/>
        <v/>
      </c>
      <c r="G638" s="5" t="str">
        <f>IF(ROW()=7,MAX([D_i]),"")</f>
        <v/>
      </c>
      <c r="H638" s="69" t="str">
        <f ca="1">IF(INDIRECT("A"&amp;ROW())="","",RANK([Data],[Data],1)+COUNTIF([Data],Tabulka2493[[#This Row],[Data]])-1)</f>
        <v/>
      </c>
      <c r="I638" s="5" t="str">
        <f ca="1">IF(INDIRECT("A"&amp;ROW())="","",(Tabulka2493[[#This Row],[Pořadí2 - i2]]-1)/COUNT([Data]))</f>
        <v/>
      </c>
      <c r="J638" s="5" t="str">
        <f ca="1">IF(INDIRECT("A"&amp;ROW())="","",H638/COUNT([Data]))</f>
        <v/>
      </c>
      <c r="K638" s="72" t="str">
        <f ca="1">IF(INDIRECT("A"&amp;ROW())="","",NORMDIST(Tabulka2493[[#This Row],[Data]],$X$6,$X$7,1))</f>
        <v/>
      </c>
      <c r="L638" s="5" t="str">
        <f t="shared" ca="1" si="28"/>
        <v/>
      </c>
      <c r="M638" s="5" t="str">
        <f>IF(ROW()=7,MAX(Tabulka2493[D_i]),"")</f>
        <v/>
      </c>
      <c r="N638" s="5"/>
      <c r="O638" s="80"/>
      <c r="P638" s="80"/>
      <c r="Q638" s="80"/>
      <c r="R638" s="76" t="str">
        <f>IF(ROW()=7,IF(SUM([pomocná])&gt;0,SUM([pomocná]),1.36/SQRT(COUNT(Tabulka2493[Data]))),"")</f>
        <v/>
      </c>
      <c r="S638" s="79"/>
      <c r="T638" s="72"/>
      <c r="U638" s="72"/>
      <c r="V638" s="72"/>
    </row>
    <row r="639" spans="1:22">
      <c r="A639" s="4" t="str">
        <f>IF('Odhad rozsahu výběru'!D641="","",'Odhad rozsahu výběru'!D641)</f>
        <v/>
      </c>
      <c r="B639" s="69" t="str">
        <f ca="1">IF(INDIRECT("A"&amp;ROW())="","",RANK(A639,[Data],1))</f>
        <v/>
      </c>
      <c r="C639" s="5" t="str">
        <f ca="1">IF(INDIRECT("A"&amp;ROW())="","",(B639-1)/COUNT([Data]))</f>
        <v/>
      </c>
      <c r="D639" s="5" t="str">
        <f ca="1">IF(INDIRECT("A"&amp;ROW())="","",B639/COUNT([Data]))</f>
        <v/>
      </c>
      <c r="E639" t="str">
        <f t="shared" ca="1" si="29"/>
        <v/>
      </c>
      <c r="F639" s="5" t="str">
        <f t="shared" ca="1" si="27"/>
        <v/>
      </c>
      <c r="G639" s="5" t="str">
        <f>IF(ROW()=7,MAX([D_i]),"")</f>
        <v/>
      </c>
      <c r="H639" s="69" t="str">
        <f ca="1">IF(INDIRECT("A"&amp;ROW())="","",RANK([Data],[Data],1)+COUNTIF([Data],Tabulka2493[[#This Row],[Data]])-1)</f>
        <v/>
      </c>
      <c r="I639" s="5" t="str">
        <f ca="1">IF(INDIRECT("A"&amp;ROW())="","",(Tabulka2493[[#This Row],[Pořadí2 - i2]]-1)/COUNT([Data]))</f>
        <v/>
      </c>
      <c r="J639" s="5" t="str">
        <f ca="1">IF(INDIRECT("A"&amp;ROW())="","",H639/COUNT([Data]))</f>
        <v/>
      </c>
      <c r="K639" s="72" t="str">
        <f ca="1">IF(INDIRECT("A"&amp;ROW())="","",NORMDIST(Tabulka2493[[#This Row],[Data]],$X$6,$X$7,1))</f>
        <v/>
      </c>
      <c r="L639" s="5" t="str">
        <f t="shared" ca="1" si="28"/>
        <v/>
      </c>
      <c r="M639" s="5" t="str">
        <f>IF(ROW()=7,MAX(Tabulka2493[D_i]),"")</f>
        <v/>
      </c>
      <c r="N639" s="5"/>
      <c r="O639" s="80"/>
      <c r="P639" s="80"/>
      <c r="Q639" s="80"/>
      <c r="R639" s="76" t="str">
        <f>IF(ROW()=7,IF(SUM([pomocná])&gt;0,SUM([pomocná]),1.36/SQRT(COUNT(Tabulka2493[Data]))),"")</f>
        <v/>
      </c>
      <c r="S639" s="79"/>
      <c r="T639" s="72"/>
      <c r="U639" s="72"/>
      <c r="V639" s="72"/>
    </row>
    <row r="640" spans="1:22">
      <c r="A640" s="4" t="str">
        <f>IF('Odhad rozsahu výběru'!D642="","",'Odhad rozsahu výběru'!D642)</f>
        <v/>
      </c>
      <c r="B640" s="69" t="str">
        <f ca="1">IF(INDIRECT("A"&amp;ROW())="","",RANK(A640,[Data],1))</f>
        <v/>
      </c>
      <c r="C640" s="5" t="str">
        <f ca="1">IF(INDIRECT("A"&amp;ROW())="","",(B640-1)/COUNT([Data]))</f>
        <v/>
      </c>
      <c r="D640" s="5" t="str">
        <f ca="1">IF(INDIRECT("A"&amp;ROW())="","",B640/COUNT([Data]))</f>
        <v/>
      </c>
      <c r="E640" t="str">
        <f t="shared" ca="1" si="29"/>
        <v/>
      </c>
      <c r="F640" s="5" t="str">
        <f t="shared" ca="1" si="27"/>
        <v/>
      </c>
      <c r="G640" s="5" t="str">
        <f>IF(ROW()=7,MAX([D_i]),"")</f>
        <v/>
      </c>
      <c r="H640" s="69" t="str">
        <f ca="1">IF(INDIRECT("A"&amp;ROW())="","",RANK([Data],[Data],1)+COUNTIF([Data],Tabulka2493[[#This Row],[Data]])-1)</f>
        <v/>
      </c>
      <c r="I640" s="5" t="str">
        <f ca="1">IF(INDIRECT("A"&amp;ROW())="","",(Tabulka2493[[#This Row],[Pořadí2 - i2]]-1)/COUNT([Data]))</f>
        <v/>
      </c>
      <c r="J640" s="5" t="str">
        <f ca="1">IF(INDIRECT("A"&amp;ROW())="","",H640/COUNT([Data]))</f>
        <v/>
      </c>
      <c r="K640" s="72" t="str">
        <f ca="1">IF(INDIRECT("A"&amp;ROW())="","",NORMDIST(Tabulka2493[[#This Row],[Data]],$X$6,$X$7,1))</f>
        <v/>
      </c>
      <c r="L640" s="5" t="str">
        <f t="shared" ca="1" si="28"/>
        <v/>
      </c>
      <c r="M640" s="5" t="str">
        <f>IF(ROW()=7,MAX(Tabulka2493[D_i]),"")</f>
        <v/>
      </c>
      <c r="N640" s="5"/>
      <c r="O640" s="80"/>
      <c r="P640" s="80"/>
      <c r="Q640" s="80"/>
      <c r="R640" s="76" t="str">
        <f>IF(ROW()=7,IF(SUM([pomocná])&gt;0,SUM([pomocná]),1.36/SQRT(COUNT(Tabulka2493[Data]))),"")</f>
        <v/>
      </c>
      <c r="S640" s="79"/>
      <c r="T640" s="72"/>
      <c r="U640" s="72"/>
      <c r="V640" s="72"/>
    </row>
    <row r="641" spans="1:22">
      <c r="A641" s="4" t="str">
        <f>IF('Odhad rozsahu výběru'!D643="","",'Odhad rozsahu výběru'!D643)</f>
        <v/>
      </c>
      <c r="B641" s="69" t="str">
        <f ca="1">IF(INDIRECT("A"&amp;ROW())="","",RANK(A641,[Data],1))</f>
        <v/>
      </c>
      <c r="C641" s="5" t="str">
        <f ca="1">IF(INDIRECT("A"&amp;ROW())="","",(B641-1)/COUNT([Data]))</f>
        <v/>
      </c>
      <c r="D641" s="5" t="str">
        <f ca="1">IF(INDIRECT("A"&amp;ROW())="","",B641/COUNT([Data]))</f>
        <v/>
      </c>
      <c r="E641" t="str">
        <f t="shared" ca="1" si="29"/>
        <v/>
      </c>
      <c r="F641" s="5" t="str">
        <f t="shared" ca="1" si="27"/>
        <v/>
      </c>
      <c r="G641" s="5" t="str">
        <f>IF(ROW()=7,MAX([D_i]),"")</f>
        <v/>
      </c>
      <c r="H641" s="69" t="str">
        <f ca="1">IF(INDIRECT("A"&amp;ROW())="","",RANK([Data],[Data],1)+COUNTIF([Data],Tabulka2493[[#This Row],[Data]])-1)</f>
        <v/>
      </c>
      <c r="I641" s="5" t="str">
        <f ca="1">IF(INDIRECT("A"&amp;ROW())="","",(Tabulka2493[[#This Row],[Pořadí2 - i2]]-1)/COUNT([Data]))</f>
        <v/>
      </c>
      <c r="J641" s="5" t="str">
        <f ca="1">IF(INDIRECT("A"&amp;ROW())="","",H641/COUNT([Data]))</f>
        <v/>
      </c>
      <c r="K641" s="72" t="str">
        <f ca="1">IF(INDIRECT("A"&amp;ROW())="","",NORMDIST(Tabulka2493[[#This Row],[Data]],$X$6,$X$7,1))</f>
        <v/>
      </c>
      <c r="L641" s="5" t="str">
        <f t="shared" ca="1" si="28"/>
        <v/>
      </c>
      <c r="M641" s="5" t="str">
        <f>IF(ROW()=7,MAX(Tabulka2493[D_i]),"")</f>
        <v/>
      </c>
      <c r="N641" s="5"/>
      <c r="O641" s="80"/>
      <c r="P641" s="80"/>
      <c r="Q641" s="80"/>
      <c r="R641" s="76" t="str">
        <f>IF(ROW()=7,IF(SUM([pomocná])&gt;0,SUM([pomocná]),1.36/SQRT(COUNT(Tabulka2493[Data]))),"")</f>
        <v/>
      </c>
      <c r="S641" s="79"/>
      <c r="T641" s="72"/>
      <c r="U641" s="72"/>
      <c r="V641" s="72"/>
    </row>
    <row r="642" spans="1:22">
      <c r="A642" s="4" t="str">
        <f>IF('Odhad rozsahu výběru'!D644="","",'Odhad rozsahu výběru'!D644)</f>
        <v/>
      </c>
      <c r="B642" s="69" t="str">
        <f ca="1">IF(INDIRECT("A"&amp;ROW())="","",RANK(A642,[Data],1))</f>
        <v/>
      </c>
      <c r="C642" s="5" t="str">
        <f ca="1">IF(INDIRECT("A"&amp;ROW())="","",(B642-1)/COUNT([Data]))</f>
        <v/>
      </c>
      <c r="D642" s="5" t="str">
        <f ca="1">IF(INDIRECT("A"&amp;ROW())="","",B642/COUNT([Data]))</f>
        <v/>
      </c>
      <c r="E642" t="str">
        <f t="shared" ca="1" si="29"/>
        <v/>
      </c>
      <c r="F642" s="5" t="str">
        <f t="shared" ca="1" si="27"/>
        <v/>
      </c>
      <c r="G642" s="5" t="str">
        <f>IF(ROW()=7,MAX([D_i]),"")</f>
        <v/>
      </c>
      <c r="H642" s="69" t="str">
        <f ca="1">IF(INDIRECT("A"&amp;ROW())="","",RANK([Data],[Data],1)+COUNTIF([Data],Tabulka2493[[#This Row],[Data]])-1)</f>
        <v/>
      </c>
      <c r="I642" s="5" t="str">
        <f ca="1">IF(INDIRECT("A"&amp;ROW())="","",(Tabulka2493[[#This Row],[Pořadí2 - i2]]-1)/COUNT([Data]))</f>
        <v/>
      </c>
      <c r="J642" s="5" t="str">
        <f ca="1">IF(INDIRECT("A"&amp;ROW())="","",H642/COUNT([Data]))</f>
        <v/>
      </c>
      <c r="K642" s="72" t="str">
        <f ca="1">IF(INDIRECT("A"&amp;ROW())="","",NORMDIST(Tabulka2493[[#This Row],[Data]],$X$6,$X$7,1))</f>
        <v/>
      </c>
      <c r="L642" s="5" t="str">
        <f t="shared" ca="1" si="28"/>
        <v/>
      </c>
      <c r="M642" s="5" t="str">
        <f>IF(ROW()=7,MAX(Tabulka2493[D_i]),"")</f>
        <v/>
      </c>
      <c r="N642" s="5"/>
      <c r="O642" s="80"/>
      <c r="P642" s="80"/>
      <c r="Q642" s="80"/>
      <c r="R642" s="76" t="str">
        <f>IF(ROW()=7,IF(SUM([pomocná])&gt;0,SUM([pomocná]),1.36/SQRT(COUNT(Tabulka2493[Data]))),"")</f>
        <v/>
      </c>
      <c r="S642" s="79"/>
      <c r="T642" s="72"/>
      <c r="U642" s="72"/>
      <c r="V642" s="72"/>
    </row>
    <row r="643" spans="1:22">
      <c r="A643" s="4" t="str">
        <f>IF('Odhad rozsahu výběru'!D645="","",'Odhad rozsahu výběru'!D645)</f>
        <v/>
      </c>
      <c r="B643" s="69" t="str">
        <f ca="1">IF(INDIRECT("A"&amp;ROW())="","",RANK(A643,[Data],1))</f>
        <v/>
      </c>
      <c r="C643" s="5" t="str">
        <f ca="1">IF(INDIRECT("A"&amp;ROW())="","",(B643-1)/COUNT([Data]))</f>
        <v/>
      </c>
      <c r="D643" s="5" t="str">
        <f ca="1">IF(INDIRECT("A"&amp;ROW())="","",B643/COUNT([Data]))</f>
        <v/>
      </c>
      <c r="E643" t="str">
        <f t="shared" ca="1" si="29"/>
        <v/>
      </c>
      <c r="F643" s="5" t="str">
        <f t="shared" ca="1" si="27"/>
        <v/>
      </c>
      <c r="G643" s="5" t="str">
        <f>IF(ROW()=7,MAX([D_i]),"")</f>
        <v/>
      </c>
      <c r="H643" s="69" t="str">
        <f ca="1">IF(INDIRECT("A"&amp;ROW())="","",RANK([Data],[Data],1)+COUNTIF([Data],Tabulka2493[[#This Row],[Data]])-1)</f>
        <v/>
      </c>
      <c r="I643" s="5" t="str">
        <f ca="1">IF(INDIRECT("A"&amp;ROW())="","",(Tabulka2493[[#This Row],[Pořadí2 - i2]]-1)/COUNT([Data]))</f>
        <v/>
      </c>
      <c r="J643" s="5" t="str">
        <f ca="1">IF(INDIRECT("A"&amp;ROW())="","",H643/COUNT([Data]))</f>
        <v/>
      </c>
      <c r="K643" s="72" t="str">
        <f ca="1">IF(INDIRECT("A"&amp;ROW())="","",NORMDIST(Tabulka2493[[#This Row],[Data]],$X$6,$X$7,1))</f>
        <v/>
      </c>
      <c r="L643" s="5" t="str">
        <f t="shared" ca="1" si="28"/>
        <v/>
      </c>
      <c r="M643" s="5" t="str">
        <f>IF(ROW()=7,MAX(Tabulka2493[D_i]),"")</f>
        <v/>
      </c>
      <c r="N643" s="5"/>
      <c r="O643" s="80"/>
      <c r="P643" s="80"/>
      <c r="Q643" s="80"/>
      <c r="R643" s="76" t="str">
        <f>IF(ROW()=7,IF(SUM([pomocná])&gt;0,SUM([pomocná]),1.36/SQRT(COUNT(Tabulka2493[Data]))),"")</f>
        <v/>
      </c>
      <c r="S643" s="79"/>
      <c r="T643" s="72"/>
      <c r="U643" s="72"/>
      <c r="V643" s="72"/>
    </row>
    <row r="644" spans="1:22">
      <c r="A644" s="4" t="str">
        <f>IF('Odhad rozsahu výběru'!D646="","",'Odhad rozsahu výběru'!D646)</f>
        <v/>
      </c>
      <c r="B644" s="69" t="str">
        <f ca="1">IF(INDIRECT("A"&amp;ROW())="","",RANK(A644,[Data],1))</f>
        <v/>
      </c>
      <c r="C644" s="5" t="str">
        <f ca="1">IF(INDIRECT("A"&amp;ROW())="","",(B644-1)/COUNT([Data]))</f>
        <v/>
      </c>
      <c r="D644" s="5" t="str">
        <f ca="1">IF(INDIRECT("A"&amp;ROW())="","",B644/COUNT([Data]))</f>
        <v/>
      </c>
      <c r="E644" t="str">
        <f t="shared" ca="1" si="29"/>
        <v/>
      </c>
      <c r="F644" s="5" t="str">
        <f t="shared" ca="1" si="27"/>
        <v/>
      </c>
      <c r="G644" s="5" t="str">
        <f>IF(ROW()=7,MAX([D_i]),"")</f>
        <v/>
      </c>
      <c r="H644" s="69" t="str">
        <f ca="1">IF(INDIRECT("A"&amp;ROW())="","",RANK([Data],[Data],1)+COUNTIF([Data],Tabulka2493[[#This Row],[Data]])-1)</f>
        <v/>
      </c>
      <c r="I644" s="5" t="str">
        <f ca="1">IF(INDIRECT("A"&amp;ROW())="","",(Tabulka2493[[#This Row],[Pořadí2 - i2]]-1)/COUNT([Data]))</f>
        <v/>
      </c>
      <c r="J644" s="5" t="str">
        <f ca="1">IF(INDIRECT("A"&amp;ROW())="","",H644/COUNT([Data]))</f>
        <v/>
      </c>
      <c r="K644" s="72" t="str">
        <f ca="1">IF(INDIRECT("A"&amp;ROW())="","",NORMDIST(Tabulka2493[[#This Row],[Data]],$X$6,$X$7,1))</f>
        <v/>
      </c>
      <c r="L644" s="5" t="str">
        <f t="shared" ca="1" si="28"/>
        <v/>
      </c>
      <c r="M644" s="5" t="str">
        <f>IF(ROW()=7,MAX(Tabulka2493[D_i]),"")</f>
        <v/>
      </c>
      <c r="N644" s="5"/>
      <c r="O644" s="80"/>
      <c r="P644" s="80"/>
      <c r="Q644" s="80"/>
      <c r="R644" s="76" t="str">
        <f>IF(ROW()=7,IF(SUM([pomocná])&gt;0,SUM([pomocná]),1.36/SQRT(COUNT(Tabulka2493[Data]))),"")</f>
        <v/>
      </c>
      <c r="S644" s="79"/>
      <c r="T644" s="72"/>
      <c r="U644" s="72"/>
      <c r="V644" s="72"/>
    </row>
    <row r="645" spans="1:22">
      <c r="A645" s="4" t="str">
        <f>IF('Odhad rozsahu výběru'!D647="","",'Odhad rozsahu výběru'!D647)</f>
        <v/>
      </c>
      <c r="B645" s="69" t="str">
        <f ca="1">IF(INDIRECT("A"&amp;ROW())="","",RANK(A645,[Data],1))</f>
        <v/>
      </c>
      <c r="C645" s="5" t="str">
        <f ca="1">IF(INDIRECT("A"&amp;ROW())="","",(B645-1)/COUNT([Data]))</f>
        <v/>
      </c>
      <c r="D645" s="5" t="str">
        <f ca="1">IF(INDIRECT("A"&amp;ROW())="","",B645/COUNT([Data]))</f>
        <v/>
      </c>
      <c r="E645" t="str">
        <f t="shared" ca="1" si="29"/>
        <v/>
      </c>
      <c r="F645" s="5" t="str">
        <f t="shared" ca="1" si="27"/>
        <v/>
      </c>
      <c r="G645" s="5" t="str">
        <f>IF(ROW()=7,MAX([D_i]),"")</f>
        <v/>
      </c>
      <c r="H645" s="69" t="str">
        <f ca="1">IF(INDIRECT("A"&amp;ROW())="","",RANK([Data],[Data],1)+COUNTIF([Data],Tabulka2493[[#This Row],[Data]])-1)</f>
        <v/>
      </c>
      <c r="I645" s="5" t="str">
        <f ca="1">IF(INDIRECT("A"&amp;ROW())="","",(Tabulka2493[[#This Row],[Pořadí2 - i2]]-1)/COUNT([Data]))</f>
        <v/>
      </c>
      <c r="J645" s="5" t="str">
        <f ca="1">IF(INDIRECT("A"&amp;ROW())="","",H645/COUNT([Data]))</f>
        <v/>
      </c>
      <c r="K645" s="72" t="str">
        <f ca="1">IF(INDIRECT("A"&amp;ROW())="","",NORMDIST(Tabulka2493[[#This Row],[Data]],$X$6,$X$7,1))</f>
        <v/>
      </c>
      <c r="L645" s="5" t="str">
        <f t="shared" ca="1" si="28"/>
        <v/>
      </c>
      <c r="M645" s="5" t="str">
        <f>IF(ROW()=7,MAX(Tabulka2493[D_i]),"")</f>
        <v/>
      </c>
      <c r="N645" s="5"/>
      <c r="O645" s="80"/>
      <c r="P645" s="80"/>
      <c r="Q645" s="80"/>
      <c r="R645" s="76" t="str">
        <f>IF(ROW()=7,IF(SUM([pomocná])&gt;0,SUM([pomocná]),1.36/SQRT(COUNT(Tabulka2493[Data]))),"")</f>
        <v/>
      </c>
      <c r="S645" s="79"/>
      <c r="T645" s="72"/>
      <c r="U645" s="72"/>
      <c r="V645" s="72"/>
    </row>
    <row r="646" spans="1:22">
      <c r="A646" s="4" t="str">
        <f>IF('Odhad rozsahu výběru'!D648="","",'Odhad rozsahu výběru'!D648)</f>
        <v/>
      </c>
      <c r="B646" s="69" t="str">
        <f ca="1">IF(INDIRECT("A"&amp;ROW())="","",RANK(A646,[Data],1))</f>
        <v/>
      </c>
      <c r="C646" s="5" t="str">
        <f ca="1">IF(INDIRECT("A"&amp;ROW())="","",(B646-1)/COUNT([Data]))</f>
        <v/>
      </c>
      <c r="D646" s="5" t="str">
        <f ca="1">IF(INDIRECT("A"&amp;ROW())="","",B646/COUNT([Data]))</f>
        <v/>
      </c>
      <c r="E646" t="str">
        <f t="shared" ca="1" si="29"/>
        <v/>
      </c>
      <c r="F646" s="5" t="str">
        <f t="shared" ca="1" si="27"/>
        <v/>
      </c>
      <c r="G646" s="5" t="str">
        <f>IF(ROW()=7,MAX([D_i]),"")</f>
        <v/>
      </c>
      <c r="H646" s="69" t="str">
        <f ca="1">IF(INDIRECT("A"&amp;ROW())="","",RANK([Data],[Data],1)+COUNTIF([Data],Tabulka2493[[#This Row],[Data]])-1)</f>
        <v/>
      </c>
      <c r="I646" s="5" t="str">
        <f ca="1">IF(INDIRECT("A"&amp;ROW())="","",(Tabulka2493[[#This Row],[Pořadí2 - i2]]-1)/COUNT([Data]))</f>
        <v/>
      </c>
      <c r="J646" s="5" t="str">
        <f ca="1">IF(INDIRECT("A"&amp;ROW())="","",H646/COUNT([Data]))</f>
        <v/>
      </c>
      <c r="K646" s="72" t="str">
        <f ca="1">IF(INDIRECT("A"&amp;ROW())="","",NORMDIST(Tabulka2493[[#This Row],[Data]],$X$6,$X$7,1))</f>
        <v/>
      </c>
      <c r="L646" s="5" t="str">
        <f t="shared" ca="1" si="28"/>
        <v/>
      </c>
      <c r="M646" s="5" t="str">
        <f>IF(ROW()=7,MAX(Tabulka2493[D_i]),"")</f>
        <v/>
      </c>
      <c r="N646" s="5"/>
      <c r="O646" s="80"/>
      <c r="P646" s="80"/>
      <c r="Q646" s="80"/>
      <c r="R646" s="76" t="str">
        <f>IF(ROW()=7,IF(SUM([pomocná])&gt;0,SUM([pomocná]),1.36/SQRT(COUNT(Tabulka2493[Data]))),"")</f>
        <v/>
      </c>
      <c r="S646" s="79"/>
      <c r="T646" s="72"/>
      <c r="U646" s="72"/>
      <c r="V646" s="72"/>
    </row>
    <row r="647" spans="1:22">
      <c r="A647" s="4" t="str">
        <f>IF('Odhad rozsahu výběru'!D649="","",'Odhad rozsahu výběru'!D649)</f>
        <v/>
      </c>
      <c r="B647" s="69" t="str">
        <f ca="1">IF(INDIRECT("A"&amp;ROW())="","",RANK(A647,[Data],1))</f>
        <v/>
      </c>
      <c r="C647" s="5" t="str">
        <f ca="1">IF(INDIRECT("A"&amp;ROW())="","",(B647-1)/COUNT([Data]))</f>
        <v/>
      </c>
      <c r="D647" s="5" t="str">
        <f ca="1">IF(INDIRECT("A"&amp;ROW())="","",B647/COUNT([Data]))</f>
        <v/>
      </c>
      <c r="E647" t="str">
        <f t="shared" ca="1" si="29"/>
        <v/>
      </c>
      <c r="F647" s="5" t="str">
        <f t="shared" ref="F647:F710" ca="1" si="30">IF(INDIRECT("A"&amp;ROW())="","",MAX(ABS(C647-E647),ABS(D647-E647)))</f>
        <v/>
      </c>
      <c r="G647" s="5" t="str">
        <f>IF(ROW()=7,MAX([D_i]),"")</f>
        <v/>
      </c>
      <c r="H647" s="69" t="str">
        <f ca="1">IF(INDIRECT("A"&amp;ROW())="","",RANK([Data],[Data],1)+COUNTIF([Data],Tabulka2493[[#This Row],[Data]])-1)</f>
        <v/>
      </c>
      <c r="I647" s="5" t="str">
        <f ca="1">IF(INDIRECT("A"&amp;ROW())="","",(Tabulka2493[[#This Row],[Pořadí2 - i2]]-1)/COUNT([Data]))</f>
        <v/>
      </c>
      <c r="J647" s="5" t="str">
        <f ca="1">IF(INDIRECT("A"&amp;ROW())="","",H647/COUNT([Data]))</f>
        <v/>
      </c>
      <c r="K647" s="72" t="str">
        <f ca="1">IF(INDIRECT("A"&amp;ROW())="","",NORMDIST(Tabulka2493[[#This Row],[Data]],$X$6,$X$7,1))</f>
        <v/>
      </c>
      <c r="L647" s="5" t="str">
        <f t="shared" ref="L647:L710" ca="1" si="31">IF(INDIRECT("A"&amp;ROW())="","",MAX(ABS(I647-K647),ABS(J647-K647)))</f>
        <v/>
      </c>
      <c r="M647" s="5" t="str">
        <f>IF(ROW()=7,MAX(Tabulka2493[D_i]),"")</f>
        <v/>
      </c>
      <c r="N647" s="5"/>
      <c r="O647" s="80"/>
      <c r="P647" s="80"/>
      <c r="Q647" s="80"/>
      <c r="R647" s="76" t="str">
        <f>IF(ROW()=7,IF(SUM([pomocná])&gt;0,SUM([pomocná]),1.36/SQRT(COUNT(Tabulka2493[Data]))),"")</f>
        <v/>
      </c>
      <c r="S647" s="79"/>
      <c r="T647" s="72"/>
      <c r="U647" s="72"/>
      <c r="V647" s="72"/>
    </row>
    <row r="648" spans="1:22">
      <c r="A648" s="4" t="str">
        <f>IF('Odhad rozsahu výběru'!D650="","",'Odhad rozsahu výběru'!D650)</f>
        <v/>
      </c>
      <c r="B648" s="69" t="str">
        <f ca="1">IF(INDIRECT("A"&amp;ROW())="","",RANK(A648,[Data],1))</f>
        <v/>
      </c>
      <c r="C648" s="5" t="str">
        <f ca="1">IF(INDIRECT("A"&amp;ROW())="","",(B648-1)/COUNT([Data]))</f>
        <v/>
      </c>
      <c r="D648" s="5" t="str">
        <f ca="1">IF(INDIRECT("A"&amp;ROW())="","",B648/COUNT([Data]))</f>
        <v/>
      </c>
      <c r="E648" t="str">
        <f t="shared" ref="E648:E711" ca="1" si="32">IF(INDIRECT("A"&amp;ROW())="","",NORMDIST(A648,$X$6,$X$7,1))</f>
        <v/>
      </c>
      <c r="F648" s="5" t="str">
        <f t="shared" ca="1" si="30"/>
        <v/>
      </c>
      <c r="G648" s="5" t="str">
        <f>IF(ROW()=7,MAX([D_i]),"")</f>
        <v/>
      </c>
      <c r="H648" s="69" t="str">
        <f ca="1">IF(INDIRECT("A"&amp;ROW())="","",RANK([Data],[Data],1)+COUNTIF([Data],Tabulka2493[[#This Row],[Data]])-1)</f>
        <v/>
      </c>
      <c r="I648" s="5" t="str">
        <f ca="1">IF(INDIRECT("A"&amp;ROW())="","",(Tabulka2493[[#This Row],[Pořadí2 - i2]]-1)/COUNT([Data]))</f>
        <v/>
      </c>
      <c r="J648" s="5" t="str">
        <f ca="1">IF(INDIRECT("A"&amp;ROW())="","",H648/COUNT([Data]))</f>
        <v/>
      </c>
      <c r="K648" s="72" t="str">
        <f ca="1">IF(INDIRECT("A"&amp;ROW())="","",NORMDIST(Tabulka2493[[#This Row],[Data]],$X$6,$X$7,1))</f>
        <v/>
      </c>
      <c r="L648" s="5" t="str">
        <f t="shared" ca="1" si="31"/>
        <v/>
      </c>
      <c r="M648" s="5" t="str">
        <f>IF(ROW()=7,MAX(Tabulka2493[D_i]),"")</f>
        <v/>
      </c>
      <c r="N648" s="5"/>
      <c r="O648" s="80"/>
      <c r="P648" s="80"/>
      <c r="Q648" s="80"/>
      <c r="R648" s="76" t="str">
        <f>IF(ROW()=7,IF(SUM([pomocná])&gt;0,SUM([pomocná]),1.36/SQRT(COUNT(Tabulka2493[Data]))),"")</f>
        <v/>
      </c>
      <c r="S648" s="79"/>
      <c r="T648" s="72"/>
      <c r="U648" s="72"/>
      <c r="V648" s="72"/>
    </row>
    <row r="649" spans="1:22">
      <c r="A649" s="4" t="str">
        <f>IF('Odhad rozsahu výběru'!D651="","",'Odhad rozsahu výběru'!D651)</f>
        <v/>
      </c>
      <c r="B649" s="69" t="str">
        <f ca="1">IF(INDIRECT("A"&amp;ROW())="","",RANK(A649,[Data],1))</f>
        <v/>
      </c>
      <c r="C649" s="5" t="str">
        <f ca="1">IF(INDIRECT("A"&amp;ROW())="","",(B649-1)/COUNT([Data]))</f>
        <v/>
      </c>
      <c r="D649" s="5" t="str">
        <f ca="1">IF(INDIRECT("A"&amp;ROW())="","",B649/COUNT([Data]))</f>
        <v/>
      </c>
      <c r="E649" t="str">
        <f t="shared" ca="1" si="32"/>
        <v/>
      </c>
      <c r="F649" s="5" t="str">
        <f t="shared" ca="1" si="30"/>
        <v/>
      </c>
      <c r="G649" s="5" t="str">
        <f>IF(ROW()=7,MAX([D_i]),"")</f>
        <v/>
      </c>
      <c r="H649" s="69" t="str">
        <f ca="1">IF(INDIRECT("A"&amp;ROW())="","",RANK([Data],[Data],1)+COUNTIF([Data],Tabulka2493[[#This Row],[Data]])-1)</f>
        <v/>
      </c>
      <c r="I649" s="5" t="str">
        <f ca="1">IF(INDIRECT("A"&amp;ROW())="","",(Tabulka2493[[#This Row],[Pořadí2 - i2]]-1)/COUNT([Data]))</f>
        <v/>
      </c>
      <c r="J649" s="5" t="str">
        <f ca="1">IF(INDIRECT("A"&amp;ROW())="","",H649/COUNT([Data]))</f>
        <v/>
      </c>
      <c r="K649" s="72" t="str">
        <f ca="1">IF(INDIRECT("A"&amp;ROW())="","",NORMDIST(Tabulka2493[[#This Row],[Data]],$X$6,$X$7,1))</f>
        <v/>
      </c>
      <c r="L649" s="5" t="str">
        <f t="shared" ca="1" si="31"/>
        <v/>
      </c>
      <c r="M649" s="5" t="str">
        <f>IF(ROW()=7,MAX(Tabulka2493[D_i]),"")</f>
        <v/>
      </c>
      <c r="N649" s="5"/>
      <c r="O649" s="80"/>
      <c r="P649" s="80"/>
      <c r="Q649" s="80"/>
      <c r="R649" s="76" t="str">
        <f>IF(ROW()=7,IF(SUM([pomocná])&gt;0,SUM([pomocná]),1.36/SQRT(COUNT(Tabulka2493[Data]))),"")</f>
        <v/>
      </c>
      <c r="S649" s="79"/>
      <c r="T649" s="72"/>
      <c r="U649" s="72"/>
      <c r="V649" s="72"/>
    </row>
    <row r="650" spans="1:22">
      <c r="A650" s="4" t="str">
        <f>IF('Odhad rozsahu výběru'!D652="","",'Odhad rozsahu výběru'!D652)</f>
        <v/>
      </c>
      <c r="B650" s="69" t="str">
        <f ca="1">IF(INDIRECT("A"&amp;ROW())="","",RANK(A650,[Data],1))</f>
        <v/>
      </c>
      <c r="C650" s="5" t="str">
        <f ca="1">IF(INDIRECT("A"&amp;ROW())="","",(B650-1)/COUNT([Data]))</f>
        <v/>
      </c>
      <c r="D650" s="5" t="str">
        <f ca="1">IF(INDIRECT("A"&amp;ROW())="","",B650/COUNT([Data]))</f>
        <v/>
      </c>
      <c r="E650" t="str">
        <f t="shared" ca="1" si="32"/>
        <v/>
      </c>
      <c r="F650" s="5" t="str">
        <f t="shared" ca="1" si="30"/>
        <v/>
      </c>
      <c r="G650" s="5" t="str">
        <f>IF(ROW()=7,MAX([D_i]),"")</f>
        <v/>
      </c>
      <c r="H650" s="69" t="str">
        <f ca="1">IF(INDIRECT("A"&amp;ROW())="","",RANK([Data],[Data],1)+COUNTIF([Data],Tabulka2493[[#This Row],[Data]])-1)</f>
        <v/>
      </c>
      <c r="I650" s="5" t="str">
        <f ca="1">IF(INDIRECT("A"&amp;ROW())="","",(Tabulka2493[[#This Row],[Pořadí2 - i2]]-1)/COUNT([Data]))</f>
        <v/>
      </c>
      <c r="J650" s="5" t="str">
        <f ca="1">IF(INDIRECT("A"&amp;ROW())="","",H650/COUNT([Data]))</f>
        <v/>
      </c>
      <c r="K650" s="72" t="str">
        <f ca="1">IF(INDIRECT("A"&amp;ROW())="","",NORMDIST(Tabulka2493[[#This Row],[Data]],$X$6,$X$7,1))</f>
        <v/>
      </c>
      <c r="L650" s="5" t="str">
        <f t="shared" ca="1" si="31"/>
        <v/>
      </c>
      <c r="M650" s="5" t="str">
        <f>IF(ROW()=7,MAX(Tabulka2493[D_i]),"")</f>
        <v/>
      </c>
      <c r="N650" s="5"/>
      <c r="O650" s="80"/>
      <c r="P650" s="80"/>
      <c r="Q650" s="80"/>
      <c r="R650" s="76" t="str">
        <f>IF(ROW()=7,IF(SUM([pomocná])&gt;0,SUM([pomocná]),1.36/SQRT(COUNT(Tabulka2493[Data]))),"")</f>
        <v/>
      </c>
      <c r="S650" s="79"/>
      <c r="T650" s="72"/>
      <c r="U650" s="72"/>
      <c r="V650" s="72"/>
    </row>
    <row r="651" spans="1:22">
      <c r="A651" s="4" t="str">
        <f>IF('Odhad rozsahu výběru'!D653="","",'Odhad rozsahu výběru'!D653)</f>
        <v/>
      </c>
      <c r="B651" s="69" t="str">
        <f ca="1">IF(INDIRECT("A"&amp;ROW())="","",RANK(A651,[Data],1))</f>
        <v/>
      </c>
      <c r="C651" s="5" t="str">
        <f ca="1">IF(INDIRECT("A"&amp;ROW())="","",(B651-1)/COUNT([Data]))</f>
        <v/>
      </c>
      <c r="D651" s="5" t="str">
        <f ca="1">IF(INDIRECT("A"&amp;ROW())="","",B651/COUNT([Data]))</f>
        <v/>
      </c>
      <c r="E651" t="str">
        <f t="shared" ca="1" si="32"/>
        <v/>
      </c>
      <c r="F651" s="5" t="str">
        <f t="shared" ca="1" si="30"/>
        <v/>
      </c>
      <c r="G651" s="5" t="str">
        <f>IF(ROW()=7,MAX([D_i]),"")</f>
        <v/>
      </c>
      <c r="H651" s="69" t="str">
        <f ca="1">IF(INDIRECT("A"&amp;ROW())="","",RANK([Data],[Data],1)+COUNTIF([Data],Tabulka2493[[#This Row],[Data]])-1)</f>
        <v/>
      </c>
      <c r="I651" s="5" t="str">
        <f ca="1">IF(INDIRECT("A"&amp;ROW())="","",(Tabulka2493[[#This Row],[Pořadí2 - i2]]-1)/COUNT([Data]))</f>
        <v/>
      </c>
      <c r="J651" s="5" t="str">
        <f ca="1">IF(INDIRECT("A"&amp;ROW())="","",H651/COUNT([Data]))</f>
        <v/>
      </c>
      <c r="K651" s="72" t="str">
        <f ca="1">IF(INDIRECT("A"&amp;ROW())="","",NORMDIST(Tabulka2493[[#This Row],[Data]],$X$6,$X$7,1))</f>
        <v/>
      </c>
      <c r="L651" s="5" t="str">
        <f t="shared" ca="1" si="31"/>
        <v/>
      </c>
      <c r="M651" s="5" t="str">
        <f>IF(ROW()=7,MAX(Tabulka2493[D_i]),"")</f>
        <v/>
      </c>
      <c r="N651" s="5"/>
      <c r="O651" s="80"/>
      <c r="P651" s="80"/>
      <c r="Q651" s="80"/>
      <c r="R651" s="76" t="str">
        <f>IF(ROW()=7,IF(SUM([pomocná])&gt;0,SUM([pomocná]),1.36/SQRT(COUNT(Tabulka2493[Data]))),"")</f>
        <v/>
      </c>
      <c r="S651" s="79"/>
      <c r="T651" s="72"/>
      <c r="U651" s="72"/>
      <c r="V651" s="72"/>
    </row>
    <row r="652" spans="1:22">
      <c r="A652" s="4" t="str">
        <f>IF('Odhad rozsahu výběru'!D654="","",'Odhad rozsahu výběru'!D654)</f>
        <v/>
      </c>
      <c r="B652" s="69" t="str">
        <f ca="1">IF(INDIRECT("A"&amp;ROW())="","",RANK(A652,[Data],1))</f>
        <v/>
      </c>
      <c r="C652" s="5" t="str">
        <f ca="1">IF(INDIRECT("A"&amp;ROW())="","",(B652-1)/COUNT([Data]))</f>
        <v/>
      </c>
      <c r="D652" s="5" t="str">
        <f ca="1">IF(INDIRECT("A"&amp;ROW())="","",B652/COUNT([Data]))</f>
        <v/>
      </c>
      <c r="E652" t="str">
        <f t="shared" ca="1" si="32"/>
        <v/>
      </c>
      <c r="F652" s="5" t="str">
        <f t="shared" ca="1" si="30"/>
        <v/>
      </c>
      <c r="G652" s="5" t="str">
        <f>IF(ROW()=7,MAX([D_i]),"")</f>
        <v/>
      </c>
      <c r="H652" s="69" t="str">
        <f ca="1">IF(INDIRECT("A"&amp;ROW())="","",RANK([Data],[Data],1)+COUNTIF([Data],Tabulka2493[[#This Row],[Data]])-1)</f>
        <v/>
      </c>
      <c r="I652" s="5" t="str">
        <f ca="1">IF(INDIRECT("A"&amp;ROW())="","",(Tabulka2493[[#This Row],[Pořadí2 - i2]]-1)/COUNT([Data]))</f>
        <v/>
      </c>
      <c r="J652" s="5" t="str">
        <f ca="1">IF(INDIRECT("A"&amp;ROW())="","",H652/COUNT([Data]))</f>
        <v/>
      </c>
      <c r="K652" s="72" t="str">
        <f ca="1">IF(INDIRECT("A"&amp;ROW())="","",NORMDIST(Tabulka2493[[#This Row],[Data]],$X$6,$X$7,1))</f>
        <v/>
      </c>
      <c r="L652" s="5" t="str">
        <f t="shared" ca="1" si="31"/>
        <v/>
      </c>
      <c r="M652" s="5" t="str">
        <f>IF(ROW()=7,MAX(Tabulka2493[D_i]),"")</f>
        <v/>
      </c>
      <c r="N652" s="5"/>
      <c r="O652" s="80"/>
      <c r="P652" s="80"/>
      <c r="Q652" s="80"/>
      <c r="R652" s="76" t="str">
        <f>IF(ROW()=7,IF(SUM([pomocná])&gt;0,SUM([pomocná]),1.36/SQRT(COUNT(Tabulka2493[Data]))),"")</f>
        <v/>
      </c>
      <c r="S652" s="79"/>
      <c r="T652" s="72"/>
      <c r="U652" s="72"/>
      <c r="V652" s="72"/>
    </row>
    <row r="653" spans="1:22">
      <c r="A653" s="4" t="str">
        <f>IF('Odhad rozsahu výběru'!D655="","",'Odhad rozsahu výběru'!D655)</f>
        <v/>
      </c>
      <c r="B653" s="69" t="str">
        <f ca="1">IF(INDIRECT("A"&amp;ROW())="","",RANK(A653,[Data],1))</f>
        <v/>
      </c>
      <c r="C653" s="5" t="str">
        <f ca="1">IF(INDIRECT("A"&amp;ROW())="","",(B653-1)/COUNT([Data]))</f>
        <v/>
      </c>
      <c r="D653" s="5" t="str">
        <f ca="1">IF(INDIRECT("A"&amp;ROW())="","",B653/COUNT([Data]))</f>
        <v/>
      </c>
      <c r="E653" t="str">
        <f t="shared" ca="1" si="32"/>
        <v/>
      </c>
      <c r="F653" s="5" t="str">
        <f t="shared" ca="1" si="30"/>
        <v/>
      </c>
      <c r="G653" s="5" t="str">
        <f>IF(ROW()=7,MAX([D_i]),"")</f>
        <v/>
      </c>
      <c r="H653" s="69" t="str">
        <f ca="1">IF(INDIRECT("A"&amp;ROW())="","",RANK([Data],[Data],1)+COUNTIF([Data],Tabulka2493[[#This Row],[Data]])-1)</f>
        <v/>
      </c>
      <c r="I653" s="5" t="str">
        <f ca="1">IF(INDIRECT("A"&amp;ROW())="","",(Tabulka2493[[#This Row],[Pořadí2 - i2]]-1)/COUNT([Data]))</f>
        <v/>
      </c>
      <c r="J653" s="5" t="str">
        <f ca="1">IF(INDIRECT("A"&amp;ROW())="","",H653/COUNT([Data]))</f>
        <v/>
      </c>
      <c r="K653" s="72" t="str">
        <f ca="1">IF(INDIRECT("A"&amp;ROW())="","",NORMDIST(Tabulka2493[[#This Row],[Data]],$X$6,$X$7,1))</f>
        <v/>
      </c>
      <c r="L653" s="5" t="str">
        <f t="shared" ca="1" si="31"/>
        <v/>
      </c>
      <c r="M653" s="5" t="str">
        <f>IF(ROW()=7,MAX(Tabulka2493[D_i]),"")</f>
        <v/>
      </c>
      <c r="N653" s="5"/>
      <c r="O653" s="80"/>
      <c r="P653" s="80"/>
      <c r="Q653" s="80"/>
      <c r="R653" s="76" t="str">
        <f>IF(ROW()=7,IF(SUM([pomocná])&gt;0,SUM([pomocná]),1.36/SQRT(COUNT(Tabulka2493[Data]))),"")</f>
        <v/>
      </c>
      <c r="S653" s="79"/>
      <c r="T653" s="72"/>
      <c r="U653" s="72"/>
      <c r="V653" s="72"/>
    </row>
    <row r="654" spans="1:22">
      <c r="A654" s="4" t="str">
        <f>IF('Odhad rozsahu výběru'!D656="","",'Odhad rozsahu výběru'!D656)</f>
        <v/>
      </c>
      <c r="B654" s="69" t="str">
        <f ca="1">IF(INDIRECT("A"&amp;ROW())="","",RANK(A654,[Data],1))</f>
        <v/>
      </c>
      <c r="C654" s="5" t="str">
        <f ca="1">IF(INDIRECT("A"&amp;ROW())="","",(B654-1)/COUNT([Data]))</f>
        <v/>
      </c>
      <c r="D654" s="5" t="str">
        <f ca="1">IF(INDIRECT("A"&amp;ROW())="","",B654/COUNT([Data]))</f>
        <v/>
      </c>
      <c r="E654" t="str">
        <f t="shared" ca="1" si="32"/>
        <v/>
      </c>
      <c r="F654" s="5" t="str">
        <f t="shared" ca="1" si="30"/>
        <v/>
      </c>
      <c r="G654" s="5" t="str">
        <f>IF(ROW()=7,MAX([D_i]),"")</f>
        <v/>
      </c>
      <c r="H654" s="69" t="str">
        <f ca="1">IF(INDIRECT("A"&amp;ROW())="","",RANK([Data],[Data],1)+COUNTIF([Data],Tabulka2493[[#This Row],[Data]])-1)</f>
        <v/>
      </c>
      <c r="I654" s="5" t="str">
        <f ca="1">IF(INDIRECT("A"&amp;ROW())="","",(Tabulka2493[[#This Row],[Pořadí2 - i2]]-1)/COUNT([Data]))</f>
        <v/>
      </c>
      <c r="J654" s="5" t="str">
        <f ca="1">IF(INDIRECT("A"&amp;ROW())="","",H654/COUNT([Data]))</f>
        <v/>
      </c>
      <c r="K654" s="72" t="str">
        <f ca="1">IF(INDIRECT("A"&amp;ROW())="","",NORMDIST(Tabulka2493[[#This Row],[Data]],$X$6,$X$7,1))</f>
        <v/>
      </c>
      <c r="L654" s="5" t="str">
        <f t="shared" ca="1" si="31"/>
        <v/>
      </c>
      <c r="M654" s="5" t="str">
        <f>IF(ROW()=7,MAX(Tabulka2493[D_i]),"")</f>
        <v/>
      </c>
      <c r="N654" s="5"/>
      <c r="O654" s="80"/>
      <c r="P654" s="80"/>
      <c r="Q654" s="80"/>
      <c r="R654" s="76" t="str">
        <f>IF(ROW()=7,IF(SUM([pomocná])&gt;0,SUM([pomocná]),1.36/SQRT(COUNT(Tabulka2493[Data]))),"")</f>
        <v/>
      </c>
      <c r="S654" s="79"/>
      <c r="T654" s="72"/>
      <c r="U654" s="72"/>
      <c r="V654" s="72"/>
    </row>
    <row r="655" spans="1:22">
      <c r="A655" s="4" t="str">
        <f>IF('Odhad rozsahu výběru'!D657="","",'Odhad rozsahu výběru'!D657)</f>
        <v/>
      </c>
      <c r="B655" s="69" t="str">
        <f ca="1">IF(INDIRECT("A"&amp;ROW())="","",RANK(A655,[Data],1))</f>
        <v/>
      </c>
      <c r="C655" s="5" t="str">
        <f ca="1">IF(INDIRECT("A"&amp;ROW())="","",(B655-1)/COUNT([Data]))</f>
        <v/>
      </c>
      <c r="D655" s="5" t="str">
        <f ca="1">IF(INDIRECT("A"&amp;ROW())="","",B655/COUNT([Data]))</f>
        <v/>
      </c>
      <c r="E655" t="str">
        <f t="shared" ca="1" si="32"/>
        <v/>
      </c>
      <c r="F655" s="5" t="str">
        <f t="shared" ca="1" si="30"/>
        <v/>
      </c>
      <c r="G655" s="5" t="str">
        <f>IF(ROW()=7,MAX([D_i]),"")</f>
        <v/>
      </c>
      <c r="H655" s="69" t="str">
        <f ca="1">IF(INDIRECT("A"&amp;ROW())="","",RANK([Data],[Data],1)+COUNTIF([Data],Tabulka2493[[#This Row],[Data]])-1)</f>
        <v/>
      </c>
      <c r="I655" s="5" t="str">
        <f ca="1">IF(INDIRECT("A"&amp;ROW())="","",(Tabulka2493[[#This Row],[Pořadí2 - i2]]-1)/COUNT([Data]))</f>
        <v/>
      </c>
      <c r="J655" s="5" t="str">
        <f ca="1">IF(INDIRECT("A"&amp;ROW())="","",H655/COUNT([Data]))</f>
        <v/>
      </c>
      <c r="K655" s="72" t="str">
        <f ca="1">IF(INDIRECT("A"&amp;ROW())="","",NORMDIST(Tabulka2493[[#This Row],[Data]],$X$6,$X$7,1))</f>
        <v/>
      </c>
      <c r="L655" s="5" t="str">
        <f t="shared" ca="1" si="31"/>
        <v/>
      </c>
      <c r="M655" s="5" t="str">
        <f>IF(ROW()=7,MAX(Tabulka2493[D_i]),"")</f>
        <v/>
      </c>
      <c r="N655" s="5"/>
      <c r="O655" s="80"/>
      <c r="P655" s="80"/>
      <c r="Q655" s="80"/>
      <c r="R655" s="76" t="str">
        <f>IF(ROW()=7,IF(SUM([pomocná])&gt;0,SUM([pomocná]),1.36/SQRT(COUNT(Tabulka2493[Data]))),"")</f>
        <v/>
      </c>
      <c r="S655" s="79"/>
      <c r="T655" s="72"/>
      <c r="U655" s="72"/>
      <c r="V655" s="72"/>
    </row>
    <row r="656" spans="1:22">
      <c r="A656" s="4" t="str">
        <f>IF('Odhad rozsahu výběru'!D658="","",'Odhad rozsahu výběru'!D658)</f>
        <v/>
      </c>
      <c r="B656" s="69" t="str">
        <f ca="1">IF(INDIRECT("A"&amp;ROW())="","",RANK(A656,[Data],1))</f>
        <v/>
      </c>
      <c r="C656" s="5" t="str">
        <f ca="1">IF(INDIRECT("A"&amp;ROW())="","",(B656-1)/COUNT([Data]))</f>
        <v/>
      </c>
      <c r="D656" s="5" t="str">
        <f ca="1">IF(INDIRECT("A"&amp;ROW())="","",B656/COUNT([Data]))</f>
        <v/>
      </c>
      <c r="E656" t="str">
        <f t="shared" ca="1" si="32"/>
        <v/>
      </c>
      <c r="F656" s="5" t="str">
        <f t="shared" ca="1" si="30"/>
        <v/>
      </c>
      <c r="G656" s="5" t="str">
        <f>IF(ROW()=7,MAX([D_i]),"")</f>
        <v/>
      </c>
      <c r="H656" s="69" t="str">
        <f ca="1">IF(INDIRECT("A"&amp;ROW())="","",RANK([Data],[Data],1)+COUNTIF([Data],Tabulka2493[[#This Row],[Data]])-1)</f>
        <v/>
      </c>
      <c r="I656" s="5" t="str">
        <f ca="1">IF(INDIRECT("A"&amp;ROW())="","",(Tabulka2493[[#This Row],[Pořadí2 - i2]]-1)/COUNT([Data]))</f>
        <v/>
      </c>
      <c r="J656" s="5" t="str">
        <f ca="1">IF(INDIRECT("A"&amp;ROW())="","",H656/COUNT([Data]))</f>
        <v/>
      </c>
      <c r="K656" s="72" t="str">
        <f ca="1">IF(INDIRECT("A"&amp;ROW())="","",NORMDIST(Tabulka2493[[#This Row],[Data]],$X$6,$X$7,1))</f>
        <v/>
      </c>
      <c r="L656" s="5" t="str">
        <f t="shared" ca="1" si="31"/>
        <v/>
      </c>
      <c r="M656" s="5" t="str">
        <f>IF(ROW()=7,MAX(Tabulka2493[D_i]),"")</f>
        <v/>
      </c>
      <c r="N656" s="5"/>
      <c r="O656" s="80"/>
      <c r="P656" s="80"/>
      <c r="Q656" s="80"/>
      <c r="R656" s="76" t="str">
        <f>IF(ROW()=7,IF(SUM([pomocná])&gt;0,SUM([pomocná]),1.36/SQRT(COUNT(Tabulka2493[Data]))),"")</f>
        <v/>
      </c>
      <c r="S656" s="79"/>
      <c r="T656" s="72"/>
      <c r="U656" s="72"/>
      <c r="V656" s="72"/>
    </row>
    <row r="657" spans="1:22">
      <c r="A657" s="4" t="str">
        <f>IF('Odhad rozsahu výběru'!D659="","",'Odhad rozsahu výběru'!D659)</f>
        <v/>
      </c>
      <c r="B657" s="69" t="str">
        <f ca="1">IF(INDIRECT("A"&amp;ROW())="","",RANK(A657,[Data],1))</f>
        <v/>
      </c>
      <c r="C657" s="5" t="str">
        <f ca="1">IF(INDIRECT("A"&amp;ROW())="","",(B657-1)/COUNT([Data]))</f>
        <v/>
      </c>
      <c r="D657" s="5" t="str">
        <f ca="1">IF(INDIRECT("A"&amp;ROW())="","",B657/COUNT([Data]))</f>
        <v/>
      </c>
      <c r="E657" t="str">
        <f t="shared" ca="1" si="32"/>
        <v/>
      </c>
      <c r="F657" s="5" t="str">
        <f t="shared" ca="1" si="30"/>
        <v/>
      </c>
      <c r="G657" s="5" t="str">
        <f>IF(ROW()=7,MAX([D_i]),"")</f>
        <v/>
      </c>
      <c r="H657" s="69" t="str">
        <f ca="1">IF(INDIRECT("A"&amp;ROW())="","",RANK([Data],[Data],1)+COUNTIF([Data],Tabulka2493[[#This Row],[Data]])-1)</f>
        <v/>
      </c>
      <c r="I657" s="5" t="str">
        <f ca="1">IF(INDIRECT("A"&amp;ROW())="","",(Tabulka2493[[#This Row],[Pořadí2 - i2]]-1)/COUNT([Data]))</f>
        <v/>
      </c>
      <c r="J657" s="5" t="str">
        <f ca="1">IF(INDIRECT("A"&amp;ROW())="","",H657/COUNT([Data]))</f>
        <v/>
      </c>
      <c r="K657" s="72" t="str">
        <f ca="1">IF(INDIRECT("A"&amp;ROW())="","",NORMDIST(Tabulka2493[[#This Row],[Data]],$X$6,$X$7,1))</f>
        <v/>
      </c>
      <c r="L657" s="5" t="str">
        <f t="shared" ca="1" si="31"/>
        <v/>
      </c>
      <c r="M657" s="5" t="str">
        <f>IF(ROW()=7,MAX(Tabulka2493[D_i]),"")</f>
        <v/>
      </c>
      <c r="N657" s="5"/>
      <c r="O657" s="80"/>
      <c r="P657" s="80"/>
      <c r="Q657" s="80"/>
      <c r="R657" s="76" t="str">
        <f>IF(ROW()=7,IF(SUM([pomocná])&gt;0,SUM([pomocná]),1.36/SQRT(COUNT(Tabulka2493[Data]))),"")</f>
        <v/>
      </c>
      <c r="S657" s="79"/>
      <c r="T657" s="72"/>
      <c r="U657" s="72"/>
      <c r="V657" s="72"/>
    </row>
    <row r="658" spans="1:22">
      <c r="A658" s="4" t="str">
        <f>IF('Odhad rozsahu výběru'!D660="","",'Odhad rozsahu výběru'!D660)</f>
        <v/>
      </c>
      <c r="B658" s="69" t="str">
        <f ca="1">IF(INDIRECT("A"&amp;ROW())="","",RANK(A658,[Data],1))</f>
        <v/>
      </c>
      <c r="C658" s="5" t="str">
        <f ca="1">IF(INDIRECT("A"&amp;ROW())="","",(B658-1)/COUNT([Data]))</f>
        <v/>
      </c>
      <c r="D658" s="5" t="str">
        <f ca="1">IF(INDIRECT("A"&amp;ROW())="","",B658/COUNT([Data]))</f>
        <v/>
      </c>
      <c r="E658" t="str">
        <f t="shared" ca="1" si="32"/>
        <v/>
      </c>
      <c r="F658" s="5" t="str">
        <f t="shared" ca="1" si="30"/>
        <v/>
      </c>
      <c r="G658" s="5" t="str">
        <f>IF(ROW()=7,MAX([D_i]),"")</f>
        <v/>
      </c>
      <c r="H658" s="69" t="str">
        <f ca="1">IF(INDIRECT("A"&amp;ROW())="","",RANK([Data],[Data],1)+COUNTIF([Data],Tabulka2493[[#This Row],[Data]])-1)</f>
        <v/>
      </c>
      <c r="I658" s="5" t="str">
        <f ca="1">IF(INDIRECT("A"&amp;ROW())="","",(Tabulka2493[[#This Row],[Pořadí2 - i2]]-1)/COUNT([Data]))</f>
        <v/>
      </c>
      <c r="J658" s="5" t="str">
        <f ca="1">IF(INDIRECT("A"&amp;ROW())="","",H658/COUNT([Data]))</f>
        <v/>
      </c>
      <c r="K658" s="72" t="str">
        <f ca="1">IF(INDIRECT("A"&amp;ROW())="","",NORMDIST(Tabulka2493[[#This Row],[Data]],$X$6,$X$7,1))</f>
        <v/>
      </c>
      <c r="L658" s="5" t="str">
        <f t="shared" ca="1" si="31"/>
        <v/>
      </c>
      <c r="M658" s="5" t="str">
        <f>IF(ROW()=7,MAX(Tabulka2493[D_i]),"")</f>
        <v/>
      </c>
      <c r="N658" s="5"/>
      <c r="O658" s="80"/>
      <c r="P658" s="80"/>
      <c r="Q658" s="80"/>
      <c r="R658" s="76" t="str">
        <f>IF(ROW()=7,IF(SUM([pomocná])&gt;0,SUM([pomocná]),1.36/SQRT(COUNT(Tabulka2493[Data]))),"")</f>
        <v/>
      </c>
      <c r="S658" s="79"/>
      <c r="T658" s="72"/>
      <c r="U658" s="72"/>
      <c r="V658" s="72"/>
    </row>
    <row r="659" spans="1:22">
      <c r="A659" s="4" t="str">
        <f>IF('Odhad rozsahu výběru'!D661="","",'Odhad rozsahu výběru'!D661)</f>
        <v/>
      </c>
      <c r="B659" s="69" t="str">
        <f ca="1">IF(INDIRECT("A"&amp;ROW())="","",RANK(A659,[Data],1))</f>
        <v/>
      </c>
      <c r="C659" s="5" t="str">
        <f ca="1">IF(INDIRECT("A"&amp;ROW())="","",(B659-1)/COUNT([Data]))</f>
        <v/>
      </c>
      <c r="D659" s="5" t="str">
        <f ca="1">IF(INDIRECT("A"&amp;ROW())="","",B659/COUNT([Data]))</f>
        <v/>
      </c>
      <c r="E659" t="str">
        <f t="shared" ca="1" si="32"/>
        <v/>
      </c>
      <c r="F659" s="5" t="str">
        <f t="shared" ca="1" si="30"/>
        <v/>
      </c>
      <c r="G659" s="5" t="str">
        <f>IF(ROW()=7,MAX([D_i]),"")</f>
        <v/>
      </c>
      <c r="H659" s="69" t="str">
        <f ca="1">IF(INDIRECT("A"&amp;ROW())="","",RANK([Data],[Data],1)+COUNTIF([Data],Tabulka2493[[#This Row],[Data]])-1)</f>
        <v/>
      </c>
      <c r="I659" s="5" t="str">
        <f ca="1">IF(INDIRECT("A"&amp;ROW())="","",(Tabulka2493[[#This Row],[Pořadí2 - i2]]-1)/COUNT([Data]))</f>
        <v/>
      </c>
      <c r="J659" s="5" t="str">
        <f ca="1">IF(INDIRECT("A"&amp;ROW())="","",H659/COUNT([Data]))</f>
        <v/>
      </c>
      <c r="K659" s="72" t="str">
        <f ca="1">IF(INDIRECT("A"&amp;ROW())="","",NORMDIST(Tabulka2493[[#This Row],[Data]],$X$6,$X$7,1))</f>
        <v/>
      </c>
      <c r="L659" s="5" t="str">
        <f t="shared" ca="1" si="31"/>
        <v/>
      </c>
      <c r="M659" s="5" t="str">
        <f>IF(ROW()=7,MAX(Tabulka2493[D_i]),"")</f>
        <v/>
      </c>
      <c r="N659" s="5"/>
      <c r="O659" s="80"/>
      <c r="P659" s="80"/>
      <c r="Q659" s="80"/>
      <c r="R659" s="76" t="str">
        <f>IF(ROW()=7,IF(SUM([pomocná])&gt;0,SUM([pomocná]),1.36/SQRT(COUNT(Tabulka2493[Data]))),"")</f>
        <v/>
      </c>
      <c r="S659" s="79"/>
      <c r="T659" s="72"/>
      <c r="U659" s="72"/>
      <c r="V659" s="72"/>
    </row>
    <row r="660" spans="1:22">
      <c r="A660" s="4" t="str">
        <f>IF('Odhad rozsahu výběru'!D662="","",'Odhad rozsahu výběru'!D662)</f>
        <v/>
      </c>
      <c r="B660" s="69" t="str">
        <f ca="1">IF(INDIRECT("A"&amp;ROW())="","",RANK(A660,[Data],1))</f>
        <v/>
      </c>
      <c r="C660" s="5" t="str">
        <f ca="1">IF(INDIRECT("A"&amp;ROW())="","",(B660-1)/COUNT([Data]))</f>
        <v/>
      </c>
      <c r="D660" s="5" t="str">
        <f ca="1">IF(INDIRECT("A"&amp;ROW())="","",B660/COUNT([Data]))</f>
        <v/>
      </c>
      <c r="E660" t="str">
        <f t="shared" ca="1" si="32"/>
        <v/>
      </c>
      <c r="F660" s="5" t="str">
        <f t="shared" ca="1" si="30"/>
        <v/>
      </c>
      <c r="G660" s="5" t="str">
        <f>IF(ROW()=7,MAX([D_i]),"")</f>
        <v/>
      </c>
      <c r="H660" s="69" t="str">
        <f ca="1">IF(INDIRECT("A"&amp;ROW())="","",RANK([Data],[Data],1)+COUNTIF([Data],Tabulka2493[[#This Row],[Data]])-1)</f>
        <v/>
      </c>
      <c r="I660" s="5" t="str">
        <f ca="1">IF(INDIRECT("A"&amp;ROW())="","",(Tabulka2493[[#This Row],[Pořadí2 - i2]]-1)/COUNT([Data]))</f>
        <v/>
      </c>
      <c r="J660" s="5" t="str">
        <f ca="1">IF(INDIRECT("A"&amp;ROW())="","",H660/COUNT([Data]))</f>
        <v/>
      </c>
      <c r="K660" s="72" t="str">
        <f ca="1">IF(INDIRECT("A"&amp;ROW())="","",NORMDIST(Tabulka2493[[#This Row],[Data]],$X$6,$X$7,1))</f>
        <v/>
      </c>
      <c r="L660" s="5" t="str">
        <f t="shared" ca="1" si="31"/>
        <v/>
      </c>
      <c r="M660" s="5" t="str">
        <f>IF(ROW()=7,MAX(Tabulka2493[D_i]),"")</f>
        <v/>
      </c>
      <c r="N660" s="5"/>
      <c r="O660" s="80"/>
      <c r="P660" s="80"/>
      <c r="Q660" s="80"/>
      <c r="R660" s="76" t="str">
        <f>IF(ROW()=7,IF(SUM([pomocná])&gt;0,SUM([pomocná]),1.36/SQRT(COUNT(Tabulka2493[Data]))),"")</f>
        <v/>
      </c>
      <c r="S660" s="79"/>
      <c r="T660" s="72"/>
      <c r="U660" s="72"/>
      <c r="V660" s="72"/>
    </row>
    <row r="661" spans="1:22">
      <c r="A661" s="4" t="str">
        <f>IF('Odhad rozsahu výběru'!D663="","",'Odhad rozsahu výběru'!D663)</f>
        <v/>
      </c>
      <c r="B661" s="69" t="str">
        <f ca="1">IF(INDIRECT("A"&amp;ROW())="","",RANK(A661,[Data],1))</f>
        <v/>
      </c>
      <c r="C661" s="5" t="str">
        <f ca="1">IF(INDIRECT("A"&amp;ROW())="","",(B661-1)/COUNT([Data]))</f>
        <v/>
      </c>
      <c r="D661" s="5" t="str">
        <f ca="1">IF(INDIRECT("A"&amp;ROW())="","",B661/COUNT([Data]))</f>
        <v/>
      </c>
      <c r="E661" t="str">
        <f t="shared" ca="1" si="32"/>
        <v/>
      </c>
      <c r="F661" s="5" t="str">
        <f t="shared" ca="1" si="30"/>
        <v/>
      </c>
      <c r="G661" s="5" t="str">
        <f>IF(ROW()=7,MAX([D_i]),"")</f>
        <v/>
      </c>
      <c r="H661" s="69" t="str">
        <f ca="1">IF(INDIRECT("A"&amp;ROW())="","",RANK([Data],[Data],1)+COUNTIF([Data],Tabulka2493[[#This Row],[Data]])-1)</f>
        <v/>
      </c>
      <c r="I661" s="5" t="str">
        <f ca="1">IF(INDIRECT("A"&amp;ROW())="","",(Tabulka2493[[#This Row],[Pořadí2 - i2]]-1)/COUNT([Data]))</f>
        <v/>
      </c>
      <c r="J661" s="5" t="str">
        <f ca="1">IF(INDIRECT("A"&amp;ROW())="","",H661/COUNT([Data]))</f>
        <v/>
      </c>
      <c r="K661" s="72" t="str">
        <f ca="1">IF(INDIRECT("A"&amp;ROW())="","",NORMDIST(Tabulka2493[[#This Row],[Data]],$X$6,$X$7,1))</f>
        <v/>
      </c>
      <c r="L661" s="5" t="str">
        <f t="shared" ca="1" si="31"/>
        <v/>
      </c>
      <c r="M661" s="5" t="str">
        <f>IF(ROW()=7,MAX(Tabulka2493[D_i]),"")</f>
        <v/>
      </c>
      <c r="N661" s="5"/>
      <c r="O661" s="80"/>
      <c r="P661" s="80"/>
      <c r="Q661" s="80"/>
      <c r="R661" s="76" t="str">
        <f>IF(ROW()=7,IF(SUM([pomocná])&gt;0,SUM([pomocná]),1.36/SQRT(COUNT(Tabulka2493[Data]))),"")</f>
        <v/>
      </c>
      <c r="S661" s="79"/>
      <c r="T661" s="72"/>
      <c r="U661" s="72"/>
      <c r="V661" s="72"/>
    </row>
    <row r="662" spans="1:22">
      <c r="A662" s="4" t="str">
        <f>IF('Odhad rozsahu výběru'!D664="","",'Odhad rozsahu výběru'!D664)</f>
        <v/>
      </c>
      <c r="B662" s="69" t="str">
        <f ca="1">IF(INDIRECT("A"&amp;ROW())="","",RANK(A662,[Data],1))</f>
        <v/>
      </c>
      <c r="C662" s="5" t="str">
        <f ca="1">IF(INDIRECT("A"&amp;ROW())="","",(B662-1)/COUNT([Data]))</f>
        <v/>
      </c>
      <c r="D662" s="5" t="str">
        <f ca="1">IF(INDIRECT("A"&amp;ROW())="","",B662/COUNT([Data]))</f>
        <v/>
      </c>
      <c r="E662" t="str">
        <f t="shared" ca="1" si="32"/>
        <v/>
      </c>
      <c r="F662" s="5" t="str">
        <f t="shared" ca="1" si="30"/>
        <v/>
      </c>
      <c r="G662" s="5" t="str">
        <f>IF(ROW()=7,MAX([D_i]),"")</f>
        <v/>
      </c>
      <c r="H662" s="69" t="str">
        <f ca="1">IF(INDIRECT("A"&amp;ROW())="","",RANK([Data],[Data],1)+COUNTIF([Data],Tabulka2493[[#This Row],[Data]])-1)</f>
        <v/>
      </c>
      <c r="I662" s="5" t="str">
        <f ca="1">IF(INDIRECT("A"&amp;ROW())="","",(Tabulka2493[[#This Row],[Pořadí2 - i2]]-1)/COUNT([Data]))</f>
        <v/>
      </c>
      <c r="J662" s="5" t="str">
        <f ca="1">IF(INDIRECT("A"&amp;ROW())="","",H662/COUNT([Data]))</f>
        <v/>
      </c>
      <c r="K662" s="72" t="str">
        <f ca="1">IF(INDIRECT("A"&amp;ROW())="","",NORMDIST(Tabulka2493[[#This Row],[Data]],$X$6,$X$7,1))</f>
        <v/>
      </c>
      <c r="L662" s="5" t="str">
        <f t="shared" ca="1" si="31"/>
        <v/>
      </c>
      <c r="M662" s="5" t="str">
        <f>IF(ROW()=7,MAX(Tabulka2493[D_i]),"")</f>
        <v/>
      </c>
      <c r="N662" s="5"/>
      <c r="O662" s="80"/>
      <c r="P662" s="80"/>
      <c r="Q662" s="80"/>
      <c r="R662" s="76" t="str">
        <f>IF(ROW()=7,IF(SUM([pomocná])&gt;0,SUM([pomocná]),1.36/SQRT(COUNT(Tabulka2493[Data]))),"")</f>
        <v/>
      </c>
      <c r="S662" s="79"/>
      <c r="T662" s="72"/>
      <c r="U662" s="72"/>
      <c r="V662" s="72"/>
    </row>
    <row r="663" spans="1:22">
      <c r="A663" s="4" t="str">
        <f>IF('Odhad rozsahu výběru'!D665="","",'Odhad rozsahu výběru'!D665)</f>
        <v/>
      </c>
      <c r="B663" s="69" t="str">
        <f ca="1">IF(INDIRECT("A"&amp;ROW())="","",RANK(A663,[Data],1))</f>
        <v/>
      </c>
      <c r="C663" s="5" t="str">
        <f ca="1">IF(INDIRECT("A"&amp;ROW())="","",(B663-1)/COUNT([Data]))</f>
        <v/>
      </c>
      <c r="D663" s="5" t="str">
        <f ca="1">IF(INDIRECT("A"&amp;ROW())="","",B663/COUNT([Data]))</f>
        <v/>
      </c>
      <c r="E663" t="str">
        <f t="shared" ca="1" si="32"/>
        <v/>
      </c>
      <c r="F663" s="5" t="str">
        <f t="shared" ca="1" si="30"/>
        <v/>
      </c>
      <c r="G663" s="5" t="str">
        <f>IF(ROW()=7,MAX([D_i]),"")</f>
        <v/>
      </c>
      <c r="H663" s="69" t="str">
        <f ca="1">IF(INDIRECT("A"&amp;ROW())="","",RANK([Data],[Data],1)+COUNTIF([Data],Tabulka2493[[#This Row],[Data]])-1)</f>
        <v/>
      </c>
      <c r="I663" s="5" t="str">
        <f ca="1">IF(INDIRECT("A"&amp;ROW())="","",(Tabulka2493[[#This Row],[Pořadí2 - i2]]-1)/COUNT([Data]))</f>
        <v/>
      </c>
      <c r="J663" s="5" t="str">
        <f ca="1">IF(INDIRECT("A"&amp;ROW())="","",H663/COUNT([Data]))</f>
        <v/>
      </c>
      <c r="K663" s="72" t="str">
        <f ca="1">IF(INDIRECT("A"&amp;ROW())="","",NORMDIST(Tabulka2493[[#This Row],[Data]],$X$6,$X$7,1))</f>
        <v/>
      </c>
      <c r="L663" s="5" t="str">
        <f t="shared" ca="1" si="31"/>
        <v/>
      </c>
      <c r="M663" s="5" t="str">
        <f>IF(ROW()=7,MAX(Tabulka2493[D_i]),"")</f>
        <v/>
      </c>
      <c r="N663" s="5"/>
      <c r="O663" s="80"/>
      <c r="P663" s="80"/>
      <c r="Q663" s="80"/>
      <c r="R663" s="76" t="str">
        <f>IF(ROW()=7,IF(SUM([pomocná])&gt;0,SUM([pomocná]),1.36/SQRT(COUNT(Tabulka2493[Data]))),"")</f>
        <v/>
      </c>
      <c r="S663" s="79"/>
      <c r="T663" s="72"/>
      <c r="U663" s="72"/>
      <c r="V663" s="72"/>
    </row>
    <row r="664" spans="1:22">
      <c r="A664" s="4" t="str">
        <f>IF('Odhad rozsahu výběru'!D666="","",'Odhad rozsahu výběru'!D666)</f>
        <v/>
      </c>
      <c r="B664" s="69" t="str">
        <f ca="1">IF(INDIRECT("A"&amp;ROW())="","",RANK(A664,[Data],1))</f>
        <v/>
      </c>
      <c r="C664" s="5" t="str">
        <f ca="1">IF(INDIRECT("A"&amp;ROW())="","",(B664-1)/COUNT([Data]))</f>
        <v/>
      </c>
      <c r="D664" s="5" t="str">
        <f ca="1">IF(INDIRECT("A"&amp;ROW())="","",B664/COUNT([Data]))</f>
        <v/>
      </c>
      <c r="E664" t="str">
        <f t="shared" ca="1" si="32"/>
        <v/>
      </c>
      <c r="F664" s="5" t="str">
        <f t="shared" ca="1" si="30"/>
        <v/>
      </c>
      <c r="G664" s="5" t="str">
        <f>IF(ROW()=7,MAX([D_i]),"")</f>
        <v/>
      </c>
      <c r="H664" s="69" t="str">
        <f ca="1">IF(INDIRECT("A"&amp;ROW())="","",RANK([Data],[Data],1)+COUNTIF([Data],Tabulka2493[[#This Row],[Data]])-1)</f>
        <v/>
      </c>
      <c r="I664" s="5" t="str">
        <f ca="1">IF(INDIRECT("A"&amp;ROW())="","",(Tabulka2493[[#This Row],[Pořadí2 - i2]]-1)/COUNT([Data]))</f>
        <v/>
      </c>
      <c r="J664" s="5" t="str">
        <f ca="1">IF(INDIRECT("A"&amp;ROW())="","",H664/COUNT([Data]))</f>
        <v/>
      </c>
      <c r="K664" s="72" t="str">
        <f ca="1">IF(INDIRECT("A"&amp;ROW())="","",NORMDIST(Tabulka2493[[#This Row],[Data]],$X$6,$X$7,1))</f>
        <v/>
      </c>
      <c r="L664" s="5" t="str">
        <f t="shared" ca="1" si="31"/>
        <v/>
      </c>
      <c r="M664" s="5" t="str">
        <f>IF(ROW()=7,MAX(Tabulka2493[D_i]),"")</f>
        <v/>
      </c>
      <c r="N664" s="5"/>
      <c r="O664" s="80"/>
      <c r="P664" s="80"/>
      <c r="Q664" s="80"/>
      <c r="R664" s="76" t="str">
        <f>IF(ROW()=7,IF(SUM([pomocná])&gt;0,SUM([pomocná]),1.36/SQRT(COUNT(Tabulka2493[Data]))),"")</f>
        <v/>
      </c>
      <c r="S664" s="79"/>
      <c r="T664" s="72"/>
      <c r="U664" s="72"/>
      <c r="V664" s="72"/>
    </row>
    <row r="665" spans="1:22">
      <c r="A665" s="4" t="str">
        <f>IF('Odhad rozsahu výběru'!D667="","",'Odhad rozsahu výběru'!D667)</f>
        <v/>
      </c>
      <c r="B665" s="69" t="str">
        <f ca="1">IF(INDIRECT("A"&amp;ROW())="","",RANK(A665,[Data],1))</f>
        <v/>
      </c>
      <c r="C665" s="5" t="str">
        <f ca="1">IF(INDIRECT("A"&amp;ROW())="","",(B665-1)/COUNT([Data]))</f>
        <v/>
      </c>
      <c r="D665" s="5" t="str">
        <f ca="1">IF(INDIRECT("A"&amp;ROW())="","",B665/COUNT([Data]))</f>
        <v/>
      </c>
      <c r="E665" t="str">
        <f t="shared" ca="1" si="32"/>
        <v/>
      </c>
      <c r="F665" s="5" t="str">
        <f t="shared" ca="1" si="30"/>
        <v/>
      </c>
      <c r="G665" s="5" t="str">
        <f>IF(ROW()=7,MAX([D_i]),"")</f>
        <v/>
      </c>
      <c r="H665" s="69" t="str">
        <f ca="1">IF(INDIRECT("A"&amp;ROW())="","",RANK([Data],[Data],1)+COUNTIF([Data],Tabulka2493[[#This Row],[Data]])-1)</f>
        <v/>
      </c>
      <c r="I665" s="5" t="str">
        <f ca="1">IF(INDIRECT("A"&amp;ROW())="","",(Tabulka2493[[#This Row],[Pořadí2 - i2]]-1)/COUNT([Data]))</f>
        <v/>
      </c>
      <c r="J665" s="5" t="str">
        <f ca="1">IF(INDIRECT("A"&amp;ROW())="","",H665/COUNT([Data]))</f>
        <v/>
      </c>
      <c r="K665" s="72" t="str">
        <f ca="1">IF(INDIRECT("A"&amp;ROW())="","",NORMDIST(Tabulka2493[[#This Row],[Data]],$X$6,$X$7,1))</f>
        <v/>
      </c>
      <c r="L665" s="5" t="str">
        <f t="shared" ca="1" si="31"/>
        <v/>
      </c>
      <c r="M665" s="5" t="str">
        <f>IF(ROW()=7,MAX(Tabulka2493[D_i]),"")</f>
        <v/>
      </c>
      <c r="N665" s="5"/>
      <c r="O665" s="80"/>
      <c r="P665" s="80"/>
      <c r="Q665" s="80"/>
      <c r="R665" s="76" t="str">
        <f>IF(ROW()=7,IF(SUM([pomocná])&gt;0,SUM([pomocná]),1.36/SQRT(COUNT(Tabulka2493[Data]))),"")</f>
        <v/>
      </c>
      <c r="S665" s="79"/>
      <c r="T665" s="72"/>
      <c r="U665" s="72"/>
      <c r="V665" s="72"/>
    </row>
    <row r="666" spans="1:22">
      <c r="A666" s="4" t="str">
        <f>IF('Odhad rozsahu výběru'!D668="","",'Odhad rozsahu výběru'!D668)</f>
        <v/>
      </c>
      <c r="B666" s="69" t="str">
        <f ca="1">IF(INDIRECT("A"&amp;ROW())="","",RANK(A666,[Data],1))</f>
        <v/>
      </c>
      <c r="C666" s="5" t="str">
        <f ca="1">IF(INDIRECT("A"&amp;ROW())="","",(B666-1)/COUNT([Data]))</f>
        <v/>
      </c>
      <c r="D666" s="5" t="str">
        <f ca="1">IF(INDIRECT("A"&amp;ROW())="","",B666/COUNT([Data]))</f>
        <v/>
      </c>
      <c r="E666" t="str">
        <f t="shared" ca="1" si="32"/>
        <v/>
      </c>
      <c r="F666" s="5" t="str">
        <f t="shared" ca="1" si="30"/>
        <v/>
      </c>
      <c r="G666" s="5" t="str">
        <f>IF(ROW()=7,MAX([D_i]),"")</f>
        <v/>
      </c>
      <c r="H666" s="69" t="str">
        <f ca="1">IF(INDIRECT("A"&amp;ROW())="","",RANK([Data],[Data],1)+COUNTIF([Data],Tabulka2493[[#This Row],[Data]])-1)</f>
        <v/>
      </c>
      <c r="I666" s="5" t="str">
        <f ca="1">IF(INDIRECT("A"&amp;ROW())="","",(Tabulka2493[[#This Row],[Pořadí2 - i2]]-1)/COUNT([Data]))</f>
        <v/>
      </c>
      <c r="J666" s="5" t="str">
        <f ca="1">IF(INDIRECT("A"&amp;ROW())="","",H666/COUNT([Data]))</f>
        <v/>
      </c>
      <c r="K666" s="72" t="str">
        <f ca="1">IF(INDIRECT("A"&amp;ROW())="","",NORMDIST(Tabulka2493[[#This Row],[Data]],$X$6,$X$7,1))</f>
        <v/>
      </c>
      <c r="L666" s="5" t="str">
        <f t="shared" ca="1" si="31"/>
        <v/>
      </c>
      <c r="M666" s="5" t="str">
        <f>IF(ROW()=7,MAX(Tabulka2493[D_i]),"")</f>
        <v/>
      </c>
      <c r="N666" s="5"/>
      <c r="O666" s="80"/>
      <c r="P666" s="80"/>
      <c r="Q666" s="80"/>
      <c r="R666" s="76" t="str">
        <f>IF(ROW()=7,IF(SUM([pomocná])&gt;0,SUM([pomocná]),1.36/SQRT(COUNT(Tabulka2493[Data]))),"")</f>
        <v/>
      </c>
      <c r="S666" s="79"/>
      <c r="T666" s="72"/>
      <c r="U666" s="72"/>
      <c r="V666" s="72"/>
    </row>
    <row r="667" spans="1:22">
      <c r="A667" s="4" t="str">
        <f>IF('Odhad rozsahu výběru'!D669="","",'Odhad rozsahu výběru'!D669)</f>
        <v/>
      </c>
      <c r="B667" s="69" t="str">
        <f ca="1">IF(INDIRECT("A"&amp;ROW())="","",RANK(A667,[Data],1))</f>
        <v/>
      </c>
      <c r="C667" s="5" t="str">
        <f ca="1">IF(INDIRECT("A"&amp;ROW())="","",(B667-1)/COUNT([Data]))</f>
        <v/>
      </c>
      <c r="D667" s="5" t="str">
        <f ca="1">IF(INDIRECT("A"&amp;ROW())="","",B667/COUNT([Data]))</f>
        <v/>
      </c>
      <c r="E667" t="str">
        <f t="shared" ca="1" si="32"/>
        <v/>
      </c>
      <c r="F667" s="5" t="str">
        <f t="shared" ca="1" si="30"/>
        <v/>
      </c>
      <c r="G667" s="5" t="str">
        <f>IF(ROW()=7,MAX([D_i]),"")</f>
        <v/>
      </c>
      <c r="H667" s="69" t="str">
        <f ca="1">IF(INDIRECT("A"&amp;ROW())="","",RANK([Data],[Data],1)+COUNTIF([Data],Tabulka2493[[#This Row],[Data]])-1)</f>
        <v/>
      </c>
      <c r="I667" s="5" t="str">
        <f ca="1">IF(INDIRECT("A"&amp;ROW())="","",(Tabulka2493[[#This Row],[Pořadí2 - i2]]-1)/COUNT([Data]))</f>
        <v/>
      </c>
      <c r="J667" s="5" t="str">
        <f ca="1">IF(INDIRECT("A"&amp;ROW())="","",H667/COUNT([Data]))</f>
        <v/>
      </c>
      <c r="K667" s="72" t="str">
        <f ca="1">IF(INDIRECT("A"&amp;ROW())="","",NORMDIST(Tabulka2493[[#This Row],[Data]],$X$6,$X$7,1))</f>
        <v/>
      </c>
      <c r="L667" s="5" t="str">
        <f t="shared" ca="1" si="31"/>
        <v/>
      </c>
      <c r="M667" s="5" t="str">
        <f>IF(ROW()=7,MAX(Tabulka2493[D_i]),"")</f>
        <v/>
      </c>
      <c r="N667" s="5"/>
      <c r="O667" s="80"/>
      <c r="P667" s="80"/>
      <c r="Q667" s="80"/>
      <c r="R667" s="76" t="str">
        <f>IF(ROW()=7,IF(SUM([pomocná])&gt;0,SUM([pomocná]),1.36/SQRT(COUNT(Tabulka2493[Data]))),"")</f>
        <v/>
      </c>
      <c r="S667" s="79"/>
      <c r="T667" s="72"/>
      <c r="U667" s="72"/>
      <c r="V667" s="72"/>
    </row>
    <row r="668" spans="1:22">
      <c r="A668" s="4" t="str">
        <f>IF('Odhad rozsahu výběru'!D670="","",'Odhad rozsahu výběru'!D670)</f>
        <v/>
      </c>
      <c r="B668" s="69" t="str">
        <f ca="1">IF(INDIRECT("A"&amp;ROW())="","",RANK(A668,[Data],1))</f>
        <v/>
      </c>
      <c r="C668" s="5" t="str">
        <f ca="1">IF(INDIRECT("A"&amp;ROW())="","",(B668-1)/COUNT([Data]))</f>
        <v/>
      </c>
      <c r="D668" s="5" t="str">
        <f ca="1">IF(INDIRECT("A"&amp;ROW())="","",B668/COUNT([Data]))</f>
        <v/>
      </c>
      <c r="E668" t="str">
        <f t="shared" ca="1" si="32"/>
        <v/>
      </c>
      <c r="F668" s="5" t="str">
        <f t="shared" ca="1" si="30"/>
        <v/>
      </c>
      <c r="G668" s="5" t="str">
        <f>IF(ROW()=7,MAX([D_i]),"")</f>
        <v/>
      </c>
      <c r="H668" s="69" t="str">
        <f ca="1">IF(INDIRECT("A"&amp;ROW())="","",RANK([Data],[Data],1)+COUNTIF([Data],Tabulka2493[[#This Row],[Data]])-1)</f>
        <v/>
      </c>
      <c r="I668" s="5" t="str">
        <f ca="1">IF(INDIRECT("A"&amp;ROW())="","",(Tabulka2493[[#This Row],[Pořadí2 - i2]]-1)/COUNT([Data]))</f>
        <v/>
      </c>
      <c r="J668" s="5" t="str">
        <f ca="1">IF(INDIRECT("A"&amp;ROW())="","",H668/COUNT([Data]))</f>
        <v/>
      </c>
      <c r="K668" s="72" t="str">
        <f ca="1">IF(INDIRECT("A"&amp;ROW())="","",NORMDIST(Tabulka2493[[#This Row],[Data]],$X$6,$X$7,1))</f>
        <v/>
      </c>
      <c r="L668" s="5" t="str">
        <f t="shared" ca="1" si="31"/>
        <v/>
      </c>
      <c r="M668" s="5" t="str">
        <f>IF(ROW()=7,MAX(Tabulka2493[D_i]),"")</f>
        <v/>
      </c>
      <c r="N668" s="5"/>
      <c r="O668" s="80"/>
      <c r="P668" s="80"/>
      <c r="Q668" s="80"/>
      <c r="R668" s="76" t="str">
        <f>IF(ROW()=7,IF(SUM([pomocná])&gt;0,SUM([pomocná]),1.36/SQRT(COUNT(Tabulka2493[Data]))),"")</f>
        <v/>
      </c>
      <c r="S668" s="79"/>
      <c r="T668" s="72"/>
      <c r="U668" s="72"/>
      <c r="V668" s="72"/>
    </row>
    <row r="669" spans="1:22">
      <c r="A669" s="4" t="str">
        <f>IF('Odhad rozsahu výběru'!D671="","",'Odhad rozsahu výběru'!D671)</f>
        <v/>
      </c>
      <c r="B669" s="69" t="str">
        <f ca="1">IF(INDIRECT("A"&amp;ROW())="","",RANK(A669,[Data],1))</f>
        <v/>
      </c>
      <c r="C669" s="5" t="str">
        <f ca="1">IF(INDIRECT("A"&amp;ROW())="","",(B669-1)/COUNT([Data]))</f>
        <v/>
      </c>
      <c r="D669" s="5" t="str">
        <f ca="1">IF(INDIRECT("A"&amp;ROW())="","",B669/COUNT([Data]))</f>
        <v/>
      </c>
      <c r="E669" t="str">
        <f t="shared" ca="1" si="32"/>
        <v/>
      </c>
      <c r="F669" s="5" t="str">
        <f t="shared" ca="1" si="30"/>
        <v/>
      </c>
      <c r="G669" s="5" t="str">
        <f>IF(ROW()=7,MAX([D_i]),"")</f>
        <v/>
      </c>
      <c r="H669" s="69" t="str">
        <f ca="1">IF(INDIRECT("A"&amp;ROW())="","",RANK([Data],[Data],1)+COUNTIF([Data],Tabulka2493[[#This Row],[Data]])-1)</f>
        <v/>
      </c>
      <c r="I669" s="5" t="str">
        <f ca="1">IF(INDIRECT("A"&amp;ROW())="","",(Tabulka2493[[#This Row],[Pořadí2 - i2]]-1)/COUNT([Data]))</f>
        <v/>
      </c>
      <c r="J669" s="5" t="str">
        <f ca="1">IF(INDIRECT("A"&amp;ROW())="","",H669/COUNT([Data]))</f>
        <v/>
      </c>
      <c r="K669" s="72" t="str">
        <f ca="1">IF(INDIRECT("A"&amp;ROW())="","",NORMDIST(Tabulka2493[[#This Row],[Data]],$X$6,$X$7,1))</f>
        <v/>
      </c>
      <c r="L669" s="5" t="str">
        <f t="shared" ca="1" si="31"/>
        <v/>
      </c>
      <c r="M669" s="5" t="str">
        <f>IF(ROW()=7,MAX(Tabulka2493[D_i]),"")</f>
        <v/>
      </c>
      <c r="N669" s="5"/>
      <c r="O669" s="80"/>
      <c r="P669" s="80"/>
      <c r="Q669" s="80"/>
      <c r="R669" s="76" t="str">
        <f>IF(ROW()=7,IF(SUM([pomocná])&gt;0,SUM([pomocná]),1.36/SQRT(COUNT(Tabulka2493[Data]))),"")</f>
        <v/>
      </c>
      <c r="S669" s="79"/>
      <c r="T669" s="72"/>
      <c r="U669" s="72"/>
      <c r="V669" s="72"/>
    </row>
    <row r="670" spans="1:22">
      <c r="A670" s="4" t="str">
        <f>IF('Odhad rozsahu výběru'!D672="","",'Odhad rozsahu výběru'!D672)</f>
        <v/>
      </c>
      <c r="B670" s="69" t="str">
        <f ca="1">IF(INDIRECT("A"&amp;ROW())="","",RANK(A670,[Data],1))</f>
        <v/>
      </c>
      <c r="C670" s="5" t="str">
        <f ca="1">IF(INDIRECT("A"&amp;ROW())="","",(B670-1)/COUNT([Data]))</f>
        <v/>
      </c>
      <c r="D670" s="5" t="str">
        <f ca="1">IF(INDIRECT("A"&amp;ROW())="","",B670/COUNT([Data]))</f>
        <v/>
      </c>
      <c r="E670" t="str">
        <f t="shared" ca="1" si="32"/>
        <v/>
      </c>
      <c r="F670" s="5" t="str">
        <f t="shared" ca="1" si="30"/>
        <v/>
      </c>
      <c r="G670" s="5" t="str">
        <f>IF(ROW()=7,MAX([D_i]),"")</f>
        <v/>
      </c>
      <c r="H670" s="69" t="str">
        <f ca="1">IF(INDIRECT("A"&amp;ROW())="","",RANK([Data],[Data],1)+COUNTIF([Data],Tabulka2493[[#This Row],[Data]])-1)</f>
        <v/>
      </c>
      <c r="I670" s="5" t="str">
        <f ca="1">IF(INDIRECT("A"&amp;ROW())="","",(Tabulka2493[[#This Row],[Pořadí2 - i2]]-1)/COUNT([Data]))</f>
        <v/>
      </c>
      <c r="J670" s="5" t="str">
        <f ca="1">IF(INDIRECT("A"&amp;ROW())="","",H670/COUNT([Data]))</f>
        <v/>
      </c>
      <c r="K670" s="72" t="str">
        <f ca="1">IF(INDIRECT("A"&amp;ROW())="","",NORMDIST(Tabulka2493[[#This Row],[Data]],$X$6,$X$7,1))</f>
        <v/>
      </c>
      <c r="L670" s="5" t="str">
        <f t="shared" ca="1" si="31"/>
        <v/>
      </c>
      <c r="M670" s="5" t="str">
        <f>IF(ROW()=7,MAX(Tabulka2493[D_i]),"")</f>
        <v/>
      </c>
      <c r="N670" s="5"/>
      <c r="O670" s="80"/>
      <c r="P670" s="80"/>
      <c r="Q670" s="80"/>
      <c r="R670" s="76" t="str">
        <f>IF(ROW()=7,IF(SUM([pomocná])&gt;0,SUM([pomocná]),1.36/SQRT(COUNT(Tabulka2493[Data]))),"")</f>
        <v/>
      </c>
      <c r="S670" s="79"/>
      <c r="T670" s="72"/>
      <c r="U670" s="72"/>
      <c r="V670" s="72"/>
    </row>
    <row r="671" spans="1:22">
      <c r="A671" s="4" t="str">
        <f>IF('Odhad rozsahu výběru'!D673="","",'Odhad rozsahu výběru'!D673)</f>
        <v/>
      </c>
      <c r="B671" s="69" t="str">
        <f ca="1">IF(INDIRECT("A"&amp;ROW())="","",RANK(A671,[Data],1))</f>
        <v/>
      </c>
      <c r="C671" s="5" t="str">
        <f ca="1">IF(INDIRECT("A"&amp;ROW())="","",(B671-1)/COUNT([Data]))</f>
        <v/>
      </c>
      <c r="D671" s="5" t="str">
        <f ca="1">IF(INDIRECT("A"&amp;ROW())="","",B671/COUNT([Data]))</f>
        <v/>
      </c>
      <c r="E671" t="str">
        <f t="shared" ca="1" si="32"/>
        <v/>
      </c>
      <c r="F671" s="5" t="str">
        <f t="shared" ca="1" si="30"/>
        <v/>
      </c>
      <c r="G671" s="5" t="str">
        <f>IF(ROW()=7,MAX([D_i]),"")</f>
        <v/>
      </c>
      <c r="H671" s="69" t="str">
        <f ca="1">IF(INDIRECT("A"&amp;ROW())="","",RANK([Data],[Data],1)+COUNTIF([Data],Tabulka2493[[#This Row],[Data]])-1)</f>
        <v/>
      </c>
      <c r="I671" s="5" t="str">
        <f ca="1">IF(INDIRECT("A"&amp;ROW())="","",(Tabulka2493[[#This Row],[Pořadí2 - i2]]-1)/COUNT([Data]))</f>
        <v/>
      </c>
      <c r="J671" s="5" t="str">
        <f ca="1">IF(INDIRECT("A"&amp;ROW())="","",H671/COUNT([Data]))</f>
        <v/>
      </c>
      <c r="K671" s="72" t="str">
        <f ca="1">IF(INDIRECT("A"&amp;ROW())="","",NORMDIST(Tabulka2493[[#This Row],[Data]],$X$6,$X$7,1))</f>
        <v/>
      </c>
      <c r="L671" s="5" t="str">
        <f t="shared" ca="1" si="31"/>
        <v/>
      </c>
      <c r="M671" s="5" t="str">
        <f>IF(ROW()=7,MAX(Tabulka2493[D_i]),"")</f>
        <v/>
      </c>
      <c r="N671" s="5"/>
      <c r="O671" s="80"/>
      <c r="P671" s="80"/>
      <c r="Q671" s="80"/>
      <c r="R671" s="76" t="str">
        <f>IF(ROW()=7,IF(SUM([pomocná])&gt;0,SUM([pomocná]),1.36/SQRT(COUNT(Tabulka2493[Data]))),"")</f>
        <v/>
      </c>
      <c r="S671" s="79"/>
      <c r="T671" s="72"/>
      <c r="U671" s="72"/>
      <c r="V671" s="72"/>
    </row>
    <row r="672" spans="1:22">
      <c r="A672" s="4" t="str">
        <f>IF('Odhad rozsahu výběru'!D674="","",'Odhad rozsahu výběru'!D674)</f>
        <v/>
      </c>
      <c r="B672" s="69" t="str">
        <f ca="1">IF(INDIRECT("A"&amp;ROW())="","",RANK(A672,[Data],1))</f>
        <v/>
      </c>
      <c r="C672" s="5" t="str">
        <f ca="1">IF(INDIRECT("A"&amp;ROW())="","",(B672-1)/COUNT([Data]))</f>
        <v/>
      </c>
      <c r="D672" s="5" t="str">
        <f ca="1">IF(INDIRECT("A"&amp;ROW())="","",B672/COUNT([Data]))</f>
        <v/>
      </c>
      <c r="E672" t="str">
        <f t="shared" ca="1" si="32"/>
        <v/>
      </c>
      <c r="F672" s="5" t="str">
        <f t="shared" ca="1" si="30"/>
        <v/>
      </c>
      <c r="G672" s="5" t="str">
        <f>IF(ROW()=7,MAX([D_i]),"")</f>
        <v/>
      </c>
      <c r="H672" s="69" t="str">
        <f ca="1">IF(INDIRECT("A"&amp;ROW())="","",RANK([Data],[Data],1)+COUNTIF([Data],Tabulka2493[[#This Row],[Data]])-1)</f>
        <v/>
      </c>
      <c r="I672" s="5" t="str">
        <f ca="1">IF(INDIRECT("A"&amp;ROW())="","",(Tabulka2493[[#This Row],[Pořadí2 - i2]]-1)/COUNT([Data]))</f>
        <v/>
      </c>
      <c r="J672" s="5" t="str">
        <f ca="1">IF(INDIRECT("A"&amp;ROW())="","",H672/COUNT([Data]))</f>
        <v/>
      </c>
      <c r="K672" s="72" t="str">
        <f ca="1">IF(INDIRECT("A"&amp;ROW())="","",NORMDIST(Tabulka2493[[#This Row],[Data]],$X$6,$X$7,1))</f>
        <v/>
      </c>
      <c r="L672" s="5" t="str">
        <f t="shared" ca="1" si="31"/>
        <v/>
      </c>
      <c r="M672" s="5" t="str">
        <f>IF(ROW()=7,MAX(Tabulka2493[D_i]),"")</f>
        <v/>
      </c>
      <c r="N672" s="5"/>
      <c r="O672" s="80"/>
      <c r="P672" s="80"/>
      <c r="Q672" s="80"/>
      <c r="R672" s="76" t="str">
        <f>IF(ROW()=7,IF(SUM([pomocná])&gt;0,SUM([pomocná]),1.36/SQRT(COUNT(Tabulka2493[Data]))),"")</f>
        <v/>
      </c>
      <c r="S672" s="79"/>
      <c r="T672" s="72"/>
      <c r="U672" s="72"/>
      <c r="V672" s="72"/>
    </row>
    <row r="673" spans="1:22">
      <c r="A673" s="4" t="str">
        <f>IF('Odhad rozsahu výběru'!D675="","",'Odhad rozsahu výběru'!D675)</f>
        <v/>
      </c>
      <c r="B673" s="69" t="str">
        <f ca="1">IF(INDIRECT("A"&amp;ROW())="","",RANK(A673,[Data],1))</f>
        <v/>
      </c>
      <c r="C673" s="5" t="str">
        <f ca="1">IF(INDIRECT("A"&amp;ROW())="","",(B673-1)/COUNT([Data]))</f>
        <v/>
      </c>
      <c r="D673" s="5" t="str">
        <f ca="1">IF(INDIRECT("A"&amp;ROW())="","",B673/COUNT([Data]))</f>
        <v/>
      </c>
      <c r="E673" t="str">
        <f t="shared" ca="1" si="32"/>
        <v/>
      </c>
      <c r="F673" s="5" t="str">
        <f t="shared" ca="1" si="30"/>
        <v/>
      </c>
      <c r="G673" s="5" t="str">
        <f>IF(ROW()=7,MAX([D_i]),"")</f>
        <v/>
      </c>
      <c r="H673" s="69" t="str">
        <f ca="1">IF(INDIRECT("A"&amp;ROW())="","",RANK([Data],[Data],1)+COUNTIF([Data],Tabulka2493[[#This Row],[Data]])-1)</f>
        <v/>
      </c>
      <c r="I673" s="5" t="str">
        <f ca="1">IF(INDIRECT("A"&amp;ROW())="","",(Tabulka2493[[#This Row],[Pořadí2 - i2]]-1)/COUNT([Data]))</f>
        <v/>
      </c>
      <c r="J673" s="5" t="str">
        <f ca="1">IF(INDIRECT("A"&amp;ROW())="","",H673/COUNT([Data]))</f>
        <v/>
      </c>
      <c r="K673" s="72" t="str">
        <f ca="1">IF(INDIRECT("A"&amp;ROW())="","",NORMDIST(Tabulka2493[[#This Row],[Data]],$X$6,$X$7,1))</f>
        <v/>
      </c>
      <c r="L673" s="5" t="str">
        <f t="shared" ca="1" si="31"/>
        <v/>
      </c>
      <c r="M673" s="5" t="str">
        <f>IF(ROW()=7,MAX(Tabulka2493[D_i]),"")</f>
        <v/>
      </c>
      <c r="N673" s="5"/>
      <c r="O673" s="80"/>
      <c r="P673" s="80"/>
      <c r="Q673" s="80"/>
      <c r="R673" s="76" t="str">
        <f>IF(ROW()=7,IF(SUM([pomocná])&gt;0,SUM([pomocná]),1.36/SQRT(COUNT(Tabulka2493[Data]))),"")</f>
        <v/>
      </c>
      <c r="S673" s="79"/>
      <c r="T673" s="72"/>
      <c r="U673" s="72"/>
      <c r="V673" s="72"/>
    </row>
    <row r="674" spans="1:22">
      <c r="A674" s="4" t="str">
        <f>IF('Odhad rozsahu výběru'!D676="","",'Odhad rozsahu výběru'!D676)</f>
        <v/>
      </c>
      <c r="B674" s="69" t="str">
        <f ca="1">IF(INDIRECT("A"&amp;ROW())="","",RANK(A674,[Data],1))</f>
        <v/>
      </c>
      <c r="C674" s="5" t="str">
        <f ca="1">IF(INDIRECT("A"&amp;ROW())="","",(B674-1)/COUNT([Data]))</f>
        <v/>
      </c>
      <c r="D674" s="5" t="str">
        <f ca="1">IF(INDIRECT("A"&amp;ROW())="","",B674/COUNT([Data]))</f>
        <v/>
      </c>
      <c r="E674" t="str">
        <f t="shared" ca="1" si="32"/>
        <v/>
      </c>
      <c r="F674" s="5" t="str">
        <f t="shared" ca="1" si="30"/>
        <v/>
      </c>
      <c r="G674" s="5" t="str">
        <f>IF(ROW()=7,MAX([D_i]),"")</f>
        <v/>
      </c>
      <c r="H674" s="69" t="str">
        <f ca="1">IF(INDIRECT("A"&amp;ROW())="","",RANK([Data],[Data],1)+COUNTIF([Data],Tabulka2493[[#This Row],[Data]])-1)</f>
        <v/>
      </c>
      <c r="I674" s="5" t="str">
        <f ca="1">IF(INDIRECT("A"&amp;ROW())="","",(Tabulka2493[[#This Row],[Pořadí2 - i2]]-1)/COUNT([Data]))</f>
        <v/>
      </c>
      <c r="J674" s="5" t="str">
        <f ca="1">IF(INDIRECT("A"&amp;ROW())="","",H674/COUNT([Data]))</f>
        <v/>
      </c>
      <c r="K674" s="72" t="str">
        <f ca="1">IF(INDIRECT("A"&amp;ROW())="","",NORMDIST(Tabulka2493[[#This Row],[Data]],$X$6,$X$7,1))</f>
        <v/>
      </c>
      <c r="L674" s="5" t="str">
        <f t="shared" ca="1" si="31"/>
        <v/>
      </c>
      <c r="M674" s="5" t="str">
        <f>IF(ROW()=7,MAX(Tabulka2493[D_i]),"")</f>
        <v/>
      </c>
      <c r="N674" s="5"/>
      <c r="O674" s="80"/>
      <c r="P674" s="80"/>
      <c r="Q674" s="80"/>
      <c r="R674" s="76" t="str">
        <f>IF(ROW()=7,IF(SUM([pomocná])&gt;0,SUM([pomocná]),1.36/SQRT(COUNT(Tabulka2493[Data]))),"")</f>
        <v/>
      </c>
      <c r="S674" s="79"/>
      <c r="T674" s="72"/>
      <c r="U674" s="72"/>
      <c r="V674" s="72"/>
    </row>
    <row r="675" spans="1:22">
      <c r="A675" s="4" t="str">
        <f>IF('Odhad rozsahu výběru'!D677="","",'Odhad rozsahu výběru'!D677)</f>
        <v/>
      </c>
      <c r="B675" s="69" t="str">
        <f ca="1">IF(INDIRECT("A"&amp;ROW())="","",RANK(A675,[Data],1))</f>
        <v/>
      </c>
      <c r="C675" s="5" t="str">
        <f ca="1">IF(INDIRECT("A"&amp;ROW())="","",(B675-1)/COUNT([Data]))</f>
        <v/>
      </c>
      <c r="D675" s="5" t="str">
        <f ca="1">IF(INDIRECT("A"&amp;ROW())="","",B675/COUNT([Data]))</f>
        <v/>
      </c>
      <c r="E675" t="str">
        <f t="shared" ca="1" si="32"/>
        <v/>
      </c>
      <c r="F675" s="5" t="str">
        <f t="shared" ca="1" si="30"/>
        <v/>
      </c>
      <c r="G675" s="5" t="str">
        <f>IF(ROW()=7,MAX([D_i]),"")</f>
        <v/>
      </c>
      <c r="H675" s="69" t="str">
        <f ca="1">IF(INDIRECT("A"&amp;ROW())="","",RANK([Data],[Data],1)+COUNTIF([Data],Tabulka2493[[#This Row],[Data]])-1)</f>
        <v/>
      </c>
      <c r="I675" s="5" t="str">
        <f ca="1">IF(INDIRECT("A"&amp;ROW())="","",(Tabulka2493[[#This Row],[Pořadí2 - i2]]-1)/COUNT([Data]))</f>
        <v/>
      </c>
      <c r="J675" s="5" t="str">
        <f ca="1">IF(INDIRECT("A"&amp;ROW())="","",H675/COUNT([Data]))</f>
        <v/>
      </c>
      <c r="K675" s="72" t="str">
        <f ca="1">IF(INDIRECT("A"&amp;ROW())="","",NORMDIST(Tabulka2493[[#This Row],[Data]],$X$6,$X$7,1))</f>
        <v/>
      </c>
      <c r="L675" s="5" t="str">
        <f t="shared" ca="1" si="31"/>
        <v/>
      </c>
      <c r="M675" s="5" t="str">
        <f>IF(ROW()=7,MAX(Tabulka2493[D_i]),"")</f>
        <v/>
      </c>
      <c r="N675" s="5"/>
      <c r="O675" s="80"/>
      <c r="P675" s="80"/>
      <c r="Q675" s="80"/>
      <c r="R675" s="76" t="str">
        <f>IF(ROW()=7,IF(SUM([pomocná])&gt;0,SUM([pomocná]),1.36/SQRT(COUNT(Tabulka2493[Data]))),"")</f>
        <v/>
      </c>
      <c r="S675" s="79"/>
      <c r="T675" s="72"/>
      <c r="U675" s="72"/>
      <c r="V675" s="72"/>
    </row>
    <row r="676" spans="1:22">
      <c r="A676" s="4" t="str">
        <f>IF('Odhad rozsahu výběru'!D678="","",'Odhad rozsahu výběru'!D678)</f>
        <v/>
      </c>
      <c r="B676" s="69" t="str">
        <f ca="1">IF(INDIRECT("A"&amp;ROW())="","",RANK(A676,[Data],1))</f>
        <v/>
      </c>
      <c r="C676" s="5" t="str">
        <f ca="1">IF(INDIRECT("A"&amp;ROW())="","",(B676-1)/COUNT([Data]))</f>
        <v/>
      </c>
      <c r="D676" s="5" t="str">
        <f ca="1">IF(INDIRECT("A"&amp;ROW())="","",B676/COUNT([Data]))</f>
        <v/>
      </c>
      <c r="E676" t="str">
        <f t="shared" ca="1" si="32"/>
        <v/>
      </c>
      <c r="F676" s="5" t="str">
        <f t="shared" ca="1" si="30"/>
        <v/>
      </c>
      <c r="G676" s="5" t="str">
        <f>IF(ROW()=7,MAX([D_i]),"")</f>
        <v/>
      </c>
      <c r="H676" s="69" t="str">
        <f ca="1">IF(INDIRECT("A"&amp;ROW())="","",RANK([Data],[Data],1)+COUNTIF([Data],Tabulka2493[[#This Row],[Data]])-1)</f>
        <v/>
      </c>
      <c r="I676" s="5" t="str">
        <f ca="1">IF(INDIRECT("A"&amp;ROW())="","",(Tabulka2493[[#This Row],[Pořadí2 - i2]]-1)/COUNT([Data]))</f>
        <v/>
      </c>
      <c r="J676" s="5" t="str">
        <f ca="1">IF(INDIRECT("A"&amp;ROW())="","",H676/COUNT([Data]))</f>
        <v/>
      </c>
      <c r="K676" s="72" t="str">
        <f ca="1">IF(INDIRECT("A"&amp;ROW())="","",NORMDIST(Tabulka2493[[#This Row],[Data]],$X$6,$X$7,1))</f>
        <v/>
      </c>
      <c r="L676" s="5" t="str">
        <f t="shared" ca="1" si="31"/>
        <v/>
      </c>
      <c r="M676" s="5" t="str">
        <f>IF(ROW()=7,MAX(Tabulka2493[D_i]),"")</f>
        <v/>
      </c>
      <c r="N676" s="5"/>
      <c r="O676" s="80"/>
      <c r="P676" s="80"/>
      <c r="Q676" s="80"/>
      <c r="R676" s="76" t="str">
        <f>IF(ROW()=7,IF(SUM([pomocná])&gt;0,SUM([pomocná]),1.36/SQRT(COUNT(Tabulka2493[Data]))),"")</f>
        <v/>
      </c>
      <c r="S676" s="79"/>
      <c r="T676" s="72"/>
      <c r="U676" s="72"/>
      <c r="V676" s="72"/>
    </row>
    <row r="677" spans="1:22">
      <c r="A677" s="4" t="str">
        <f>IF('Odhad rozsahu výběru'!D679="","",'Odhad rozsahu výběru'!D679)</f>
        <v/>
      </c>
      <c r="B677" s="69" t="str">
        <f ca="1">IF(INDIRECT("A"&amp;ROW())="","",RANK(A677,[Data],1))</f>
        <v/>
      </c>
      <c r="C677" s="5" t="str">
        <f ca="1">IF(INDIRECT("A"&amp;ROW())="","",(B677-1)/COUNT([Data]))</f>
        <v/>
      </c>
      <c r="D677" s="5" t="str">
        <f ca="1">IF(INDIRECT("A"&amp;ROW())="","",B677/COUNT([Data]))</f>
        <v/>
      </c>
      <c r="E677" t="str">
        <f t="shared" ca="1" si="32"/>
        <v/>
      </c>
      <c r="F677" s="5" t="str">
        <f t="shared" ca="1" si="30"/>
        <v/>
      </c>
      <c r="G677" s="5" t="str">
        <f>IF(ROW()=7,MAX([D_i]),"")</f>
        <v/>
      </c>
      <c r="H677" s="69" t="str">
        <f ca="1">IF(INDIRECT("A"&amp;ROW())="","",RANK([Data],[Data],1)+COUNTIF([Data],Tabulka2493[[#This Row],[Data]])-1)</f>
        <v/>
      </c>
      <c r="I677" s="5" t="str">
        <f ca="1">IF(INDIRECT("A"&amp;ROW())="","",(Tabulka2493[[#This Row],[Pořadí2 - i2]]-1)/COUNT([Data]))</f>
        <v/>
      </c>
      <c r="J677" s="5" t="str">
        <f ca="1">IF(INDIRECT("A"&amp;ROW())="","",H677/COUNT([Data]))</f>
        <v/>
      </c>
      <c r="K677" s="72" t="str">
        <f ca="1">IF(INDIRECT("A"&amp;ROW())="","",NORMDIST(Tabulka2493[[#This Row],[Data]],$X$6,$X$7,1))</f>
        <v/>
      </c>
      <c r="L677" s="5" t="str">
        <f t="shared" ca="1" si="31"/>
        <v/>
      </c>
      <c r="M677" s="5" t="str">
        <f>IF(ROW()=7,MAX(Tabulka2493[D_i]),"")</f>
        <v/>
      </c>
      <c r="N677" s="5"/>
      <c r="O677" s="80"/>
      <c r="P677" s="80"/>
      <c r="Q677" s="80"/>
      <c r="R677" s="76" t="str">
        <f>IF(ROW()=7,IF(SUM([pomocná])&gt;0,SUM([pomocná]),1.36/SQRT(COUNT(Tabulka2493[Data]))),"")</f>
        <v/>
      </c>
      <c r="S677" s="79"/>
      <c r="T677" s="72"/>
      <c r="U677" s="72"/>
      <c r="V677" s="72"/>
    </row>
    <row r="678" spans="1:22">
      <c r="A678" s="4" t="str">
        <f>IF('Odhad rozsahu výběru'!D680="","",'Odhad rozsahu výběru'!D680)</f>
        <v/>
      </c>
      <c r="B678" s="69" t="str">
        <f ca="1">IF(INDIRECT("A"&amp;ROW())="","",RANK(A678,[Data],1))</f>
        <v/>
      </c>
      <c r="C678" s="5" t="str">
        <f ca="1">IF(INDIRECT("A"&amp;ROW())="","",(B678-1)/COUNT([Data]))</f>
        <v/>
      </c>
      <c r="D678" s="5" t="str">
        <f ca="1">IF(INDIRECT("A"&amp;ROW())="","",B678/COUNT([Data]))</f>
        <v/>
      </c>
      <c r="E678" t="str">
        <f t="shared" ca="1" si="32"/>
        <v/>
      </c>
      <c r="F678" s="5" t="str">
        <f t="shared" ca="1" si="30"/>
        <v/>
      </c>
      <c r="G678" s="5" t="str">
        <f>IF(ROW()=7,MAX([D_i]),"")</f>
        <v/>
      </c>
      <c r="H678" s="69" t="str">
        <f ca="1">IF(INDIRECT("A"&amp;ROW())="","",RANK([Data],[Data],1)+COUNTIF([Data],Tabulka2493[[#This Row],[Data]])-1)</f>
        <v/>
      </c>
      <c r="I678" s="5" t="str">
        <f ca="1">IF(INDIRECT("A"&amp;ROW())="","",(Tabulka2493[[#This Row],[Pořadí2 - i2]]-1)/COUNT([Data]))</f>
        <v/>
      </c>
      <c r="J678" s="5" t="str">
        <f ca="1">IF(INDIRECT("A"&amp;ROW())="","",H678/COUNT([Data]))</f>
        <v/>
      </c>
      <c r="K678" s="72" t="str">
        <f ca="1">IF(INDIRECT("A"&amp;ROW())="","",NORMDIST(Tabulka2493[[#This Row],[Data]],$X$6,$X$7,1))</f>
        <v/>
      </c>
      <c r="L678" s="5" t="str">
        <f t="shared" ca="1" si="31"/>
        <v/>
      </c>
      <c r="M678" s="5" t="str">
        <f>IF(ROW()=7,MAX(Tabulka2493[D_i]),"")</f>
        <v/>
      </c>
      <c r="N678" s="5"/>
      <c r="O678" s="80"/>
      <c r="P678" s="80"/>
      <c r="Q678" s="80"/>
      <c r="R678" s="76" t="str">
        <f>IF(ROW()=7,IF(SUM([pomocná])&gt;0,SUM([pomocná]),1.36/SQRT(COUNT(Tabulka2493[Data]))),"")</f>
        <v/>
      </c>
      <c r="S678" s="79"/>
      <c r="T678" s="72"/>
      <c r="U678" s="72"/>
      <c r="V678" s="72"/>
    </row>
    <row r="679" spans="1:22">
      <c r="A679" s="4" t="str">
        <f>IF('Odhad rozsahu výběru'!D681="","",'Odhad rozsahu výběru'!D681)</f>
        <v/>
      </c>
      <c r="B679" s="69" t="str">
        <f ca="1">IF(INDIRECT("A"&amp;ROW())="","",RANK(A679,[Data],1))</f>
        <v/>
      </c>
      <c r="C679" s="5" t="str">
        <f ca="1">IF(INDIRECT("A"&amp;ROW())="","",(B679-1)/COUNT([Data]))</f>
        <v/>
      </c>
      <c r="D679" s="5" t="str">
        <f ca="1">IF(INDIRECT("A"&amp;ROW())="","",B679/COUNT([Data]))</f>
        <v/>
      </c>
      <c r="E679" t="str">
        <f t="shared" ca="1" si="32"/>
        <v/>
      </c>
      <c r="F679" s="5" t="str">
        <f t="shared" ca="1" si="30"/>
        <v/>
      </c>
      <c r="G679" s="5" t="str">
        <f>IF(ROW()=7,MAX([D_i]),"")</f>
        <v/>
      </c>
      <c r="H679" s="69" t="str">
        <f ca="1">IF(INDIRECT("A"&amp;ROW())="","",RANK([Data],[Data],1)+COUNTIF([Data],Tabulka2493[[#This Row],[Data]])-1)</f>
        <v/>
      </c>
      <c r="I679" s="5" t="str">
        <f ca="1">IF(INDIRECT("A"&amp;ROW())="","",(Tabulka2493[[#This Row],[Pořadí2 - i2]]-1)/COUNT([Data]))</f>
        <v/>
      </c>
      <c r="J679" s="5" t="str">
        <f ca="1">IF(INDIRECT("A"&amp;ROW())="","",H679/COUNT([Data]))</f>
        <v/>
      </c>
      <c r="K679" s="72" t="str">
        <f ca="1">IF(INDIRECT("A"&amp;ROW())="","",NORMDIST(Tabulka2493[[#This Row],[Data]],$X$6,$X$7,1))</f>
        <v/>
      </c>
      <c r="L679" s="5" t="str">
        <f t="shared" ca="1" si="31"/>
        <v/>
      </c>
      <c r="M679" s="5" t="str">
        <f>IF(ROW()=7,MAX(Tabulka2493[D_i]),"")</f>
        <v/>
      </c>
      <c r="N679" s="5"/>
      <c r="O679" s="80"/>
      <c r="P679" s="80"/>
      <c r="Q679" s="80"/>
      <c r="R679" s="76" t="str">
        <f>IF(ROW()=7,IF(SUM([pomocná])&gt;0,SUM([pomocná]),1.36/SQRT(COUNT(Tabulka2493[Data]))),"")</f>
        <v/>
      </c>
      <c r="S679" s="79"/>
      <c r="T679" s="72"/>
      <c r="U679" s="72"/>
      <c r="V679" s="72"/>
    </row>
    <row r="680" spans="1:22">
      <c r="A680" s="4" t="str">
        <f>IF('Odhad rozsahu výběru'!D682="","",'Odhad rozsahu výběru'!D682)</f>
        <v/>
      </c>
      <c r="B680" s="69" t="str">
        <f ca="1">IF(INDIRECT("A"&amp;ROW())="","",RANK(A680,[Data],1))</f>
        <v/>
      </c>
      <c r="C680" s="5" t="str">
        <f ca="1">IF(INDIRECT("A"&amp;ROW())="","",(B680-1)/COUNT([Data]))</f>
        <v/>
      </c>
      <c r="D680" s="5" t="str">
        <f ca="1">IF(INDIRECT("A"&amp;ROW())="","",B680/COUNT([Data]))</f>
        <v/>
      </c>
      <c r="E680" t="str">
        <f t="shared" ca="1" si="32"/>
        <v/>
      </c>
      <c r="F680" s="5" t="str">
        <f t="shared" ca="1" si="30"/>
        <v/>
      </c>
      <c r="G680" s="5" t="str">
        <f>IF(ROW()=7,MAX([D_i]),"")</f>
        <v/>
      </c>
      <c r="H680" s="69" t="str">
        <f ca="1">IF(INDIRECT("A"&amp;ROW())="","",RANK([Data],[Data],1)+COUNTIF([Data],Tabulka2493[[#This Row],[Data]])-1)</f>
        <v/>
      </c>
      <c r="I680" s="5" t="str">
        <f ca="1">IF(INDIRECT("A"&amp;ROW())="","",(Tabulka2493[[#This Row],[Pořadí2 - i2]]-1)/COUNT([Data]))</f>
        <v/>
      </c>
      <c r="J680" s="5" t="str">
        <f ca="1">IF(INDIRECT("A"&amp;ROW())="","",H680/COUNT([Data]))</f>
        <v/>
      </c>
      <c r="K680" s="72" t="str">
        <f ca="1">IF(INDIRECT("A"&amp;ROW())="","",NORMDIST(Tabulka2493[[#This Row],[Data]],$X$6,$X$7,1))</f>
        <v/>
      </c>
      <c r="L680" s="5" t="str">
        <f t="shared" ca="1" si="31"/>
        <v/>
      </c>
      <c r="M680" s="5" t="str">
        <f>IF(ROW()=7,MAX(Tabulka2493[D_i]),"")</f>
        <v/>
      </c>
      <c r="N680" s="5"/>
      <c r="O680" s="80"/>
      <c r="P680" s="80"/>
      <c r="Q680" s="80"/>
      <c r="R680" s="76" t="str">
        <f>IF(ROW()=7,IF(SUM([pomocná])&gt;0,SUM([pomocná]),1.36/SQRT(COUNT(Tabulka2493[Data]))),"")</f>
        <v/>
      </c>
      <c r="S680" s="79"/>
      <c r="T680" s="72"/>
      <c r="U680" s="72"/>
      <c r="V680" s="72"/>
    </row>
    <row r="681" spans="1:22">
      <c r="A681" s="4" t="str">
        <f>IF('Odhad rozsahu výběru'!D683="","",'Odhad rozsahu výběru'!D683)</f>
        <v/>
      </c>
      <c r="B681" s="69" t="str">
        <f ca="1">IF(INDIRECT("A"&amp;ROW())="","",RANK(A681,[Data],1))</f>
        <v/>
      </c>
      <c r="C681" s="5" t="str">
        <f ca="1">IF(INDIRECT("A"&amp;ROW())="","",(B681-1)/COUNT([Data]))</f>
        <v/>
      </c>
      <c r="D681" s="5" t="str">
        <f ca="1">IF(INDIRECT("A"&amp;ROW())="","",B681/COUNT([Data]))</f>
        <v/>
      </c>
      <c r="E681" t="str">
        <f t="shared" ca="1" si="32"/>
        <v/>
      </c>
      <c r="F681" s="5" t="str">
        <f t="shared" ca="1" si="30"/>
        <v/>
      </c>
      <c r="G681" s="5" t="str">
        <f>IF(ROW()=7,MAX([D_i]),"")</f>
        <v/>
      </c>
      <c r="H681" s="69" t="str">
        <f ca="1">IF(INDIRECT("A"&amp;ROW())="","",RANK([Data],[Data],1)+COUNTIF([Data],Tabulka2493[[#This Row],[Data]])-1)</f>
        <v/>
      </c>
      <c r="I681" s="5" t="str">
        <f ca="1">IF(INDIRECT("A"&amp;ROW())="","",(Tabulka2493[[#This Row],[Pořadí2 - i2]]-1)/COUNT([Data]))</f>
        <v/>
      </c>
      <c r="J681" s="5" t="str">
        <f ca="1">IF(INDIRECT("A"&amp;ROW())="","",H681/COUNT([Data]))</f>
        <v/>
      </c>
      <c r="K681" s="72" t="str">
        <f ca="1">IF(INDIRECT("A"&amp;ROW())="","",NORMDIST(Tabulka2493[[#This Row],[Data]],$X$6,$X$7,1))</f>
        <v/>
      </c>
      <c r="L681" s="5" t="str">
        <f t="shared" ca="1" si="31"/>
        <v/>
      </c>
      <c r="M681" s="5" t="str">
        <f>IF(ROW()=7,MAX(Tabulka2493[D_i]),"")</f>
        <v/>
      </c>
      <c r="N681" s="5"/>
      <c r="O681" s="80"/>
      <c r="P681" s="80"/>
      <c r="Q681" s="80"/>
      <c r="R681" s="76" t="str">
        <f>IF(ROW()=7,IF(SUM([pomocná])&gt;0,SUM([pomocná]),1.36/SQRT(COUNT(Tabulka2493[Data]))),"")</f>
        <v/>
      </c>
      <c r="S681" s="79"/>
      <c r="T681" s="72"/>
      <c r="U681" s="72"/>
      <c r="V681" s="72"/>
    </row>
    <row r="682" spans="1:22">
      <c r="A682" s="4" t="str">
        <f>IF('Odhad rozsahu výběru'!D684="","",'Odhad rozsahu výběru'!D684)</f>
        <v/>
      </c>
      <c r="B682" s="69" t="str">
        <f ca="1">IF(INDIRECT("A"&amp;ROW())="","",RANK(A682,[Data],1))</f>
        <v/>
      </c>
      <c r="C682" s="5" t="str">
        <f ca="1">IF(INDIRECT("A"&amp;ROW())="","",(B682-1)/COUNT([Data]))</f>
        <v/>
      </c>
      <c r="D682" s="5" t="str">
        <f ca="1">IF(INDIRECT("A"&amp;ROW())="","",B682/COUNT([Data]))</f>
        <v/>
      </c>
      <c r="E682" t="str">
        <f t="shared" ca="1" si="32"/>
        <v/>
      </c>
      <c r="F682" s="5" t="str">
        <f t="shared" ca="1" si="30"/>
        <v/>
      </c>
      <c r="G682" s="5" t="str">
        <f>IF(ROW()=7,MAX([D_i]),"")</f>
        <v/>
      </c>
      <c r="H682" s="69" t="str">
        <f ca="1">IF(INDIRECT("A"&amp;ROW())="","",RANK([Data],[Data],1)+COUNTIF([Data],Tabulka2493[[#This Row],[Data]])-1)</f>
        <v/>
      </c>
      <c r="I682" s="5" t="str">
        <f ca="1">IF(INDIRECT("A"&amp;ROW())="","",(Tabulka2493[[#This Row],[Pořadí2 - i2]]-1)/COUNT([Data]))</f>
        <v/>
      </c>
      <c r="J682" s="5" t="str">
        <f ca="1">IF(INDIRECT("A"&amp;ROW())="","",H682/COUNT([Data]))</f>
        <v/>
      </c>
      <c r="K682" s="72" t="str">
        <f ca="1">IF(INDIRECT("A"&amp;ROW())="","",NORMDIST(Tabulka2493[[#This Row],[Data]],$X$6,$X$7,1))</f>
        <v/>
      </c>
      <c r="L682" s="5" t="str">
        <f t="shared" ca="1" si="31"/>
        <v/>
      </c>
      <c r="M682" s="5" t="str">
        <f>IF(ROW()=7,MAX(Tabulka2493[D_i]),"")</f>
        <v/>
      </c>
      <c r="N682" s="5"/>
      <c r="O682" s="80"/>
      <c r="P682" s="80"/>
      <c r="Q682" s="80"/>
      <c r="R682" s="76" t="str">
        <f>IF(ROW()=7,IF(SUM([pomocná])&gt;0,SUM([pomocná]),1.36/SQRT(COUNT(Tabulka2493[Data]))),"")</f>
        <v/>
      </c>
      <c r="S682" s="79"/>
      <c r="T682" s="72"/>
      <c r="U682" s="72"/>
      <c r="V682" s="72"/>
    </row>
    <row r="683" spans="1:22">
      <c r="A683" s="4" t="str">
        <f>IF('Odhad rozsahu výběru'!D685="","",'Odhad rozsahu výběru'!D685)</f>
        <v/>
      </c>
      <c r="B683" s="69" t="str">
        <f ca="1">IF(INDIRECT("A"&amp;ROW())="","",RANK(A683,[Data],1))</f>
        <v/>
      </c>
      <c r="C683" s="5" t="str">
        <f ca="1">IF(INDIRECT("A"&amp;ROW())="","",(B683-1)/COUNT([Data]))</f>
        <v/>
      </c>
      <c r="D683" s="5" t="str">
        <f ca="1">IF(INDIRECT("A"&amp;ROW())="","",B683/COUNT([Data]))</f>
        <v/>
      </c>
      <c r="E683" t="str">
        <f t="shared" ca="1" si="32"/>
        <v/>
      </c>
      <c r="F683" s="5" t="str">
        <f t="shared" ca="1" si="30"/>
        <v/>
      </c>
      <c r="G683" s="5" t="str">
        <f>IF(ROW()=7,MAX([D_i]),"")</f>
        <v/>
      </c>
      <c r="H683" s="69" t="str">
        <f ca="1">IF(INDIRECT("A"&amp;ROW())="","",RANK([Data],[Data],1)+COUNTIF([Data],Tabulka2493[[#This Row],[Data]])-1)</f>
        <v/>
      </c>
      <c r="I683" s="5" t="str">
        <f ca="1">IF(INDIRECT("A"&amp;ROW())="","",(Tabulka2493[[#This Row],[Pořadí2 - i2]]-1)/COUNT([Data]))</f>
        <v/>
      </c>
      <c r="J683" s="5" t="str">
        <f ca="1">IF(INDIRECT("A"&amp;ROW())="","",H683/COUNT([Data]))</f>
        <v/>
      </c>
      <c r="K683" s="72" t="str">
        <f ca="1">IF(INDIRECT("A"&amp;ROW())="","",NORMDIST(Tabulka2493[[#This Row],[Data]],$X$6,$X$7,1))</f>
        <v/>
      </c>
      <c r="L683" s="5" t="str">
        <f t="shared" ca="1" si="31"/>
        <v/>
      </c>
      <c r="M683" s="5" t="str">
        <f>IF(ROW()=7,MAX(Tabulka2493[D_i]),"")</f>
        <v/>
      </c>
      <c r="N683" s="5"/>
      <c r="O683" s="80"/>
      <c r="P683" s="80"/>
      <c r="Q683" s="80"/>
      <c r="R683" s="76" t="str">
        <f>IF(ROW()=7,IF(SUM([pomocná])&gt;0,SUM([pomocná]),1.36/SQRT(COUNT(Tabulka2493[Data]))),"")</f>
        <v/>
      </c>
      <c r="S683" s="79"/>
      <c r="T683" s="72"/>
      <c r="U683" s="72"/>
      <c r="V683" s="72"/>
    </row>
    <row r="684" spans="1:22">
      <c r="A684" s="4" t="str">
        <f>IF('Odhad rozsahu výběru'!D686="","",'Odhad rozsahu výběru'!D686)</f>
        <v/>
      </c>
      <c r="B684" s="69" t="str">
        <f ca="1">IF(INDIRECT("A"&amp;ROW())="","",RANK(A684,[Data],1))</f>
        <v/>
      </c>
      <c r="C684" s="5" t="str">
        <f ca="1">IF(INDIRECT("A"&amp;ROW())="","",(B684-1)/COUNT([Data]))</f>
        <v/>
      </c>
      <c r="D684" s="5" t="str">
        <f ca="1">IF(INDIRECT("A"&amp;ROW())="","",B684/COUNT([Data]))</f>
        <v/>
      </c>
      <c r="E684" t="str">
        <f t="shared" ca="1" si="32"/>
        <v/>
      </c>
      <c r="F684" s="5" t="str">
        <f t="shared" ca="1" si="30"/>
        <v/>
      </c>
      <c r="G684" s="5" t="str">
        <f>IF(ROW()=7,MAX([D_i]),"")</f>
        <v/>
      </c>
      <c r="H684" s="69" t="str">
        <f ca="1">IF(INDIRECT("A"&amp;ROW())="","",RANK([Data],[Data],1)+COUNTIF([Data],Tabulka2493[[#This Row],[Data]])-1)</f>
        <v/>
      </c>
      <c r="I684" s="5" t="str">
        <f ca="1">IF(INDIRECT("A"&amp;ROW())="","",(Tabulka2493[[#This Row],[Pořadí2 - i2]]-1)/COUNT([Data]))</f>
        <v/>
      </c>
      <c r="J684" s="5" t="str">
        <f ca="1">IF(INDIRECT("A"&amp;ROW())="","",H684/COUNT([Data]))</f>
        <v/>
      </c>
      <c r="K684" s="72" t="str">
        <f ca="1">IF(INDIRECT("A"&amp;ROW())="","",NORMDIST(Tabulka2493[[#This Row],[Data]],$X$6,$X$7,1))</f>
        <v/>
      </c>
      <c r="L684" s="5" t="str">
        <f t="shared" ca="1" si="31"/>
        <v/>
      </c>
      <c r="M684" s="5" t="str">
        <f>IF(ROW()=7,MAX(Tabulka2493[D_i]),"")</f>
        <v/>
      </c>
      <c r="N684" s="5"/>
      <c r="O684" s="80"/>
      <c r="P684" s="80"/>
      <c r="Q684" s="80"/>
      <c r="R684" s="76" t="str">
        <f>IF(ROW()=7,IF(SUM([pomocná])&gt;0,SUM([pomocná]),1.36/SQRT(COUNT(Tabulka2493[Data]))),"")</f>
        <v/>
      </c>
      <c r="S684" s="79"/>
      <c r="T684" s="72"/>
      <c r="U684" s="72"/>
      <c r="V684" s="72"/>
    </row>
    <row r="685" spans="1:22">
      <c r="A685" s="4" t="str">
        <f>IF('Odhad rozsahu výběru'!D687="","",'Odhad rozsahu výběru'!D687)</f>
        <v/>
      </c>
      <c r="B685" s="69" t="str">
        <f ca="1">IF(INDIRECT("A"&amp;ROW())="","",RANK(A685,[Data],1))</f>
        <v/>
      </c>
      <c r="C685" s="5" t="str">
        <f ca="1">IF(INDIRECT("A"&amp;ROW())="","",(B685-1)/COUNT([Data]))</f>
        <v/>
      </c>
      <c r="D685" s="5" t="str">
        <f ca="1">IF(INDIRECT("A"&amp;ROW())="","",B685/COUNT([Data]))</f>
        <v/>
      </c>
      <c r="E685" t="str">
        <f t="shared" ca="1" si="32"/>
        <v/>
      </c>
      <c r="F685" s="5" t="str">
        <f t="shared" ca="1" si="30"/>
        <v/>
      </c>
      <c r="G685" s="5" t="str">
        <f>IF(ROW()=7,MAX([D_i]),"")</f>
        <v/>
      </c>
      <c r="H685" s="69" t="str">
        <f ca="1">IF(INDIRECT("A"&amp;ROW())="","",RANK([Data],[Data],1)+COUNTIF([Data],Tabulka2493[[#This Row],[Data]])-1)</f>
        <v/>
      </c>
      <c r="I685" s="5" t="str">
        <f ca="1">IF(INDIRECT("A"&amp;ROW())="","",(Tabulka2493[[#This Row],[Pořadí2 - i2]]-1)/COUNT([Data]))</f>
        <v/>
      </c>
      <c r="J685" s="5" t="str">
        <f ca="1">IF(INDIRECT("A"&amp;ROW())="","",H685/COUNT([Data]))</f>
        <v/>
      </c>
      <c r="K685" s="72" t="str">
        <f ca="1">IF(INDIRECT("A"&amp;ROW())="","",NORMDIST(Tabulka2493[[#This Row],[Data]],$X$6,$X$7,1))</f>
        <v/>
      </c>
      <c r="L685" s="5" t="str">
        <f t="shared" ca="1" si="31"/>
        <v/>
      </c>
      <c r="M685" s="5" t="str">
        <f>IF(ROW()=7,MAX(Tabulka2493[D_i]),"")</f>
        <v/>
      </c>
      <c r="N685" s="5"/>
      <c r="O685" s="80"/>
      <c r="P685" s="80"/>
      <c r="Q685" s="80"/>
      <c r="R685" s="76" t="str">
        <f>IF(ROW()=7,IF(SUM([pomocná])&gt;0,SUM([pomocná]),1.36/SQRT(COUNT(Tabulka2493[Data]))),"")</f>
        <v/>
      </c>
      <c r="S685" s="79"/>
      <c r="T685" s="72"/>
      <c r="U685" s="72"/>
      <c r="V685" s="72"/>
    </row>
    <row r="686" spans="1:22">
      <c r="A686" s="4" t="str">
        <f>IF('Odhad rozsahu výběru'!D688="","",'Odhad rozsahu výběru'!D688)</f>
        <v/>
      </c>
      <c r="B686" s="69" t="str">
        <f ca="1">IF(INDIRECT("A"&amp;ROW())="","",RANK(A686,[Data],1))</f>
        <v/>
      </c>
      <c r="C686" s="5" t="str">
        <f ca="1">IF(INDIRECT("A"&amp;ROW())="","",(B686-1)/COUNT([Data]))</f>
        <v/>
      </c>
      <c r="D686" s="5" t="str">
        <f ca="1">IF(INDIRECT("A"&amp;ROW())="","",B686/COUNT([Data]))</f>
        <v/>
      </c>
      <c r="E686" t="str">
        <f t="shared" ca="1" si="32"/>
        <v/>
      </c>
      <c r="F686" s="5" t="str">
        <f t="shared" ca="1" si="30"/>
        <v/>
      </c>
      <c r="G686" s="5" t="str">
        <f>IF(ROW()=7,MAX([D_i]),"")</f>
        <v/>
      </c>
      <c r="H686" s="69" t="str">
        <f ca="1">IF(INDIRECT("A"&amp;ROW())="","",RANK([Data],[Data],1)+COUNTIF([Data],Tabulka2493[[#This Row],[Data]])-1)</f>
        <v/>
      </c>
      <c r="I686" s="5" t="str">
        <f ca="1">IF(INDIRECT("A"&amp;ROW())="","",(Tabulka2493[[#This Row],[Pořadí2 - i2]]-1)/COUNT([Data]))</f>
        <v/>
      </c>
      <c r="J686" s="5" t="str">
        <f ca="1">IF(INDIRECT("A"&amp;ROW())="","",H686/COUNT([Data]))</f>
        <v/>
      </c>
      <c r="K686" s="72" t="str">
        <f ca="1">IF(INDIRECT("A"&amp;ROW())="","",NORMDIST(Tabulka2493[[#This Row],[Data]],$X$6,$X$7,1))</f>
        <v/>
      </c>
      <c r="L686" s="5" t="str">
        <f t="shared" ca="1" si="31"/>
        <v/>
      </c>
      <c r="M686" s="5" t="str">
        <f>IF(ROW()=7,MAX(Tabulka2493[D_i]),"")</f>
        <v/>
      </c>
      <c r="N686" s="5"/>
      <c r="O686" s="80"/>
      <c r="P686" s="80"/>
      <c r="Q686" s="80"/>
      <c r="R686" s="76" t="str">
        <f>IF(ROW()=7,IF(SUM([pomocná])&gt;0,SUM([pomocná]),1.36/SQRT(COUNT(Tabulka2493[Data]))),"")</f>
        <v/>
      </c>
      <c r="S686" s="79"/>
      <c r="T686" s="72"/>
      <c r="U686" s="72"/>
      <c r="V686" s="72"/>
    </row>
    <row r="687" spans="1:22">
      <c r="A687" s="4" t="str">
        <f>IF('Odhad rozsahu výběru'!D689="","",'Odhad rozsahu výběru'!D689)</f>
        <v/>
      </c>
      <c r="B687" s="69" t="str">
        <f ca="1">IF(INDIRECT("A"&amp;ROW())="","",RANK(A687,[Data],1))</f>
        <v/>
      </c>
      <c r="C687" s="5" t="str">
        <f ca="1">IF(INDIRECT("A"&amp;ROW())="","",(B687-1)/COUNT([Data]))</f>
        <v/>
      </c>
      <c r="D687" s="5" t="str">
        <f ca="1">IF(INDIRECT("A"&amp;ROW())="","",B687/COUNT([Data]))</f>
        <v/>
      </c>
      <c r="E687" t="str">
        <f t="shared" ca="1" si="32"/>
        <v/>
      </c>
      <c r="F687" s="5" t="str">
        <f t="shared" ca="1" si="30"/>
        <v/>
      </c>
      <c r="G687" s="5" t="str">
        <f>IF(ROW()=7,MAX([D_i]),"")</f>
        <v/>
      </c>
      <c r="H687" s="69" t="str">
        <f ca="1">IF(INDIRECT("A"&amp;ROW())="","",RANK([Data],[Data],1)+COUNTIF([Data],Tabulka2493[[#This Row],[Data]])-1)</f>
        <v/>
      </c>
      <c r="I687" s="5" t="str">
        <f ca="1">IF(INDIRECT("A"&amp;ROW())="","",(Tabulka2493[[#This Row],[Pořadí2 - i2]]-1)/COUNT([Data]))</f>
        <v/>
      </c>
      <c r="J687" s="5" t="str">
        <f ca="1">IF(INDIRECT("A"&amp;ROW())="","",H687/COUNT([Data]))</f>
        <v/>
      </c>
      <c r="K687" s="72" t="str">
        <f ca="1">IF(INDIRECT("A"&amp;ROW())="","",NORMDIST(Tabulka2493[[#This Row],[Data]],$X$6,$X$7,1))</f>
        <v/>
      </c>
      <c r="L687" s="5" t="str">
        <f t="shared" ca="1" si="31"/>
        <v/>
      </c>
      <c r="M687" s="5" t="str">
        <f>IF(ROW()=7,MAX(Tabulka2493[D_i]),"")</f>
        <v/>
      </c>
      <c r="N687" s="5"/>
      <c r="O687" s="80"/>
      <c r="P687" s="80"/>
      <c r="Q687" s="80"/>
      <c r="R687" s="76" t="str">
        <f>IF(ROW()=7,IF(SUM([pomocná])&gt;0,SUM([pomocná]),1.36/SQRT(COUNT(Tabulka2493[Data]))),"")</f>
        <v/>
      </c>
      <c r="S687" s="79"/>
      <c r="T687" s="72"/>
      <c r="U687" s="72"/>
      <c r="V687" s="72"/>
    </row>
    <row r="688" spans="1:22">
      <c r="A688" s="4" t="str">
        <f>IF('Odhad rozsahu výběru'!D690="","",'Odhad rozsahu výběru'!D690)</f>
        <v/>
      </c>
      <c r="B688" s="69" t="str">
        <f ca="1">IF(INDIRECT("A"&amp;ROW())="","",RANK(A688,[Data],1))</f>
        <v/>
      </c>
      <c r="C688" s="5" t="str">
        <f ca="1">IF(INDIRECT("A"&amp;ROW())="","",(B688-1)/COUNT([Data]))</f>
        <v/>
      </c>
      <c r="D688" s="5" t="str">
        <f ca="1">IF(INDIRECT("A"&amp;ROW())="","",B688/COUNT([Data]))</f>
        <v/>
      </c>
      <c r="E688" t="str">
        <f t="shared" ca="1" si="32"/>
        <v/>
      </c>
      <c r="F688" s="5" t="str">
        <f t="shared" ca="1" si="30"/>
        <v/>
      </c>
      <c r="G688" s="5" t="str">
        <f>IF(ROW()=7,MAX([D_i]),"")</f>
        <v/>
      </c>
      <c r="H688" s="69" t="str">
        <f ca="1">IF(INDIRECT("A"&amp;ROW())="","",RANK([Data],[Data],1)+COUNTIF([Data],Tabulka2493[[#This Row],[Data]])-1)</f>
        <v/>
      </c>
      <c r="I688" s="5" t="str">
        <f ca="1">IF(INDIRECT("A"&amp;ROW())="","",(Tabulka2493[[#This Row],[Pořadí2 - i2]]-1)/COUNT([Data]))</f>
        <v/>
      </c>
      <c r="J688" s="5" t="str">
        <f ca="1">IF(INDIRECT("A"&amp;ROW())="","",H688/COUNT([Data]))</f>
        <v/>
      </c>
      <c r="K688" s="72" t="str">
        <f ca="1">IF(INDIRECT("A"&amp;ROW())="","",NORMDIST(Tabulka2493[[#This Row],[Data]],$X$6,$X$7,1))</f>
        <v/>
      </c>
      <c r="L688" s="5" t="str">
        <f t="shared" ca="1" si="31"/>
        <v/>
      </c>
      <c r="M688" s="5" t="str">
        <f>IF(ROW()=7,MAX(Tabulka2493[D_i]),"")</f>
        <v/>
      </c>
      <c r="N688" s="5"/>
      <c r="O688" s="80"/>
      <c r="P688" s="80"/>
      <c r="Q688" s="80"/>
      <c r="R688" s="76" t="str">
        <f>IF(ROW()=7,IF(SUM([pomocná])&gt;0,SUM([pomocná]),1.36/SQRT(COUNT(Tabulka2493[Data]))),"")</f>
        <v/>
      </c>
      <c r="S688" s="79"/>
      <c r="T688" s="72"/>
      <c r="U688" s="72"/>
      <c r="V688" s="72"/>
    </row>
    <row r="689" spans="1:22">
      <c r="A689" s="4" t="str">
        <f>IF('Odhad rozsahu výběru'!D691="","",'Odhad rozsahu výběru'!D691)</f>
        <v/>
      </c>
      <c r="B689" s="69" t="str">
        <f ca="1">IF(INDIRECT("A"&amp;ROW())="","",RANK(A689,[Data],1))</f>
        <v/>
      </c>
      <c r="C689" s="5" t="str">
        <f ca="1">IF(INDIRECT("A"&amp;ROW())="","",(B689-1)/COUNT([Data]))</f>
        <v/>
      </c>
      <c r="D689" s="5" t="str">
        <f ca="1">IF(INDIRECT("A"&amp;ROW())="","",B689/COUNT([Data]))</f>
        <v/>
      </c>
      <c r="E689" t="str">
        <f t="shared" ca="1" si="32"/>
        <v/>
      </c>
      <c r="F689" s="5" t="str">
        <f t="shared" ca="1" si="30"/>
        <v/>
      </c>
      <c r="G689" s="5" t="str">
        <f>IF(ROW()=7,MAX([D_i]),"")</f>
        <v/>
      </c>
      <c r="H689" s="69" t="str">
        <f ca="1">IF(INDIRECT("A"&amp;ROW())="","",RANK([Data],[Data],1)+COUNTIF([Data],Tabulka2493[[#This Row],[Data]])-1)</f>
        <v/>
      </c>
      <c r="I689" s="5" t="str">
        <f ca="1">IF(INDIRECT("A"&amp;ROW())="","",(Tabulka2493[[#This Row],[Pořadí2 - i2]]-1)/COUNT([Data]))</f>
        <v/>
      </c>
      <c r="J689" s="5" t="str">
        <f ca="1">IF(INDIRECT("A"&amp;ROW())="","",H689/COUNT([Data]))</f>
        <v/>
      </c>
      <c r="K689" s="72" t="str">
        <f ca="1">IF(INDIRECT("A"&amp;ROW())="","",NORMDIST(Tabulka2493[[#This Row],[Data]],$X$6,$X$7,1))</f>
        <v/>
      </c>
      <c r="L689" s="5" t="str">
        <f t="shared" ca="1" si="31"/>
        <v/>
      </c>
      <c r="M689" s="5" t="str">
        <f>IF(ROW()=7,MAX(Tabulka2493[D_i]),"")</f>
        <v/>
      </c>
      <c r="N689" s="5"/>
      <c r="O689" s="80"/>
      <c r="P689" s="80"/>
      <c r="Q689" s="80"/>
      <c r="R689" s="76" t="str">
        <f>IF(ROW()=7,IF(SUM([pomocná])&gt;0,SUM([pomocná]),1.36/SQRT(COUNT(Tabulka2493[Data]))),"")</f>
        <v/>
      </c>
      <c r="S689" s="79"/>
      <c r="T689" s="72"/>
      <c r="U689" s="72"/>
      <c r="V689" s="72"/>
    </row>
    <row r="690" spans="1:22">
      <c r="A690" s="4" t="str">
        <f>IF('Odhad rozsahu výběru'!D692="","",'Odhad rozsahu výběru'!D692)</f>
        <v/>
      </c>
      <c r="B690" s="69" t="str">
        <f ca="1">IF(INDIRECT("A"&amp;ROW())="","",RANK(A690,[Data],1))</f>
        <v/>
      </c>
      <c r="C690" s="5" t="str">
        <f ca="1">IF(INDIRECT("A"&amp;ROW())="","",(B690-1)/COUNT([Data]))</f>
        <v/>
      </c>
      <c r="D690" s="5" t="str">
        <f ca="1">IF(INDIRECT("A"&amp;ROW())="","",B690/COUNT([Data]))</f>
        <v/>
      </c>
      <c r="E690" t="str">
        <f t="shared" ca="1" si="32"/>
        <v/>
      </c>
      <c r="F690" s="5" t="str">
        <f t="shared" ca="1" si="30"/>
        <v/>
      </c>
      <c r="G690" s="5" t="str">
        <f>IF(ROW()=7,MAX([D_i]),"")</f>
        <v/>
      </c>
      <c r="H690" s="69" t="str">
        <f ca="1">IF(INDIRECT("A"&amp;ROW())="","",RANK([Data],[Data],1)+COUNTIF([Data],Tabulka2493[[#This Row],[Data]])-1)</f>
        <v/>
      </c>
      <c r="I690" s="5" t="str">
        <f ca="1">IF(INDIRECT("A"&amp;ROW())="","",(Tabulka2493[[#This Row],[Pořadí2 - i2]]-1)/COUNT([Data]))</f>
        <v/>
      </c>
      <c r="J690" s="5" t="str">
        <f ca="1">IF(INDIRECT("A"&amp;ROW())="","",H690/COUNT([Data]))</f>
        <v/>
      </c>
      <c r="K690" s="72" t="str">
        <f ca="1">IF(INDIRECT("A"&amp;ROW())="","",NORMDIST(Tabulka2493[[#This Row],[Data]],$X$6,$X$7,1))</f>
        <v/>
      </c>
      <c r="L690" s="5" t="str">
        <f t="shared" ca="1" si="31"/>
        <v/>
      </c>
      <c r="M690" s="5" t="str">
        <f>IF(ROW()=7,MAX(Tabulka2493[D_i]),"")</f>
        <v/>
      </c>
      <c r="N690" s="5"/>
      <c r="O690" s="80"/>
      <c r="P690" s="80"/>
      <c r="Q690" s="80"/>
      <c r="R690" s="76" t="str">
        <f>IF(ROW()=7,IF(SUM([pomocná])&gt;0,SUM([pomocná]),1.36/SQRT(COUNT(Tabulka2493[Data]))),"")</f>
        <v/>
      </c>
      <c r="S690" s="79"/>
      <c r="T690" s="72"/>
      <c r="U690" s="72"/>
      <c r="V690" s="72"/>
    </row>
    <row r="691" spans="1:22">
      <c r="A691" s="4" t="str">
        <f>IF('Odhad rozsahu výběru'!D693="","",'Odhad rozsahu výběru'!D693)</f>
        <v/>
      </c>
      <c r="B691" s="69" t="str">
        <f ca="1">IF(INDIRECT("A"&amp;ROW())="","",RANK(A691,[Data],1))</f>
        <v/>
      </c>
      <c r="C691" s="5" t="str">
        <f ca="1">IF(INDIRECT("A"&amp;ROW())="","",(B691-1)/COUNT([Data]))</f>
        <v/>
      </c>
      <c r="D691" s="5" t="str">
        <f ca="1">IF(INDIRECT("A"&amp;ROW())="","",B691/COUNT([Data]))</f>
        <v/>
      </c>
      <c r="E691" t="str">
        <f t="shared" ca="1" si="32"/>
        <v/>
      </c>
      <c r="F691" s="5" t="str">
        <f t="shared" ca="1" si="30"/>
        <v/>
      </c>
      <c r="G691" s="5" t="str">
        <f>IF(ROW()=7,MAX([D_i]),"")</f>
        <v/>
      </c>
      <c r="H691" s="69" t="str">
        <f ca="1">IF(INDIRECT("A"&amp;ROW())="","",RANK([Data],[Data],1)+COUNTIF([Data],Tabulka2493[[#This Row],[Data]])-1)</f>
        <v/>
      </c>
      <c r="I691" s="5" t="str">
        <f ca="1">IF(INDIRECT("A"&amp;ROW())="","",(Tabulka2493[[#This Row],[Pořadí2 - i2]]-1)/COUNT([Data]))</f>
        <v/>
      </c>
      <c r="J691" s="5" t="str">
        <f ca="1">IF(INDIRECT("A"&amp;ROW())="","",H691/COUNT([Data]))</f>
        <v/>
      </c>
      <c r="K691" s="72" t="str">
        <f ca="1">IF(INDIRECT("A"&amp;ROW())="","",NORMDIST(Tabulka2493[[#This Row],[Data]],$X$6,$X$7,1))</f>
        <v/>
      </c>
      <c r="L691" s="5" t="str">
        <f t="shared" ca="1" si="31"/>
        <v/>
      </c>
      <c r="M691" s="5" t="str">
        <f>IF(ROW()=7,MAX(Tabulka2493[D_i]),"")</f>
        <v/>
      </c>
      <c r="N691" s="5"/>
      <c r="O691" s="80"/>
      <c r="P691" s="80"/>
      <c r="Q691" s="80"/>
      <c r="R691" s="76" t="str">
        <f>IF(ROW()=7,IF(SUM([pomocná])&gt;0,SUM([pomocná]),1.36/SQRT(COUNT(Tabulka2493[Data]))),"")</f>
        <v/>
      </c>
      <c r="S691" s="79"/>
      <c r="T691" s="72"/>
      <c r="U691" s="72"/>
      <c r="V691" s="72"/>
    </row>
    <row r="692" spans="1:22">
      <c r="A692" s="4" t="str">
        <f>IF('Odhad rozsahu výběru'!D694="","",'Odhad rozsahu výběru'!D694)</f>
        <v/>
      </c>
      <c r="B692" s="69" t="str">
        <f ca="1">IF(INDIRECT("A"&amp;ROW())="","",RANK(A692,[Data],1))</f>
        <v/>
      </c>
      <c r="C692" s="5" t="str">
        <f ca="1">IF(INDIRECT("A"&amp;ROW())="","",(B692-1)/COUNT([Data]))</f>
        <v/>
      </c>
      <c r="D692" s="5" t="str">
        <f ca="1">IF(INDIRECT("A"&amp;ROW())="","",B692/COUNT([Data]))</f>
        <v/>
      </c>
      <c r="E692" t="str">
        <f t="shared" ca="1" si="32"/>
        <v/>
      </c>
      <c r="F692" s="5" t="str">
        <f t="shared" ca="1" si="30"/>
        <v/>
      </c>
      <c r="G692" s="5" t="str">
        <f>IF(ROW()=7,MAX([D_i]),"")</f>
        <v/>
      </c>
      <c r="H692" s="69" t="str">
        <f ca="1">IF(INDIRECT("A"&amp;ROW())="","",RANK([Data],[Data],1)+COUNTIF([Data],Tabulka2493[[#This Row],[Data]])-1)</f>
        <v/>
      </c>
      <c r="I692" s="5" t="str">
        <f ca="1">IF(INDIRECT("A"&amp;ROW())="","",(Tabulka2493[[#This Row],[Pořadí2 - i2]]-1)/COUNT([Data]))</f>
        <v/>
      </c>
      <c r="J692" s="5" t="str">
        <f ca="1">IF(INDIRECT("A"&amp;ROW())="","",H692/COUNT([Data]))</f>
        <v/>
      </c>
      <c r="K692" s="72" t="str">
        <f ca="1">IF(INDIRECT("A"&amp;ROW())="","",NORMDIST(Tabulka2493[[#This Row],[Data]],$X$6,$X$7,1))</f>
        <v/>
      </c>
      <c r="L692" s="5" t="str">
        <f t="shared" ca="1" si="31"/>
        <v/>
      </c>
      <c r="M692" s="5" t="str">
        <f>IF(ROW()=7,MAX(Tabulka2493[D_i]),"")</f>
        <v/>
      </c>
      <c r="N692" s="5"/>
      <c r="O692" s="80"/>
      <c r="P692" s="80"/>
      <c r="Q692" s="80"/>
      <c r="R692" s="76" t="str">
        <f>IF(ROW()=7,IF(SUM([pomocná])&gt;0,SUM([pomocná]),1.36/SQRT(COUNT(Tabulka2493[Data]))),"")</f>
        <v/>
      </c>
      <c r="S692" s="79"/>
      <c r="T692" s="72"/>
      <c r="U692" s="72"/>
      <c r="V692" s="72"/>
    </row>
    <row r="693" spans="1:22">
      <c r="A693" s="4" t="str">
        <f>IF('Odhad rozsahu výběru'!D695="","",'Odhad rozsahu výběru'!D695)</f>
        <v/>
      </c>
      <c r="B693" s="69" t="str">
        <f ca="1">IF(INDIRECT("A"&amp;ROW())="","",RANK(A693,[Data],1))</f>
        <v/>
      </c>
      <c r="C693" s="5" t="str">
        <f ca="1">IF(INDIRECT("A"&amp;ROW())="","",(B693-1)/COUNT([Data]))</f>
        <v/>
      </c>
      <c r="D693" s="5" t="str">
        <f ca="1">IF(INDIRECT("A"&amp;ROW())="","",B693/COUNT([Data]))</f>
        <v/>
      </c>
      <c r="E693" t="str">
        <f t="shared" ca="1" si="32"/>
        <v/>
      </c>
      <c r="F693" s="5" t="str">
        <f t="shared" ca="1" si="30"/>
        <v/>
      </c>
      <c r="G693" s="5" t="str">
        <f>IF(ROW()=7,MAX([D_i]),"")</f>
        <v/>
      </c>
      <c r="H693" s="69" t="str">
        <f ca="1">IF(INDIRECT("A"&amp;ROW())="","",RANK([Data],[Data],1)+COUNTIF([Data],Tabulka2493[[#This Row],[Data]])-1)</f>
        <v/>
      </c>
      <c r="I693" s="5" t="str">
        <f ca="1">IF(INDIRECT("A"&amp;ROW())="","",(Tabulka2493[[#This Row],[Pořadí2 - i2]]-1)/COUNT([Data]))</f>
        <v/>
      </c>
      <c r="J693" s="5" t="str">
        <f ca="1">IF(INDIRECT("A"&amp;ROW())="","",H693/COUNT([Data]))</f>
        <v/>
      </c>
      <c r="K693" s="72" t="str">
        <f ca="1">IF(INDIRECT("A"&amp;ROW())="","",NORMDIST(Tabulka2493[[#This Row],[Data]],$X$6,$X$7,1))</f>
        <v/>
      </c>
      <c r="L693" s="5" t="str">
        <f t="shared" ca="1" si="31"/>
        <v/>
      </c>
      <c r="M693" s="5" t="str">
        <f>IF(ROW()=7,MAX(Tabulka2493[D_i]),"")</f>
        <v/>
      </c>
      <c r="N693" s="5"/>
      <c r="O693" s="80"/>
      <c r="P693" s="80"/>
      <c r="Q693" s="80"/>
      <c r="R693" s="76" t="str">
        <f>IF(ROW()=7,IF(SUM([pomocná])&gt;0,SUM([pomocná]),1.36/SQRT(COUNT(Tabulka2493[Data]))),"")</f>
        <v/>
      </c>
      <c r="S693" s="79"/>
      <c r="T693" s="72"/>
      <c r="U693" s="72"/>
      <c r="V693" s="72"/>
    </row>
    <row r="694" spans="1:22">
      <c r="A694" s="4" t="str">
        <f>IF('Odhad rozsahu výběru'!D696="","",'Odhad rozsahu výběru'!D696)</f>
        <v/>
      </c>
      <c r="B694" s="69" t="str">
        <f ca="1">IF(INDIRECT("A"&amp;ROW())="","",RANK(A694,[Data],1))</f>
        <v/>
      </c>
      <c r="C694" s="5" t="str">
        <f ca="1">IF(INDIRECT("A"&amp;ROW())="","",(B694-1)/COUNT([Data]))</f>
        <v/>
      </c>
      <c r="D694" s="5" t="str">
        <f ca="1">IF(INDIRECT("A"&amp;ROW())="","",B694/COUNT([Data]))</f>
        <v/>
      </c>
      <c r="E694" t="str">
        <f t="shared" ca="1" si="32"/>
        <v/>
      </c>
      <c r="F694" s="5" t="str">
        <f t="shared" ca="1" si="30"/>
        <v/>
      </c>
      <c r="G694" s="5" t="str">
        <f>IF(ROW()=7,MAX([D_i]),"")</f>
        <v/>
      </c>
      <c r="H694" s="69" t="str">
        <f ca="1">IF(INDIRECT("A"&amp;ROW())="","",RANK([Data],[Data],1)+COUNTIF([Data],Tabulka2493[[#This Row],[Data]])-1)</f>
        <v/>
      </c>
      <c r="I694" s="5" t="str">
        <f ca="1">IF(INDIRECT("A"&amp;ROW())="","",(Tabulka2493[[#This Row],[Pořadí2 - i2]]-1)/COUNT([Data]))</f>
        <v/>
      </c>
      <c r="J694" s="5" t="str">
        <f ca="1">IF(INDIRECT("A"&amp;ROW())="","",H694/COUNT([Data]))</f>
        <v/>
      </c>
      <c r="K694" s="72" t="str">
        <f ca="1">IF(INDIRECT("A"&amp;ROW())="","",NORMDIST(Tabulka2493[[#This Row],[Data]],$X$6,$X$7,1))</f>
        <v/>
      </c>
      <c r="L694" s="5" t="str">
        <f t="shared" ca="1" si="31"/>
        <v/>
      </c>
      <c r="M694" s="5" t="str">
        <f>IF(ROW()=7,MAX(Tabulka2493[D_i]),"")</f>
        <v/>
      </c>
      <c r="N694" s="5"/>
      <c r="O694" s="80"/>
      <c r="P694" s="80"/>
      <c r="Q694" s="80"/>
      <c r="R694" s="76" t="str">
        <f>IF(ROW()=7,IF(SUM([pomocná])&gt;0,SUM([pomocná]),1.36/SQRT(COUNT(Tabulka2493[Data]))),"")</f>
        <v/>
      </c>
      <c r="S694" s="79"/>
      <c r="T694" s="72"/>
      <c r="U694" s="72"/>
      <c r="V694" s="72"/>
    </row>
    <row r="695" spans="1:22">
      <c r="A695" s="4" t="str">
        <f>IF('Odhad rozsahu výběru'!D697="","",'Odhad rozsahu výběru'!D697)</f>
        <v/>
      </c>
      <c r="B695" s="69" t="str">
        <f ca="1">IF(INDIRECT("A"&amp;ROW())="","",RANK(A695,[Data],1))</f>
        <v/>
      </c>
      <c r="C695" s="5" t="str">
        <f ca="1">IF(INDIRECT("A"&amp;ROW())="","",(B695-1)/COUNT([Data]))</f>
        <v/>
      </c>
      <c r="D695" s="5" t="str">
        <f ca="1">IF(INDIRECT("A"&amp;ROW())="","",B695/COUNT([Data]))</f>
        <v/>
      </c>
      <c r="E695" t="str">
        <f t="shared" ca="1" si="32"/>
        <v/>
      </c>
      <c r="F695" s="5" t="str">
        <f t="shared" ca="1" si="30"/>
        <v/>
      </c>
      <c r="G695" s="5" t="str">
        <f>IF(ROW()=7,MAX([D_i]),"")</f>
        <v/>
      </c>
      <c r="H695" s="69" t="str">
        <f ca="1">IF(INDIRECT("A"&amp;ROW())="","",RANK([Data],[Data],1)+COUNTIF([Data],Tabulka2493[[#This Row],[Data]])-1)</f>
        <v/>
      </c>
      <c r="I695" s="5" t="str">
        <f ca="1">IF(INDIRECT("A"&amp;ROW())="","",(Tabulka2493[[#This Row],[Pořadí2 - i2]]-1)/COUNT([Data]))</f>
        <v/>
      </c>
      <c r="J695" s="5" t="str">
        <f ca="1">IF(INDIRECT("A"&amp;ROW())="","",H695/COUNT([Data]))</f>
        <v/>
      </c>
      <c r="K695" s="72" t="str">
        <f ca="1">IF(INDIRECT("A"&amp;ROW())="","",NORMDIST(Tabulka2493[[#This Row],[Data]],$X$6,$X$7,1))</f>
        <v/>
      </c>
      <c r="L695" s="5" t="str">
        <f t="shared" ca="1" si="31"/>
        <v/>
      </c>
      <c r="M695" s="5" t="str">
        <f>IF(ROW()=7,MAX(Tabulka2493[D_i]),"")</f>
        <v/>
      </c>
      <c r="N695" s="5"/>
      <c r="O695" s="80"/>
      <c r="P695" s="80"/>
      <c r="Q695" s="80"/>
      <c r="R695" s="76" t="str">
        <f>IF(ROW()=7,IF(SUM([pomocná])&gt;0,SUM([pomocná]),1.36/SQRT(COUNT(Tabulka2493[Data]))),"")</f>
        <v/>
      </c>
      <c r="S695" s="79"/>
      <c r="T695" s="72"/>
      <c r="U695" s="72"/>
      <c r="V695" s="72"/>
    </row>
    <row r="696" spans="1:22">
      <c r="A696" s="4" t="str">
        <f>IF('Odhad rozsahu výběru'!D698="","",'Odhad rozsahu výběru'!D698)</f>
        <v/>
      </c>
      <c r="B696" s="69" t="str">
        <f ca="1">IF(INDIRECT("A"&amp;ROW())="","",RANK(A696,[Data],1))</f>
        <v/>
      </c>
      <c r="C696" s="5" t="str">
        <f ca="1">IF(INDIRECT("A"&amp;ROW())="","",(B696-1)/COUNT([Data]))</f>
        <v/>
      </c>
      <c r="D696" s="5" t="str">
        <f ca="1">IF(INDIRECT("A"&amp;ROW())="","",B696/COUNT([Data]))</f>
        <v/>
      </c>
      <c r="E696" t="str">
        <f t="shared" ca="1" si="32"/>
        <v/>
      </c>
      <c r="F696" s="5" t="str">
        <f t="shared" ca="1" si="30"/>
        <v/>
      </c>
      <c r="G696" s="5" t="str">
        <f>IF(ROW()=7,MAX([D_i]),"")</f>
        <v/>
      </c>
      <c r="H696" s="69" t="str">
        <f ca="1">IF(INDIRECT("A"&amp;ROW())="","",RANK([Data],[Data],1)+COUNTIF([Data],Tabulka2493[[#This Row],[Data]])-1)</f>
        <v/>
      </c>
      <c r="I696" s="5" t="str">
        <f ca="1">IF(INDIRECT("A"&amp;ROW())="","",(Tabulka2493[[#This Row],[Pořadí2 - i2]]-1)/COUNT([Data]))</f>
        <v/>
      </c>
      <c r="J696" s="5" t="str">
        <f ca="1">IF(INDIRECT("A"&amp;ROW())="","",H696/COUNT([Data]))</f>
        <v/>
      </c>
      <c r="K696" s="72" t="str">
        <f ca="1">IF(INDIRECT("A"&amp;ROW())="","",NORMDIST(Tabulka2493[[#This Row],[Data]],$X$6,$X$7,1))</f>
        <v/>
      </c>
      <c r="L696" s="5" t="str">
        <f t="shared" ca="1" si="31"/>
        <v/>
      </c>
      <c r="M696" s="5" t="str">
        <f>IF(ROW()=7,MAX(Tabulka2493[D_i]),"")</f>
        <v/>
      </c>
      <c r="N696" s="5"/>
      <c r="O696" s="80"/>
      <c r="P696" s="80"/>
      <c r="Q696" s="80"/>
      <c r="R696" s="76" t="str">
        <f>IF(ROW()=7,IF(SUM([pomocná])&gt;0,SUM([pomocná]),1.36/SQRT(COUNT(Tabulka2493[Data]))),"")</f>
        <v/>
      </c>
      <c r="S696" s="79"/>
      <c r="T696" s="72"/>
      <c r="U696" s="72"/>
      <c r="V696" s="72"/>
    </row>
    <row r="697" spans="1:22">
      <c r="A697" s="4" t="str">
        <f>IF('Odhad rozsahu výběru'!D699="","",'Odhad rozsahu výběru'!D699)</f>
        <v/>
      </c>
      <c r="B697" s="69" t="str">
        <f ca="1">IF(INDIRECT("A"&amp;ROW())="","",RANK(A697,[Data],1))</f>
        <v/>
      </c>
      <c r="C697" s="5" t="str">
        <f ca="1">IF(INDIRECT("A"&amp;ROW())="","",(B697-1)/COUNT([Data]))</f>
        <v/>
      </c>
      <c r="D697" s="5" t="str">
        <f ca="1">IF(INDIRECT("A"&amp;ROW())="","",B697/COUNT([Data]))</f>
        <v/>
      </c>
      <c r="E697" t="str">
        <f t="shared" ca="1" si="32"/>
        <v/>
      </c>
      <c r="F697" s="5" t="str">
        <f t="shared" ca="1" si="30"/>
        <v/>
      </c>
      <c r="G697" s="5" t="str">
        <f>IF(ROW()=7,MAX([D_i]),"")</f>
        <v/>
      </c>
      <c r="H697" s="69" t="str">
        <f ca="1">IF(INDIRECT("A"&amp;ROW())="","",RANK([Data],[Data],1)+COUNTIF([Data],Tabulka2493[[#This Row],[Data]])-1)</f>
        <v/>
      </c>
      <c r="I697" s="5" t="str">
        <f ca="1">IF(INDIRECT("A"&amp;ROW())="","",(Tabulka2493[[#This Row],[Pořadí2 - i2]]-1)/COUNT([Data]))</f>
        <v/>
      </c>
      <c r="J697" s="5" t="str">
        <f ca="1">IF(INDIRECT("A"&amp;ROW())="","",H697/COUNT([Data]))</f>
        <v/>
      </c>
      <c r="K697" s="72" t="str">
        <f ca="1">IF(INDIRECT("A"&amp;ROW())="","",NORMDIST(Tabulka2493[[#This Row],[Data]],$X$6,$X$7,1))</f>
        <v/>
      </c>
      <c r="L697" s="5" t="str">
        <f t="shared" ca="1" si="31"/>
        <v/>
      </c>
      <c r="M697" s="5" t="str">
        <f>IF(ROW()=7,MAX(Tabulka2493[D_i]),"")</f>
        <v/>
      </c>
      <c r="N697" s="5"/>
      <c r="O697" s="80"/>
      <c r="P697" s="80"/>
      <c r="Q697" s="80"/>
      <c r="R697" s="76" t="str">
        <f>IF(ROW()=7,IF(SUM([pomocná])&gt;0,SUM([pomocná]),1.36/SQRT(COUNT(Tabulka2493[Data]))),"")</f>
        <v/>
      </c>
      <c r="S697" s="79"/>
      <c r="T697" s="72"/>
      <c r="U697" s="72"/>
      <c r="V697" s="72"/>
    </row>
    <row r="698" spans="1:22">
      <c r="A698" s="4" t="str">
        <f>IF('Odhad rozsahu výběru'!D700="","",'Odhad rozsahu výběru'!D700)</f>
        <v/>
      </c>
      <c r="B698" s="69" t="str">
        <f ca="1">IF(INDIRECT("A"&amp;ROW())="","",RANK(A698,[Data],1))</f>
        <v/>
      </c>
      <c r="C698" s="5" t="str">
        <f ca="1">IF(INDIRECT("A"&amp;ROW())="","",(B698-1)/COUNT([Data]))</f>
        <v/>
      </c>
      <c r="D698" s="5" t="str">
        <f ca="1">IF(INDIRECT("A"&amp;ROW())="","",B698/COUNT([Data]))</f>
        <v/>
      </c>
      <c r="E698" t="str">
        <f t="shared" ca="1" si="32"/>
        <v/>
      </c>
      <c r="F698" s="5" t="str">
        <f t="shared" ca="1" si="30"/>
        <v/>
      </c>
      <c r="G698" s="5" t="str">
        <f>IF(ROW()=7,MAX([D_i]),"")</f>
        <v/>
      </c>
      <c r="H698" s="69" t="str">
        <f ca="1">IF(INDIRECT("A"&amp;ROW())="","",RANK([Data],[Data],1)+COUNTIF([Data],Tabulka2493[[#This Row],[Data]])-1)</f>
        <v/>
      </c>
      <c r="I698" s="5" t="str">
        <f ca="1">IF(INDIRECT("A"&amp;ROW())="","",(Tabulka2493[[#This Row],[Pořadí2 - i2]]-1)/COUNT([Data]))</f>
        <v/>
      </c>
      <c r="J698" s="5" t="str">
        <f ca="1">IF(INDIRECT("A"&amp;ROW())="","",H698/COUNT([Data]))</f>
        <v/>
      </c>
      <c r="K698" s="72" t="str">
        <f ca="1">IF(INDIRECT("A"&amp;ROW())="","",NORMDIST(Tabulka2493[[#This Row],[Data]],$X$6,$X$7,1))</f>
        <v/>
      </c>
      <c r="L698" s="5" t="str">
        <f t="shared" ca="1" si="31"/>
        <v/>
      </c>
      <c r="M698" s="5" t="str">
        <f>IF(ROW()=7,MAX(Tabulka2493[D_i]),"")</f>
        <v/>
      </c>
      <c r="N698" s="5"/>
      <c r="O698" s="80"/>
      <c r="P698" s="80"/>
      <c r="Q698" s="80"/>
      <c r="R698" s="76" t="str">
        <f>IF(ROW()=7,IF(SUM([pomocná])&gt;0,SUM([pomocná]),1.36/SQRT(COUNT(Tabulka2493[Data]))),"")</f>
        <v/>
      </c>
      <c r="S698" s="79"/>
      <c r="T698" s="72"/>
      <c r="U698" s="72"/>
      <c r="V698" s="72"/>
    </row>
    <row r="699" spans="1:22">
      <c r="A699" s="4" t="str">
        <f>IF('Odhad rozsahu výběru'!D701="","",'Odhad rozsahu výběru'!D701)</f>
        <v/>
      </c>
      <c r="B699" s="69" t="str">
        <f ca="1">IF(INDIRECT("A"&amp;ROW())="","",RANK(A699,[Data],1))</f>
        <v/>
      </c>
      <c r="C699" s="5" t="str">
        <f ca="1">IF(INDIRECT("A"&amp;ROW())="","",(B699-1)/COUNT([Data]))</f>
        <v/>
      </c>
      <c r="D699" s="5" t="str">
        <f ca="1">IF(INDIRECT("A"&amp;ROW())="","",B699/COUNT([Data]))</f>
        <v/>
      </c>
      <c r="E699" t="str">
        <f t="shared" ca="1" si="32"/>
        <v/>
      </c>
      <c r="F699" s="5" t="str">
        <f t="shared" ca="1" si="30"/>
        <v/>
      </c>
      <c r="G699" s="5" t="str">
        <f>IF(ROW()=7,MAX([D_i]),"")</f>
        <v/>
      </c>
      <c r="H699" s="69" t="str">
        <f ca="1">IF(INDIRECT("A"&amp;ROW())="","",RANK([Data],[Data],1)+COUNTIF([Data],Tabulka2493[[#This Row],[Data]])-1)</f>
        <v/>
      </c>
      <c r="I699" s="5" t="str">
        <f ca="1">IF(INDIRECT("A"&amp;ROW())="","",(Tabulka2493[[#This Row],[Pořadí2 - i2]]-1)/COUNT([Data]))</f>
        <v/>
      </c>
      <c r="J699" s="5" t="str">
        <f ca="1">IF(INDIRECT("A"&amp;ROW())="","",H699/COUNT([Data]))</f>
        <v/>
      </c>
      <c r="K699" s="72" t="str">
        <f ca="1">IF(INDIRECT("A"&amp;ROW())="","",NORMDIST(Tabulka2493[[#This Row],[Data]],$X$6,$X$7,1))</f>
        <v/>
      </c>
      <c r="L699" s="5" t="str">
        <f t="shared" ca="1" si="31"/>
        <v/>
      </c>
      <c r="M699" s="5" t="str">
        <f>IF(ROW()=7,MAX(Tabulka2493[D_i]),"")</f>
        <v/>
      </c>
      <c r="N699" s="5"/>
      <c r="O699" s="80"/>
      <c r="P699" s="80"/>
      <c r="Q699" s="80"/>
      <c r="R699" s="76" t="str">
        <f>IF(ROW()=7,IF(SUM([pomocná])&gt;0,SUM([pomocná]),1.36/SQRT(COUNT(Tabulka2493[Data]))),"")</f>
        <v/>
      </c>
      <c r="S699" s="79"/>
      <c r="T699" s="72"/>
      <c r="U699" s="72"/>
      <c r="V699" s="72"/>
    </row>
    <row r="700" spans="1:22">
      <c r="A700" s="4" t="str">
        <f>IF('Odhad rozsahu výběru'!D702="","",'Odhad rozsahu výběru'!D702)</f>
        <v/>
      </c>
      <c r="B700" s="69" t="str">
        <f ca="1">IF(INDIRECT("A"&amp;ROW())="","",RANK(A700,[Data],1))</f>
        <v/>
      </c>
      <c r="C700" s="5" t="str">
        <f ca="1">IF(INDIRECT("A"&amp;ROW())="","",(B700-1)/COUNT([Data]))</f>
        <v/>
      </c>
      <c r="D700" s="5" t="str">
        <f ca="1">IF(INDIRECT("A"&amp;ROW())="","",B700/COUNT([Data]))</f>
        <v/>
      </c>
      <c r="E700" t="str">
        <f t="shared" ca="1" si="32"/>
        <v/>
      </c>
      <c r="F700" s="5" t="str">
        <f t="shared" ca="1" si="30"/>
        <v/>
      </c>
      <c r="G700" s="5" t="str">
        <f>IF(ROW()=7,MAX([D_i]),"")</f>
        <v/>
      </c>
      <c r="H700" s="69" t="str">
        <f ca="1">IF(INDIRECT("A"&amp;ROW())="","",RANK([Data],[Data],1)+COUNTIF([Data],Tabulka2493[[#This Row],[Data]])-1)</f>
        <v/>
      </c>
      <c r="I700" s="5" t="str">
        <f ca="1">IF(INDIRECT("A"&amp;ROW())="","",(Tabulka2493[[#This Row],[Pořadí2 - i2]]-1)/COUNT([Data]))</f>
        <v/>
      </c>
      <c r="J700" s="5" t="str">
        <f ca="1">IF(INDIRECT("A"&amp;ROW())="","",H700/COUNT([Data]))</f>
        <v/>
      </c>
      <c r="K700" s="72" t="str">
        <f ca="1">IF(INDIRECT("A"&amp;ROW())="","",NORMDIST(Tabulka2493[[#This Row],[Data]],$X$6,$X$7,1))</f>
        <v/>
      </c>
      <c r="L700" s="5" t="str">
        <f t="shared" ca="1" si="31"/>
        <v/>
      </c>
      <c r="M700" s="5" t="str">
        <f>IF(ROW()=7,MAX(Tabulka2493[D_i]),"")</f>
        <v/>
      </c>
      <c r="N700" s="5"/>
      <c r="O700" s="80"/>
      <c r="P700" s="80"/>
      <c r="Q700" s="80"/>
      <c r="R700" s="76" t="str">
        <f>IF(ROW()=7,IF(SUM([pomocná])&gt;0,SUM([pomocná]),1.36/SQRT(COUNT(Tabulka2493[Data]))),"")</f>
        <v/>
      </c>
      <c r="S700" s="79"/>
      <c r="T700" s="72"/>
      <c r="U700" s="72"/>
      <c r="V700" s="72"/>
    </row>
    <row r="701" spans="1:22">
      <c r="A701" s="4" t="str">
        <f>IF('Odhad rozsahu výběru'!D703="","",'Odhad rozsahu výběru'!D703)</f>
        <v/>
      </c>
      <c r="B701" s="69" t="str">
        <f ca="1">IF(INDIRECT("A"&amp;ROW())="","",RANK(A701,[Data],1))</f>
        <v/>
      </c>
      <c r="C701" s="5" t="str">
        <f ca="1">IF(INDIRECT("A"&amp;ROW())="","",(B701-1)/COUNT([Data]))</f>
        <v/>
      </c>
      <c r="D701" s="5" t="str">
        <f ca="1">IF(INDIRECT("A"&amp;ROW())="","",B701/COUNT([Data]))</f>
        <v/>
      </c>
      <c r="E701" t="str">
        <f t="shared" ca="1" si="32"/>
        <v/>
      </c>
      <c r="F701" s="5" t="str">
        <f t="shared" ca="1" si="30"/>
        <v/>
      </c>
      <c r="G701" s="5" t="str">
        <f>IF(ROW()=7,MAX([D_i]),"")</f>
        <v/>
      </c>
      <c r="H701" s="69" t="str">
        <f ca="1">IF(INDIRECT("A"&amp;ROW())="","",RANK([Data],[Data],1)+COUNTIF([Data],Tabulka2493[[#This Row],[Data]])-1)</f>
        <v/>
      </c>
      <c r="I701" s="5" t="str">
        <f ca="1">IF(INDIRECT("A"&amp;ROW())="","",(Tabulka2493[[#This Row],[Pořadí2 - i2]]-1)/COUNT([Data]))</f>
        <v/>
      </c>
      <c r="J701" s="5" t="str">
        <f ca="1">IF(INDIRECT("A"&amp;ROW())="","",H701/COUNT([Data]))</f>
        <v/>
      </c>
      <c r="K701" s="72" t="str">
        <f ca="1">IF(INDIRECT("A"&amp;ROW())="","",NORMDIST(Tabulka2493[[#This Row],[Data]],$X$6,$X$7,1))</f>
        <v/>
      </c>
      <c r="L701" s="5" t="str">
        <f t="shared" ca="1" si="31"/>
        <v/>
      </c>
      <c r="M701" s="5" t="str">
        <f>IF(ROW()=7,MAX(Tabulka2493[D_i]),"")</f>
        <v/>
      </c>
      <c r="N701" s="5"/>
      <c r="O701" s="80"/>
      <c r="P701" s="80"/>
      <c r="Q701" s="80"/>
      <c r="R701" s="76" t="str">
        <f>IF(ROW()=7,IF(SUM([pomocná])&gt;0,SUM([pomocná]),1.36/SQRT(COUNT(Tabulka2493[Data]))),"")</f>
        <v/>
      </c>
      <c r="S701" s="79"/>
      <c r="T701" s="72"/>
      <c r="U701" s="72"/>
      <c r="V701" s="72"/>
    </row>
    <row r="702" spans="1:22">
      <c r="A702" s="4" t="str">
        <f>IF('Odhad rozsahu výběru'!D704="","",'Odhad rozsahu výběru'!D704)</f>
        <v/>
      </c>
      <c r="B702" s="69" t="str">
        <f ca="1">IF(INDIRECT("A"&amp;ROW())="","",RANK(A702,[Data],1))</f>
        <v/>
      </c>
      <c r="C702" s="5" t="str">
        <f ca="1">IF(INDIRECT("A"&amp;ROW())="","",(B702-1)/COUNT([Data]))</f>
        <v/>
      </c>
      <c r="D702" s="5" t="str">
        <f ca="1">IF(INDIRECT("A"&amp;ROW())="","",B702/COUNT([Data]))</f>
        <v/>
      </c>
      <c r="E702" t="str">
        <f t="shared" ca="1" si="32"/>
        <v/>
      </c>
      <c r="F702" s="5" t="str">
        <f t="shared" ca="1" si="30"/>
        <v/>
      </c>
      <c r="G702" s="5" t="str">
        <f>IF(ROW()=7,MAX([D_i]),"")</f>
        <v/>
      </c>
      <c r="H702" s="69" t="str">
        <f ca="1">IF(INDIRECT("A"&amp;ROW())="","",RANK([Data],[Data],1)+COUNTIF([Data],Tabulka2493[[#This Row],[Data]])-1)</f>
        <v/>
      </c>
      <c r="I702" s="5" t="str">
        <f ca="1">IF(INDIRECT("A"&amp;ROW())="","",(Tabulka2493[[#This Row],[Pořadí2 - i2]]-1)/COUNT([Data]))</f>
        <v/>
      </c>
      <c r="J702" s="5" t="str">
        <f ca="1">IF(INDIRECT("A"&amp;ROW())="","",H702/COUNT([Data]))</f>
        <v/>
      </c>
      <c r="K702" s="72" t="str">
        <f ca="1">IF(INDIRECT("A"&amp;ROW())="","",NORMDIST(Tabulka2493[[#This Row],[Data]],$X$6,$X$7,1))</f>
        <v/>
      </c>
      <c r="L702" s="5" t="str">
        <f t="shared" ca="1" si="31"/>
        <v/>
      </c>
      <c r="M702" s="5" t="str">
        <f>IF(ROW()=7,MAX(Tabulka2493[D_i]),"")</f>
        <v/>
      </c>
      <c r="N702" s="5"/>
      <c r="O702" s="80"/>
      <c r="P702" s="80"/>
      <c r="Q702" s="80"/>
      <c r="R702" s="76" t="str">
        <f>IF(ROW()=7,IF(SUM([pomocná])&gt;0,SUM([pomocná]),1.36/SQRT(COUNT(Tabulka2493[Data]))),"")</f>
        <v/>
      </c>
      <c r="S702" s="79"/>
      <c r="T702" s="72"/>
      <c r="U702" s="72"/>
      <c r="V702" s="72"/>
    </row>
    <row r="703" spans="1:22">
      <c r="A703" s="4" t="str">
        <f>IF('Odhad rozsahu výběru'!D705="","",'Odhad rozsahu výběru'!D705)</f>
        <v/>
      </c>
      <c r="B703" s="69" t="str">
        <f ca="1">IF(INDIRECT("A"&amp;ROW())="","",RANK(A703,[Data],1))</f>
        <v/>
      </c>
      <c r="C703" s="5" t="str">
        <f ca="1">IF(INDIRECT("A"&amp;ROW())="","",(B703-1)/COUNT([Data]))</f>
        <v/>
      </c>
      <c r="D703" s="5" t="str">
        <f ca="1">IF(INDIRECT("A"&amp;ROW())="","",B703/COUNT([Data]))</f>
        <v/>
      </c>
      <c r="E703" t="str">
        <f t="shared" ca="1" si="32"/>
        <v/>
      </c>
      <c r="F703" s="5" t="str">
        <f t="shared" ca="1" si="30"/>
        <v/>
      </c>
      <c r="G703" s="5" t="str">
        <f>IF(ROW()=7,MAX([D_i]),"")</f>
        <v/>
      </c>
      <c r="H703" s="69" t="str">
        <f ca="1">IF(INDIRECT("A"&amp;ROW())="","",RANK([Data],[Data],1)+COUNTIF([Data],Tabulka2493[[#This Row],[Data]])-1)</f>
        <v/>
      </c>
      <c r="I703" s="5" t="str">
        <f ca="1">IF(INDIRECT("A"&amp;ROW())="","",(Tabulka2493[[#This Row],[Pořadí2 - i2]]-1)/COUNT([Data]))</f>
        <v/>
      </c>
      <c r="J703" s="5" t="str">
        <f ca="1">IF(INDIRECT("A"&amp;ROW())="","",H703/COUNT([Data]))</f>
        <v/>
      </c>
      <c r="K703" s="72" t="str">
        <f ca="1">IF(INDIRECT("A"&amp;ROW())="","",NORMDIST(Tabulka2493[[#This Row],[Data]],$X$6,$X$7,1))</f>
        <v/>
      </c>
      <c r="L703" s="5" t="str">
        <f t="shared" ca="1" si="31"/>
        <v/>
      </c>
      <c r="M703" s="5" t="str">
        <f>IF(ROW()=7,MAX(Tabulka2493[D_i]),"")</f>
        <v/>
      </c>
      <c r="N703" s="5"/>
      <c r="O703" s="80"/>
      <c r="P703" s="80"/>
      <c r="Q703" s="80"/>
      <c r="R703" s="76" t="str">
        <f>IF(ROW()=7,IF(SUM([pomocná])&gt;0,SUM([pomocná]),1.36/SQRT(COUNT(Tabulka2493[Data]))),"")</f>
        <v/>
      </c>
      <c r="S703" s="79"/>
      <c r="T703" s="72"/>
      <c r="U703" s="72"/>
      <c r="V703" s="72"/>
    </row>
    <row r="704" spans="1:22">
      <c r="A704" s="4" t="str">
        <f>IF('Odhad rozsahu výběru'!D706="","",'Odhad rozsahu výběru'!D706)</f>
        <v/>
      </c>
      <c r="B704" s="69" t="str">
        <f ca="1">IF(INDIRECT("A"&amp;ROW())="","",RANK(A704,[Data],1))</f>
        <v/>
      </c>
      <c r="C704" s="5" t="str">
        <f ca="1">IF(INDIRECT("A"&amp;ROW())="","",(B704-1)/COUNT([Data]))</f>
        <v/>
      </c>
      <c r="D704" s="5" t="str">
        <f ca="1">IF(INDIRECT("A"&amp;ROW())="","",B704/COUNT([Data]))</f>
        <v/>
      </c>
      <c r="E704" t="str">
        <f t="shared" ca="1" si="32"/>
        <v/>
      </c>
      <c r="F704" s="5" t="str">
        <f t="shared" ca="1" si="30"/>
        <v/>
      </c>
      <c r="G704" s="5" t="str">
        <f>IF(ROW()=7,MAX([D_i]),"")</f>
        <v/>
      </c>
      <c r="H704" s="69" t="str">
        <f ca="1">IF(INDIRECT("A"&amp;ROW())="","",RANK([Data],[Data],1)+COUNTIF([Data],Tabulka2493[[#This Row],[Data]])-1)</f>
        <v/>
      </c>
      <c r="I704" s="5" t="str">
        <f ca="1">IF(INDIRECT("A"&amp;ROW())="","",(Tabulka2493[[#This Row],[Pořadí2 - i2]]-1)/COUNT([Data]))</f>
        <v/>
      </c>
      <c r="J704" s="5" t="str">
        <f ca="1">IF(INDIRECT("A"&amp;ROW())="","",H704/COUNT([Data]))</f>
        <v/>
      </c>
      <c r="K704" s="72" t="str">
        <f ca="1">IF(INDIRECT("A"&amp;ROW())="","",NORMDIST(Tabulka2493[[#This Row],[Data]],$X$6,$X$7,1))</f>
        <v/>
      </c>
      <c r="L704" s="5" t="str">
        <f t="shared" ca="1" si="31"/>
        <v/>
      </c>
      <c r="M704" s="5" t="str">
        <f>IF(ROW()=7,MAX(Tabulka2493[D_i]),"")</f>
        <v/>
      </c>
      <c r="N704" s="5"/>
      <c r="O704" s="80"/>
      <c r="P704" s="80"/>
      <c r="Q704" s="80"/>
      <c r="R704" s="76" t="str">
        <f>IF(ROW()=7,IF(SUM([pomocná])&gt;0,SUM([pomocná]),1.36/SQRT(COUNT(Tabulka2493[Data]))),"")</f>
        <v/>
      </c>
      <c r="S704" s="79"/>
      <c r="T704" s="72"/>
      <c r="U704" s="72"/>
      <c r="V704" s="72"/>
    </row>
    <row r="705" spans="1:22">
      <c r="A705" s="4" t="str">
        <f>IF('Odhad rozsahu výběru'!D707="","",'Odhad rozsahu výběru'!D707)</f>
        <v/>
      </c>
      <c r="B705" s="69" t="str">
        <f ca="1">IF(INDIRECT("A"&amp;ROW())="","",RANK(A705,[Data],1))</f>
        <v/>
      </c>
      <c r="C705" s="5" t="str">
        <f ca="1">IF(INDIRECT("A"&amp;ROW())="","",(B705-1)/COUNT([Data]))</f>
        <v/>
      </c>
      <c r="D705" s="5" t="str">
        <f ca="1">IF(INDIRECT("A"&amp;ROW())="","",B705/COUNT([Data]))</f>
        <v/>
      </c>
      <c r="E705" t="str">
        <f t="shared" ca="1" si="32"/>
        <v/>
      </c>
      <c r="F705" s="5" t="str">
        <f t="shared" ca="1" si="30"/>
        <v/>
      </c>
      <c r="G705" s="5" t="str">
        <f>IF(ROW()=7,MAX([D_i]),"")</f>
        <v/>
      </c>
      <c r="H705" s="69" t="str">
        <f ca="1">IF(INDIRECT("A"&amp;ROW())="","",RANK([Data],[Data],1)+COUNTIF([Data],Tabulka2493[[#This Row],[Data]])-1)</f>
        <v/>
      </c>
      <c r="I705" s="5" t="str">
        <f ca="1">IF(INDIRECT("A"&amp;ROW())="","",(Tabulka2493[[#This Row],[Pořadí2 - i2]]-1)/COUNT([Data]))</f>
        <v/>
      </c>
      <c r="J705" s="5" t="str">
        <f ca="1">IF(INDIRECT("A"&amp;ROW())="","",H705/COUNT([Data]))</f>
        <v/>
      </c>
      <c r="K705" s="72" t="str">
        <f ca="1">IF(INDIRECT("A"&amp;ROW())="","",NORMDIST(Tabulka2493[[#This Row],[Data]],$X$6,$X$7,1))</f>
        <v/>
      </c>
      <c r="L705" s="5" t="str">
        <f t="shared" ca="1" si="31"/>
        <v/>
      </c>
      <c r="M705" s="5" t="str">
        <f>IF(ROW()=7,MAX(Tabulka2493[D_i]),"")</f>
        <v/>
      </c>
      <c r="N705" s="5"/>
      <c r="O705" s="80"/>
      <c r="P705" s="80"/>
      <c r="Q705" s="80"/>
      <c r="R705" s="76" t="str">
        <f>IF(ROW()=7,IF(SUM([pomocná])&gt;0,SUM([pomocná]),1.36/SQRT(COUNT(Tabulka2493[Data]))),"")</f>
        <v/>
      </c>
      <c r="S705" s="79"/>
      <c r="T705" s="72"/>
      <c r="U705" s="72"/>
      <c r="V705" s="72"/>
    </row>
    <row r="706" spans="1:22">
      <c r="A706" s="4" t="str">
        <f>IF('Odhad rozsahu výběru'!D708="","",'Odhad rozsahu výběru'!D708)</f>
        <v/>
      </c>
      <c r="B706" s="69" t="str">
        <f ca="1">IF(INDIRECT("A"&amp;ROW())="","",RANK(A706,[Data],1))</f>
        <v/>
      </c>
      <c r="C706" s="5" t="str">
        <f ca="1">IF(INDIRECT("A"&amp;ROW())="","",(B706-1)/COUNT([Data]))</f>
        <v/>
      </c>
      <c r="D706" s="5" t="str">
        <f ca="1">IF(INDIRECT("A"&amp;ROW())="","",B706/COUNT([Data]))</f>
        <v/>
      </c>
      <c r="E706" t="str">
        <f t="shared" ca="1" si="32"/>
        <v/>
      </c>
      <c r="F706" s="5" t="str">
        <f t="shared" ca="1" si="30"/>
        <v/>
      </c>
      <c r="G706" s="5" t="str">
        <f>IF(ROW()=7,MAX([D_i]),"")</f>
        <v/>
      </c>
      <c r="H706" s="69" t="str">
        <f ca="1">IF(INDIRECT("A"&amp;ROW())="","",RANK([Data],[Data],1)+COUNTIF([Data],Tabulka2493[[#This Row],[Data]])-1)</f>
        <v/>
      </c>
      <c r="I706" s="5" t="str">
        <f ca="1">IF(INDIRECT("A"&amp;ROW())="","",(Tabulka2493[[#This Row],[Pořadí2 - i2]]-1)/COUNT([Data]))</f>
        <v/>
      </c>
      <c r="J706" s="5" t="str">
        <f ca="1">IF(INDIRECT("A"&amp;ROW())="","",H706/COUNT([Data]))</f>
        <v/>
      </c>
      <c r="K706" s="72" t="str">
        <f ca="1">IF(INDIRECT("A"&amp;ROW())="","",NORMDIST(Tabulka2493[[#This Row],[Data]],$X$6,$X$7,1))</f>
        <v/>
      </c>
      <c r="L706" s="5" t="str">
        <f t="shared" ca="1" si="31"/>
        <v/>
      </c>
      <c r="M706" s="5" t="str">
        <f>IF(ROW()=7,MAX(Tabulka2493[D_i]),"")</f>
        <v/>
      </c>
      <c r="N706" s="5"/>
      <c r="O706" s="80"/>
      <c r="P706" s="80"/>
      <c r="Q706" s="80"/>
      <c r="R706" s="76" t="str">
        <f>IF(ROW()=7,IF(SUM([pomocná])&gt;0,SUM([pomocná]),1.36/SQRT(COUNT(Tabulka2493[Data]))),"")</f>
        <v/>
      </c>
      <c r="S706" s="79"/>
      <c r="T706" s="72"/>
      <c r="U706" s="72"/>
      <c r="V706" s="72"/>
    </row>
    <row r="707" spans="1:22">
      <c r="A707" s="4" t="str">
        <f>IF('Odhad rozsahu výběru'!D709="","",'Odhad rozsahu výběru'!D709)</f>
        <v/>
      </c>
      <c r="B707" s="69" t="str">
        <f ca="1">IF(INDIRECT("A"&amp;ROW())="","",RANK(A707,[Data],1))</f>
        <v/>
      </c>
      <c r="C707" s="5" t="str">
        <f ca="1">IF(INDIRECT("A"&amp;ROW())="","",(B707-1)/COUNT([Data]))</f>
        <v/>
      </c>
      <c r="D707" s="5" t="str">
        <f ca="1">IF(INDIRECT("A"&amp;ROW())="","",B707/COUNT([Data]))</f>
        <v/>
      </c>
      <c r="E707" t="str">
        <f t="shared" ca="1" si="32"/>
        <v/>
      </c>
      <c r="F707" s="5" t="str">
        <f t="shared" ca="1" si="30"/>
        <v/>
      </c>
      <c r="G707" s="5" t="str">
        <f>IF(ROW()=7,MAX([D_i]),"")</f>
        <v/>
      </c>
      <c r="H707" s="69" t="str">
        <f ca="1">IF(INDIRECT("A"&amp;ROW())="","",RANK([Data],[Data],1)+COUNTIF([Data],Tabulka2493[[#This Row],[Data]])-1)</f>
        <v/>
      </c>
      <c r="I707" s="5" t="str">
        <f ca="1">IF(INDIRECT("A"&amp;ROW())="","",(Tabulka2493[[#This Row],[Pořadí2 - i2]]-1)/COUNT([Data]))</f>
        <v/>
      </c>
      <c r="J707" s="5" t="str">
        <f ca="1">IF(INDIRECT("A"&amp;ROW())="","",H707/COUNT([Data]))</f>
        <v/>
      </c>
      <c r="K707" s="72" t="str">
        <f ca="1">IF(INDIRECT("A"&amp;ROW())="","",NORMDIST(Tabulka2493[[#This Row],[Data]],$X$6,$X$7,1))</f>
        <v/>
      </c>
      <c r="L707" s="5" t="str">
        <f t="shared" ca="1" si="31"/>
        <v/>
      </c>
      <c r="M707" s="5" t="str">
        <f>IF(ROW()=7,MAX(Tabulka2493[D_i]),"")</f>
        <v/>
      </c>
      <c r="N707" s="5"/>
      <c r="O707" s="80"/>
      <c r="P707" s="80"/>
      <c r="Q707" s="80"/>
      <c r="R707" s="76" t="str">
        <f>IF(ROW()=7,IF(SUM([pomocná])&gt;0,SUM([pomocná]),1.36/SQRT(COUNT(Tabulka2493[Data]))),"")</f>
        <v/>
      </c>
      <c r="S707" s="79"/>
      <c r="T707" s="72"/>
      <c r="U707" s="72"/>
      <c r="V707" s="72"/>
    </row>
    <row r="708" spans="1:22">
      <c r="A708" s="4" t="str">
        <f>IF('Odhad rozsahu výběru'!D710="","",'Odhad rozsahu výběru'!D710)</f>
        <v/>
      </c>
      <c r="B708" s="69" t="str">
        <f ca="1">IF(INDIRECT("A"&amp;ROW())="","",RANK(A708,[Data],1))</f>
        <v/>
      </c>
      <c r="C708" s="5" t="str">
        <f ca="1">IF(INDIRECT("A"&amp;ROW())="","",(B708-1)/COUNT([Data]))</f>
        <v/>
      </c>
      <c r="D708" s="5" t="str">
        <f ca="1">IF(INDIRECT("A"&amp;ROW())="","",B708/COUNT([Data]))</f>
        <v/>
      </c>
      <c r="E708" t="str">
        <f t="shared" ca="1" si="32"/>
        <v/>
      </c>
      <c r="F708" s="5" t="str">
        <f t="shared" ca="1" si="30"/>
        <v/>
      </c>
      <c r="G708" s="5" t="str">
        <f>IF(ROW()=7,MAX([D_i]),"")</f>
        <v/>
      </c>
      <c r="H708" s="69" t="str">
        <f ca="1">IF(INDIRECT("A"&amp;ROW())="","",RANK([Data],[Data],1)+COUNTIF([Data],Tabulka2493[[#This Row],[Data]])-1)</f>
        <v/>
      </c>
      <c r="I708" s="5" t="str">
        <f ca="1">IF(INDIRECT("A"&amp;ROW())="","",(Tabulka2493[[#This Row],[Pořadí2 - i2]]-1)/COUNT([Data]))</f>
        <v/>
      </c>
      <c r="J708" s="5" t="str">
        <f ca="1">IF(INDIRECT("A"&amp;ROW())="","",H708/COUNT([Data]))</f>
        <v/>
      </c>
      <c r="K708" s="72" t="str">
        <f ca="1">IF(INDIRECT("A"&amp;ROW())="","",NORMDIST(Tabulka2493[[#This Row],[Data]],$X$6,$X$7,1))</f>
        <v/>
      </c>
      <c r="L708" s="5" t="str">
        <f t="shared" ca="1" si="31"/>
        <v/>
      </c>
      <c r="M708" s="5" t="str">
        <f>IF(ROW()=7,MAX(Tabulka2493[D_i]),"")</f>
        <v/>
      </c>
      <c r="N708" s="5"/>
      <c r="O708" s="80"/>
      <c r="P708" s="80"/>
      <c r="Q708" s="80"/>
      <c r="R708" s="76" t="str">
        <f>IF(ROW()=7,IF(SUM([pomocná])&gt;0,SUM([pomocná]),1.36/SQRT(COUNT(Tabulka2493[Data]))),"")</f>
        <v/>
      </c>
      <c r="S708" s="79"/>
      <c r="T708" s="72"/>
      <c r="U708" s="72"/>
      <c r="V708" s="72"/>
    </row>
    <row r="709" spans="1:22">
      <c r="A709" s="4" t="str">
        <f>IF('Odhad rozsahu výběru'!D711="","",'Odhad rozsahu výběru'!D711)</f>
        <v/>
      </c>
      <c r="B709" s="69" t="str">
        <f ca="1">IF(INDIRECT("A"&amp;ROW())="","",RANK(A709,[Data],1))</f>
        <v/>
      </c>
      <c r="C709" s="5" t="str">
        <f ca="1">IF(INDIRECT("A"&amp;ROW())="","",(B709-1)/COUNT([Data]))</f>
        <v/>
      </c>
      <c r="D709" s="5" t="str">
        <f ca="1">IF(INDIRECT("A"&amp;ROW())="","",B709/COUNT([Data]))</f>
        <v/>
      </c>
      <c r="E709" t="str">
        <f t="shared" ca="1" si="32"/>
        <v/>
      </c>
      <c r="F709" s="5" t="str">
        <f t="shared" ca="1" si="30"/>
        <v/>
      </c>
      <c r="G709" s="5" t="str">
        <f>IF(ROW()=7,MAX([D_i]),"")</f>
        <v/>
      </c>
      <c r="H709" s="69" t="str">
        <f ca="1">IF(INDIRECT("A"&amp;ROW())="","",RANK([Data],[Data],1)+COUNTIF([Data],Tabulka2493[[#This Row],[Data]])-1)</f>
        <v/>
      </c>
      <c r="I709" s="5" t="str">
        <f ca="1">IF(INDIRECT("A"&amp;ROW())="","",(Tabulka2493[[#This Row],[Pořadí2 - i2]]-1)/COUNT([Data]))</f>
        <v/>
      </c>
      <c r="J709" s="5" t="str">
        <f ca="1">IF(INDIRECT("A"&amp;ROW())="","",H709/COUNT([Data]))</f>
        <v/>
      </c>
      <c r="K709" s="72" t="str">
        <f ca="1">IF(INDIRECT("A"&amp;ROW())="","",NORMDIST(Tabulka2493[[#This Row],[Data]],$X$6,$X$7,1))</f>
        <v/>
      </c>
      <c r="L709" s="5" t="str">
        <f t="shared" ca="1" si="31"/>
        <v/>
      </c>
      <c r="M709" s="5" t="str">
        <f>IF(ROW()=7,MAX(Tabulka2493[D_i]),"")</f>
        <v/>
      </c>
      <c r="N709" s="5"/>
      <c r="O709" s="80"/>
      <c r="P709" s="80"/>
      <c r="Q709" s="80"/>
      <c r="R709" s="76" t="str">
        <f>IF(ROW()=7,IF(SUM([pomocná])&gt;0,SUM([pomocná]),1.36/SQRT(COUNT(Tabulka2493[Data]))),"")</f>
        <v/>
      </c>
      <c r="S709" s="79"/>
      <c r="T709" s="72"/>
      <c r="U709" s="72"/>
      <c r="V709" s="72"/>
    </row>
    <row r="710" spans="1:22">
      <c r="A710" s="4" t="str">
        <f>IF('Odhad rozsahu výběru'!D712="","",'Odhad rozsahu výběru'!D712)</f>
        <v/>
      </c>
      <c r="B710" s="69" t="str">
        <f ca="1">IF(INDIRECT("A"&amp;ROW())="","",RANK(A710,[Data],1))</f>
        <v/>
      </c>
      <c r="C710" s="5" t="str">
        <f ca="1">IF(INDIRECT("A"&amp;ROW())="","",(B710-1)/COUNT([Data]))</f>
        <v/>
      </c>
      <c r="D710" s="5" t="str">
        <f ca="1">IF(INDIRECT("A"&amp;ROW())="","",B710/COUNT([Data]))</f>
        <v/>
      </c>
      <c r="E710" t="str">
        <f t="shared" ca="1" si="32"/>
        <v/>
      </c>
      <c r="F710" s="5" t="str">
        <f t="shared" ca="1" si="30"/>
        <v/>
      </c>
      <c r="G710" s="5" t="str">
        <f>IF(ROW()=7,MAX([D_i]),"")</f>
        <v/>
      </c>
      <c r="H710" s="69" t="str">
        <f ca="1">IF(INDIRECT("A"&amp;ROW())="","",RANK([Data],[Data],1)+COUNTIF([Data],Tabulka2493[[#This Row],[Data]])-1)</f>
        <v/>
      </c>
      <c r="I710" s="5" t="str">
        <f ca="1">IF(INDIRECT("A"&amp;ROW())="","",(Tabulka2493[[#This Row],[Pořadí2 - i2]]-1)/COUNT([Data]))</f>
        <v/>
      </c>
      <c r="J710" s="5" t="str">
        <f ca="1">IF(INDIRECT("A"&amp;ROW())="","",H710/COUNT([Data]))</f>
        <v/>
      </c>
      <c r="K710" s="72" t="str">
        <f ca="1">IF(INDIRECT("A"&amp;ROW())="","",NORMDIST(Tabulka2493[[#This Row],[Data]],$X$6,$X$7,1))</f>
        <v/>
      </c>
      <c r="L710" s="5" t="str">
        <f t="shared" ca="1" si="31"/>
        <v/>
      </c>
      <c r="M710" s="5" t="str">
        <f>IF(ROW()=7,MAX(Tabulka2493[D_i]),"")</f>
        <v/>
      </c>
      <c r="N710" s="5"/>
      <c r="O710" s="80"/>
      <c r="P710" s="80"/>
      <c r="Q710" s="80"/>
      <c r="R710" s="76" t="str">
        <f>IF(ROW()=7,IF(SUM([pomocná])&gt;0,SUM([pomocná]),1.36/SQRT(COUNT(Tabulka2493[Data]))),"")</f>
        <v/>
      </c>
      <c r="S710" s="79"/>
      <c r="T710" s="72"/>
      <c r="U710" s="72"/>
      <c r="V710" s="72"/>
    </row>
    <row r="711" spans="1:22">
      <c r="A711" s="4" t="str">
        <f>IF('Odhad rozsahu výběru'!D713="","",'Odhad rozsahu výběru'!D713)</f>
        <v/>
      </c>
      <c r="B711" s="69" t="str">
        <f ca="1">IF(INDIRECT("A"&amp;ROW())="","",RANK(A711,[Data],1))</f>
        <v/>
      </c>
      <c r="C711" s="5" t="str">
        <f ca="1">IF(INDIRECT("A"&amp;ROW())="","",(B711-1)/COUNT([Data]))</f>
        <v/>
      </c>
      <c r="D711" s="5" t="str">
        <f ca="1">IF(INDIRECT("A"&amp;ROW())="","",B711/COUNT([Data]))</f>
        <v/>
      </c>
      <c r="E711" t="str">
        <f t="shared" ca="1" si="32"/>
        <v/>
      </c>
      <c r="F711" s="5" t="str">
        <f t="shared" ref="F711:F774" ca="1" si="33">IF(INDIRECT("A"&amp;ROW())="","",MAX(ABS(C711-E711),ABS(D711-E711)))</f>
        <v/>
      </c>
      <c r="G711" s="5" t="str">
        <f>IF(ROW()=7,MAX([D_i]),"")</f>
        <v/>
      </c>
      <c r="H711" s="69" t="str">
        <f ca="1">IF(INDIRECT("A"&amp;ROW())="","",RANK([Data],[Data],1)+COUNTIF([Data],Tabulka2493[[#This Row],[Data]])-1)</f>
        <v/>
      </c>
      <c r="I711" s="5" t="str">
        <f ca="1">IF(INDIRECT("A"&amp;ROW())="","",(Tabulka2493[[#This Row],[Pořadí2 - i2]]-1)/COUNT([Data]))</f>
        <v/>
      </c>
      <c r="J711" s="5" t="str">
        <f ca="1">IF(INDIRECT("A"&amp;ROW())="","",H711/COUNT([Data]))</f>
        <v/>
      </c>
      <c r="K711" s="72" t="str">
        <f ca="1">IF(INDIRECT("A"&amp;ROW())="","",NORMDIST(Tabulka2493[[#This Row],[Data]],$X$6,$X$7,1))</f>
        <v/>
      </c>
      <c r="L711" s="5" t="str">
        <f t="shared" ref="L711:L774" ca="1" si="34">IF(INDIRECT("A"&amp;ROW())="","",MAX(ABS(I711-K711),ABS(J711-K711)))</f>
        <v/>
      </c>
      <c r="M711" s="5" t="str">
        <f>IF(ROW()=7,MAX(Tabulka2493[D_i]),"")</f>
        <v/>
      </c>
      <c r="N711" s="5"/>
      <c r="O711" s="80"/>
      <c r="P711" s="80"/>
      <c r="Q711" s="80"/>
      <c r="R711" s="76" t="str">
        <f>IF(ROW()=7,IF(SUM([pomocná])&gt;0,SUM([pomocná]),1.36/SQRT(COUNT(Tabulka2493[Data]))),"")</f>
        <v/>
      </c>
      <c r="S711" s="79"/>
      <c r="T711" s="72"/>
      <c r="U711" s="72"/>
      <c r="V711" s="72"/>
    </row>
    <row r="712" spans="1:22">
      <c r="A712" s="4" t="str">
        <f>IF('Odhad rozsahu výběru'!D714="","",'Odhad rozsahu výběru'!D714)</f>
        <v/>
      </c>
      <c r="B712" s="69" t="str">
        <f ca="1">IF(INDIRECT("A"&amp;ROW())="","",RANK(A712,[Data],1))</f>
        <v/>
      </c>
      <c r="C712" s="5" t="str">
        <f ca="1">IF(INDIRECT("A"&amp;ROW())="","",(B712-1)/COUNT([Data]))</f>
        <v/>
      </c>
      <c r="D712" s="5" t="str">
        <f ca="1">IF(INDIRECT("A"&amp;ROW())="","",B712/COUNT([Data]))</f>
        <v/>
      </c>
      <c r="E712" t="str">
        <f t="shared" ref="E712:E775" ca="1" si="35">IF(INDIRECT("A"&amp;ROW())="","",NORMDIST(A712,$X$6,$X$7,1))</f>
        <v/>
      </c>
      <c r="F712" s="5" t="str">
        <f t="shared" ca="1" si="33"/>
        <v/>
      </c>
      <c r="G712" s="5" t="str">
        <f>IF(ROW()=7,MAX([D_i]),"")</f>
        <v/>
      </c>
      <c r="H712" s="69" t="str">
        <f ca="1">IF(INDIRECT("A"&amp;ROW())="","",RANK([Data],[Data],1)+COUNTIF([Data],Tabulka2493[[#This Row],[Data]])-1)</f>
        <v/>
      </c>
      <c r="I712" s="5" t="str">
        <f ca="1">IF(INDIRECT("A"&amp;ROW())="","",(Tabulka2493[[#This Row],[Pořadí2 - i2]]-1)/COUNT([Data]))</f>
        <v/>
      </c>
      <c r="J712" s="5" t="str">
        <f ca="1">IF(INDIRECT("A"&amp;ROW())="","",H712/COUNT([Data]))</f>
        <v/>
      </c>
      <c r="K712" s="72" t="str">
        <f ca="1">IF(INDIRECT("A"&amp;ROW())="","",NORMDIST(Tabulka2493[[#This Row],[Data]],$X$6,$X$7,1))</f>
        <v/>
      </c>
      <c r="L712" s="5" t="str">
        <f t="shared" ca="1" si="34"/>
        <v/>
      </c>
      <c r="M712" s="5" t="str">
        <f>IF(ROW()=7,MAX(Tabulka2493[D_i]),"")</f>
        <v/>
      </c>
      <c r="N712" s="5"/>
      <c r="O712" s="80"/>
      <c r="P712" s="80"/>
      <c r="Q712" s="80"/>
      <c r="R712" s="76" t="str">
        <f>IF(ROW()=7,IF(SUM([pomocná])&gt;0,SUM([pomocná]),1.36/SQRT(COUNT(Tabulka2493[Data]))),"")</f>
        <v/>
      </c>
      <c r="S712" s="79"/>
      <c r="T712" s="72"/>
      <c r="U712" s="72"/>
      <c r="V712" s="72"/>
    </row>
    <row r="713" spans="1:22">
      <c r="A713" s="4" t="str">
        <f>IF('Odhad rozsahu výběru'!D715="","",'Odhad rozsahu výběru'!D715)</f>
        <v/>
      </c>
      <c r="B713" s="69" t="str">
        <f ca="1">IF(INDIRECT("A"&amp;ROW())="","",RANK(A713,[Data],1))</f>
        <v/>
      </c>
      <c r="C713" s="5" t="str">
        <f ca="1">IF(INDIRECT("A"&amp;ROW())="","",(B713-1)/COUNT([Data]))</f>
        <v/>
      </c>
      <c r="D713" s="5" t="str">
        <f ca="1">IF(INDIRECT("A"&amp;ROW())="","",B713/COUNT([Data]))</f>
        <v/>
      </c>
      <c r="E713" t="str">
        <f t="shared" ca="1" si="35"/>
        <v/>
      </c>
      <c r="F713" s="5" t="str">
        <f t="shared" ca="1" si="33"/>
        <v/>
      </c>
      <c r="G713" s="5" t="str">
        <f>IF(ROW()=7,MAX([D_i]),"")</f>
        <v/>
      </c>
      <c r="H713" s="69" t="str">
        <f ca="1">IF(INDIRECT("A"&amp;ROW())="","",RANK([Data],[Data],1)+COUNTIF([Data],Tabulka2493[[#This Row],[Data]])-1)</f>
        <v/>
      </c>
      <c r="I713" s="5" t="str">
        <f ca="1">IF(INDIRECT("A"&amp;ROW())="","",(Tabulka2493[[#This Row],[Pořadí2 - i2]]-1)/COUNT([Data]))</f>
        <v/>
      </c>
      <c r="J713" s="5" t="str">
        <f ca="1">IF(INDIRECT("A"&amp;ROW())="","",H713/COUNT([Data]))</f>
        <v/>
      </c>
      <c r="K713" s="72" t="str">
        <f ca="1">IF(INDIRECT("A"&amp;ROW())="","",NORMDIST(Tabulka2493[[#This Row],[Data]],$X$6,$X$7,1))</f>
        <v/>
      </c>
      <c r="L713" s="5" t="str">
        <f t="shared" ca="1" si="34"/>
        <v/>
      </c>
      <c r="M713" s="5" t="str">
        <f>IF(ROW()=7,MAX(Tabulka2493[D_i]),"")</f>
        <v/>
      </c>
      <c r="N713" s="5"/>
      <c r="O713" s="80"/>
      <c r="P713" s="80"/>
      <c r="Q713" s="80"/>
      <c r="R713" s="76" t="str">
        <f>IF(ROW()=7,IF(SUM([pomocná])&gt;0,SUM([pomocná]),1.36/SQRT(COUNT(Tabulka2493[Data]))),"")</f>
        <v/>
      </c>
      <c r="S713" s="79"/>
      <c r="T713" s="72"/>
      <c r="U713" s="72"/>
      <c r="V713" s="72"/>
    </row>
    <row r="714" spans="1:22">
      <c r="A714" s="4" t="str">
        <f>IF('Odhad rozsahu výběru'!D716="","",'Odhad rozsahu výběru'!D716)</f>
        <v/>
      </c>
      <c r="B714" s="69" t="str">
        <f ca="1">IF(INDIRECT("A"&amp;ROW())="","",RANK(A714,[Data],1))</f>
        <v/>
      </c>
      <c r="C714" s="5" t="str">
        <f ca="1">IF(INDIRECT("A"&amp;ROW())="","",(B714-1)/COUNT([Data]))</f>
        <v/>
      </c>
      <c r="D714" s="5" t="str">
        <f ca="1">IF(INDIRECT("A"&amp;ROW())="","",B714/COUNT([Data]))</f>
        <v/>
      </c>
      <c r="E714" t="str">
        <f t="shared" ca="1" si="35"/>
        <v/>
      </c>
      <c r="F714" s="5" t="str">
        <f t="shared" ca="1" si="33"/>
        <v/>
      </c>
      <c r="G714" s="5" t="str">
        <f>IF(ROW()=7,MAX([D_i]),"")</f>
        <v/>
      </c>
      <c r="H714" s="69" t="str">
        <f ca="1">IF(INDIRECT("A"&amp;ROW())="","",RANK([Data],[Data],1)+COUNTIF([Data],Tabulka2493[[#This Row],[Data]])-1)</f>
        <v/>
      </c>
      <c r="I714" s="5" t="str">
        <f ca="1">IF(INDIRECT("A"&amp;ROW())="","",(Tabulka2493[[#This Row],[Pořadí2 - i2]]-1)/COUNT([Data]))</f>
        <v/>
      </c>
      <c r="J714" s="5" t="str">
        <f ca="1">IF(INDIRECT("A"&amp;ROW())="","",H714/COUNT([Data]))</f>
        <v/>
      </c>
      <c r="K714" s="72" t="str">
        <f ca="1">IF(INDIRECT("A"&amp;ROW())="","",NORMDIST(Tabulka2493[[#This Row],[Data]],$X$6,$X$7,1))</f>
        <v/>
      </c>
      <c r="L714" s="5" t="str">
        <f t="shared" ca="1" si="34"/>
        <v/>
      </c>
      <c r="M714" s="5" t="str">
        <f>IF(ROW()=7,MAX(Tabulka2493[D_i]),"")</f>
        <v/>
      </c>
      <c r="N714" s="5"/>
      <c r="O714" s="80"/>
      <c r="P714" s="80"/>
      <c r="Q714" s="80"/>
      <c r="R714" s="76" t="str">
        <f>IF(ROW()=7,IF(SUM([pomocná])&gt;0,SUM([pomocná]),1.36/SQRT(COUNT(Tabulka2493[Data]))),"")</f>
        <v/>
      </c>
      <c r="S714" s="79"/>
      <c r="T714" s="72"/>
      <c r="U714" s="72"/>
      <c r="V714" s="72"/>
    </row>
    <row r="715" spans="1:22">
      <c r="A715" s="4" t="str">
        <f>IF('Odhad rozsahu výběru'!D717="","",'Odhad rozsahu výběru'!D717)</f>
        <v/>
      </c>
      <c r="B715" s="69" t="str">
        <f ca="1">IF(INDIRECT("A"&amp;ROW())="","",RANK(A715,[Data],1))</f>
        <v/>
      </c>
      <c r="C715" s="5" t="str">
        <f ca="1">IF(INDIRECT("A"&amp;ROW())="","",(B715-1)/COUNT([Data]))</f>
        <v/>
      </c>
      <c r="D715" s="5" t="str">
        <f ca="1">IF(INDIRECT("A"&amp;ROW())="","",B715/COUNT([Data]))</f>
        <v/>
      </c>
      <c r="E715" t="str">
        <f t="shared" ca="1" si="35"/>
        <v/>
      </c>
      <c r="F715" s="5" t="str">
        <f t="shared" ca="1" si="33"/>
        <v/>
      </c>
      <c r="G715" s="5" t="str">
        <f>IF(ROW()=7,MAX([D_i]),"")</f>
        <v/>
      </c>
      <c r="H715" s="69" t="str">
        <f ca="1">IF(INDIRECT("A"&amp;ROW())="","",RANK([Data],[Data],1)+COUNTIF([Data],Tabulka2493[[#This Row],[Data]])-1)</f>
        <v/>
      </c>
      <c r="I715" s="5" t="str">
        <f ca="1">IF(INDIRECT("A"&amp;ROW())="","",(Tabulka2493[[#This Row],[Pořadí2 - i2]]-1)/COUNT([Data]))</f>
        <v/>
      </c>
      <c r="J715" s="5" t="str">
        <f ca="1">IF(INDIRECT("A"&amp;ROW())="","",H715/COUNT([Data]))</f>
        <v/>
      </c>
      <c r="K715" s="72" t="str">
        <f ca="1">IF(INDIRECT("A"&amp;ROW())="","",NORMDIST(Tabulka2493[[#This Row],[Data]],$X$6,$X$7,1))</f>
        <v/>
      </c>
      <c r="L715" s="5" t="str">
        <f t="shared" ca="1" si="34"/>
        <v/>
      </c>
      <c r="M715" s="5" t="str">
        <f>IF(ROW()=7,MAX(Tabulka2493[D_i]),"")</f>
        <v/>
      </c>
      <c r="N715" s="5"/>
      <c r="O715" s="80"/>
      <c r="P715" s="80"/>
      <c r="Q715" s="80"/>
      <c r="R715" s="76" t="str">
        <f>IF(ROW()=7,IF(SUM([pomocná])&gt;0,SUM([pomocná]),1.36/SQRT(COUNT(Tabulka2493[Data]))),"")</f>
        <v/>
      </c>
      <c r="S715" s="79"/>
      <c r="T715" s="72"/>
      <c r="U715" s="72"/>
      <c r="V715" s="72"/>
    </row>
    <row r="716" spans="1:22">
      <c r="A716" s="4" t="str">
        <f>IF('Odhad rozsahu výběru'!D718="","",'Odhad rozsahu výběru'!D718)</f>
        <v/>
      </c>
      <c r="B716" s="69" t="str">
        <f ca="1">IF(INDIRECT("A"&amp;ROW())="","",RANK(A716,[Data],1))</f>
        <v/>
      </c>
      <c r="C716" s="5" t="str">
        <f ca="1">IF(INDIRECT("A"&amp;ROW())="","",(B716-1)/COUNT([Data]))</f>
        <v/>
      </c>
      <c r="D716" s="5" t="str">
        <f ca="1">IF(INDIRECT("A"&amp;ROW())="","",B716/COUNT([Data]))</f>
        <v/>
      </c>
      <c r="E716" t="str">
        <f t="shared" ca="1" si="35"/>
        <v/>
      </c>
      <c r="F716" s="5" t="str">
        <f t="shared" ca="1" si="33"/>
        <v/>
      </c>
      <c r="G716" s="5" t="str">
        <f>IF(ROW()=7,MAX([D_i]),"")</f>
        <v/>
      </c>
      <c r="H716" s="69" t="str">
        <f ca="1">IF(INDIRECT("A"&amp;ROW())="","",RANK([Data],[Data],1)+COUNTIF([Data],Tabulka2493[[#This Row],[Data]])-1)</f>
        <v/>
      </c>
      <c r="I716" s="5" t="str">
        <f ca="1">IF(INDIRECT("A"&amp;ROW())="","",(Tabulka2493[[#This Row],[Pořadí2 - i2]]-1)/COUNT([Data]))</f>
        <v/>
      </c>
      <c r="J716" s="5" t="str">
        <f ca="1">IF(INDIRECT("A"&amp;ROW())="","",H716/COUNT([Data]))</f>
        <v/>
      </c>
      <c r="K716" s="72" t="str">
        <f ca="1">IF(INDIRECT("A"&amp;ROW())="","",NORMDIST(Tabulka2493[[#This Row],[Data]],$X$6,$X$7,1))</f>
        <v/>
      </c>
      <c r="L716" s="5" t="str">
        <f t="shared" ca="1" si="34"/>
        <v/>
      </c>
      <c r="M716" s="5" t="str">
        <f>IF(ROW()=7,MAX(Tabulka2493[D_i]),"")</f>
        <v/>
      </c>
      <c r="N716" s="5"/>
      <c r="O716" s="80"/>
      <c r="P716" s="80"/>
      <c r="Q716" s="80"/>
      <c r="R716" s="76" t="str">
        <f>IF(ROW()=7,IF(SUM([pomocná])&gt;0,SUM([pomocná]),1.36/SQRT(COUNT(Tabulka2493[Data]))),"")</f>
        <v/>
      </c>
      <c r="S716" s="79"/>
      <c r="T716" s="72"/>
      <c r="U716" s="72"/>
      <c r="V716" s="72"/>
    </row>
    <row r="717" spans="1:22">
      <c r="A717" s="4" t="str">
        <f>IF('Odhad rozsahu výběru'!D719="","",'Odhad rozsahu výběru'!D719)</f>
        <v/>
      </c>
      <c r="B717" s="69" t="str">
        <f ca="1">IF(INDIRECT("A"&amp;ROW())="","",RANK(A717,[Data],1))</f>
        <v/>
      </c>
      <c r="C717" s="5" t="str">
        <f ca="1">IF(INDIRECT("A"&amp;ROW())="","",(B717-1)/COUNT([Data]))</f>
        <v/>
      </c>
      <c r="D717" s="5" t="str">
        <f ca="1">IF(INDIRECT("A"&amp;ROW())="","",B717/COUNT([Data]))</f>
        <v/>
      </c>
      <c r="E717" t="str">
        <f t="shared" ca="1" si="35"/>
        <v/>
      </c>
      <c r="F717" s="5" t="str">
        <f t="shared" ca="1" si="33"/>
        <v/>
      </c>
      <c r="G717" s="5" t="str">
        <f>IF(ROW()=7,MAX([D_i]),"")</f>
        <v/>
      </c>
      <c r="H717" s="69" t="str">
        <f ca="1">IF(INDIRECT("A"&amp;ROW())="","",RANK([Data],[Data],1)+COUNTIF([Data],Tabulka2493[[#This Row],[Data]])-1)</f>
        <v/>
      </c>
      <c r="I717" s="5" t="str">
        <f ca="1">IF(INDIRECT("A"&amp;ROW())="","",(Tabulka2493[[#This Row],[Pořadí2 - i2]]-1)/COUNT([Data]))</f>
        <v/>
      </c>
      <c r="J717" s="5" t="str">
        <f ca="1">IF(INDIRECT("A"&amp;ROW())="","",H717/COUNT([Data]))</f>
        <v/>
      </c>
      <c r="K717" s="72" t="str">
        <f ca="1">IF(INDIRECT("A"&amp;ROW())="","",NORMDIST(Tabulka2493[[#This Row],[Data]],$X$6,$X$7,1))</f>
        <v/>
      </c>
      <c r="L717" s="5" t="str">
        <f t="shared" ca="1" si="34"/>
        <v/>
      </c>
      <c r="M717" s="5" t="str">
        <f>IF(ROW()=7,MAX(Tabulka2493[D_i]),"")</f>
        <v/>
      </c>
      <c r="N717" s="5"/>
      <c r="O717" s="80"/>
      <c r="P717" s="80"/>
      <c r="Q717" s="80"/>
      <c r="R717" s="76" t="str">
        <f>IF(ROW()=7,IF(SUM([pomocná])&gt;0,SUM([pomocná]),1.36/SQRT(COUNT(Tabulka2493[Data]))),"")</f>
        <v/>
      </c>
      <c r="S717" s="79"/>
      <c r="T717" s="72"/>
      <c r="U717" s="72"/>
      <c r="V717" s="72"/>
    </row>
    <row r="718" spans="1:22">
      <c r="A718" s="4" t="str">
        <f>IF('Odhad rozsahu výběru'!D720="","",'Odhad rozsahu výběru'!D720)</f>
        <v/>
      </c>
      <c r="B718" s="69" t="str">
        <f ca="1">IF(INDIRECT("A"&amp;ROW())="","",RANK(A718,[Data],1))</f>
        <v/>
      </c>
      <c r="C718" s="5" t="str">
        <f ca="1">IF(INDIRECT("A"&amp;ROW())="","",(B718-1)/COUNT([Data]))</f>
        <v/>
      </c>
      <c r="D718" s="5" t="str">
        <f ca="1">IF(INDIRECT("A"&amp;ROW())="","",B718/COUNT([Data]))</f>
        <v/>
      </c>
      <c r="E718" t="str">
        <f t="shared" ca="1" si="35"/>
        <v/>
      </c>
      <c r="F718" s="5" t="str">
        <f t="shared" ca="1" si="33"/>
        <v/>
      </c>
      <c r="G718" s="5" t="str">
        <f>IF(ROW()=7,MAX([D_i]),"")</f>
        <v/>
      </c>
      <c r="H718" s="69" t="str">
        <f ca="1">IF(INDIRECT("A"&amp;ROW())="","",RANK([Data],[Data],1)+COUNTIF([Data],Tabulka2493[[#This Row],[Data]])-1)</f>
        <v/>
      </c>
      <c r="I718" s="5" t="str">
        <f ca="1">IF(INDIRECT("A"&amp;ROW())="","",(Tabulka2493[[#This Row],[Pořadí2 - i2]]-1)/COUNT([Data]))</f>
        <v/>
      </c>
      <c r="J718" s="5" t="str">
        <f ca="1">IF(INDIRECT("A"&amp;ROW())="","",H718/COUNT([Data]))</f>
        <v/>
      </c>
      <c r="K718" s="72" t="str">
        <f ca="1">IF(INDIRECT("A"&amp;ROW())="","",NORMDIST(Tabulka2493[[#This Row],[Data]],$X$6,$X$7,1))</f>
        <v/>
      </c>
      <c r="L718" s="5" t="str">
        <f t="shared" ca="1" si="34"/>
        <v/>
      </c>
      <c r="M718" s="5" t="str">
        <f>IF(ROW()=7,MAX(Tabulka2493[D_i]),"")</f>
        <v/>
      </c>
      <c r="N718" s="5"/>
      <c r="O718" s="80"/>
      <c r="P718" s="80"/>
      <c r="Q718" s="80"/>
      <c r="R718" s="76" t="str">
        <f>IF(ROW()=7,IF(SUM([pomocná])&gt;0,SUM([pomocná]),1.36/SQRT(COUNT(Tabulka2493[Data]))),"")</f>
        <v/>
      </c>
      <c r="S718" s="79"/>
      <c r="T718" s="72"/>
      <c r="U718" s="72"/>
      <c r="V718" s="72"/>
    </row>
    <row r="719" spans="1:22">
      <c r="A719" s="4" t="str">
        <f>IF('Odhad rozsahu výběru'!D721="","",'Odhad rozsahu výběru'!D721)</f>
        <v/>
      </c>
      <c r="B719" s="69" t="str">
        <f ca="1">IF(INDIRECT("A"&amp;ROW())="","",RANK(A719,[Data],1))</f>
        <v/>
      </c>
      <c r="C719" s="5" t="str">
        <f ca="1">IF(INDIRECT("A"&amp;ROW())="","",(B719-1)/COUNT([Data]))</f>
        <v/>
      </c>
      <c r="D719" s="5" t="str">
        <f ca="1">IF(INDIRECT("A"&amp;ROW())="","",B719/COUNT([Data]))</f>
        <v/>
      </c>
      <c r="E719" t="str">
        <f t="shared" ca="1" si="35"/>
        <v/>
      </c>
      <c r="F719" s="5" t="str">
        <f t="shared" ca="1" si="33"/>
        <v/>
      </c>
      <c r="G719" s="5" t="str">
        <f>IF(ROW()=7,MAX([D_i]),"")</f>
        <v/>
      </c>
      <c r="H719" s="69" t="str">
        <f ca="1">IF(INDIRECT("A"&amp;ROW())="","",RANK([Data],[Data],1)+COUNTIF([Data],Tabulka2493[[#This Row],[Data]])-1)</f>
        <v/>
      </c>
      <c r="I719" s="5" t="str">
        <f ca="1">IF(INDIRECT("A"&amp;ROW())="","",(Tabulka2493[[#This Row],[Pořadí2 - i2]]-1)/COUNT([Data]))</f>
        <v/>
      </c>
      <c r="J719" s="5" t="str">
        <f ca="1">IF(INDIRECT("A"&amp;ROW())="","",H719/COUNT([Data]))</f>
        <v/>
      </c>
      <c r="K719" s="72" t="str">
        <f ca="1">IF(INDIRECT("A"&amp;ROW())="","",NORMDIST(Tabulka2493[[#This Row],[Data]],$X$6,$X$7,1))</f>
        <v/>
      </c>
      <c r="L719" s="5" t="str">
        <f t="shared" ca="1" si="34"/>
        <v/>
      </c>
      <c r="M719" s="5" t="str">
        <f>IF(ROW()=7,MAX(Tabulka2493[D_i]),"")</f>
        <v/>
      </c>
      <c r="N719" s="5"/>
      <c r="O719" s="80"/>
      <c r="P719" s="80"/>
      <c r="Q719" s="80"/>
      <c r="R719" s="76" t="str">
        <f>IF(ROW()=7,IF(SUM([pomocná])&gt;0,SUM([pomocná]),1.36/SQRT(COUNT(Tabulka2493[Data]))),"")</f>
        <v/>
      </c>
      <c r="S719" s="79"/>
      <c r="T719" s="72"/>
      <c r="U719" s="72"/>
      <c r="V719" s="72"/>
    </row>
    <row r="720" spans="1:22">
      <c r="A720" s="4" t="str">
        <f>IF('Odhad rozsahu výběru'!D722="","",'Odhad rozsahu výběru'!D722)</f>
        <v/>
      </c>
      <c r="B720" s="69" t="str">
        <f ca="1">IF(INDIRECT("A"&amp;ROW())="","",RANK(A720,[Data],1))</f>
        <v/>
      </c>
      <c r="C720" s="5" t="str">
        <f ca="1">IF(INDIRECT("A"&amp;ROW())="","",(B720-1)/COUNT([Data]))</f>
        <v/>
      </c>
      <c r="D720" s="5" t="str">
        <f ca="1">IF(INDIRECT("A"&amp;ROW())="","",B720/COUNT([Data]))</f>
        <v/>
      </c>
      <c r="E720" t="str">
        <f t="shared" ca="1" si="35"/>
        <v/>
      </c>
      <c r="F720" s="5" t="str">
        <f t="shared" ca="1" si="33"/>
        <v/>
      </c>
      <c r="G720" s="5" t="str">
        <f>IF(ROW()=7,MAX([D_i]),"")</f>
        <v/>
      </c>
      <c r="H720" s="69" t="str">
        <f ca="1">IF(INDIRECT("A"&amp;ROW())="","",RANK([Data],[Data],1)+COUNTIF([Data],Tabulka2493[[#This Row],[Data]])-1)</f>
        <v/>
      </c>
      <c r="I720" s="5" t="str">
        <f ca="1">IF(INDIRECT("A"&amp;ROW())="","",(Tabulka2493[[#This Row],[Pořadí2 - i2]]-1)/COUNT([Data]))</f>
        <v/>
      </c>
      <c r="J720" s="5" t="str">
        <f ca="1">IF(INDIRECT("A"&amp;ROW())="","",H720/COUNT([Data]))</f>
        <v/>
      </c>
      <c r="K720" s="72" t="str">
        <f ca="1">IF(INDIRECT("A"&amp;ROW())="","",NORMDIST(Tabulka2493[[#This Row],[Data]],$X$6,$X$7,1))</f>
        <v/>
      </c>
      <c r="L720" s="5" t="str">
        <f t="shared" ca="1" si="34"/>
        <v/>
      </c>
      <c r="M720" s="5" t="str">
        <f>IF(ROW()=7,MAX(Tabulka2493[D_i]),"")</f>
        <v/>
      </c>
      <c r="N720" s="5"/>
      <c r="O720" s="80"/>
      <c r="P720" s="80"/>
      <c r="Q720" s="80"/>
      <c r="R720" s="76" t="str">
        <f>IF(ROW()=7,IF(SUM([pomocná])&gt;0,SUM([pomocná]),1.36/SQRT(COUNT(Tabulka2493[Data]))),"")</f>
        <v/>
      </c>
      <c r="S720" s="79"/>
      <c r="T720" s="72"/>
      <c r="U720" s="72"/>
      <c r="V720" s="72"/>
    </row>
    <row r="721" spans="1:22">
      <c r="A721" s="4" t="str">
        <f>IF('Odhad rozsahu výběru'!D723="","",'Odhad rozsahu výběru'!D723)</f>
        <v/>
      </c>
      <c r="B721" s="69" t="str">
        <f ca="1">IF(INDIRECT("A"&amp;ROW())="","",RANK(A721,[Data],1))</f>
        <v/>
      </c>
      <c r="C721" s="5" t="str">
        <f ca="1">IF(INDIRECT("A"&amp;ROW())="","",(B721-1)/COUNT([Data]))</f>
        <v/>
      </c>
      <c r="D721" s="5" t="str">
        <f ca="1">IF(INDIRECT("A"&amp;ROW())="","",B721/COUNT([Data]))</f>
        <v/>
      </c>
      <c r="E721" t="str">
        <f t="shared" ca="1" si="35"/>
        <v/>
      </c>
      <c r="F721" s="5" t="str">
        <f t="shared" ca="1" si="33"/>
        <v/>
      </c>
      <c r="G721" s="5" t="str">
        <f>IF(ROW()=7,MAX([D_i]),"")</f>
        <v/>
      </c>
      <c r="H721" s="69" t="str">
        <f ca="1">IF(INDIRECT("A"&amp;ROW())="","",RANK([Data],[Data],1)+COUNTIF([Data],Tabulka2493[[#This Row],[Data]])-1)</f>
        <v/>
      </c>
      <c r="I721" s="5" t="str">
        <f ca="1">IF(INDIRECT("A"&amp;ROW())="","",(Tabulka2493[[#This Row],[Pořadí2 - i2]]-1)/COUNT([Data]))</f>
        <v/>
      </c>
      <c r="J721" s="5" t="str">
        <f ca="1">IF(INDIRECT("A"&amp;ROW())="","",H721/COUNT([Data]))</f>
        <v/>
      </c>
      <c r="K721" s="72" t="str">
        <f ca="1">IF(INDIRECT("A"&amp;ROW())="","",NORMDIST(Tabulka2493[[#This Row],[Data]],$X$6,$X$7,1))</f>
        <v/>
      </c>
      <c r="L721" s="5" t="str">
        <f t="shared" ca="1" si="34"/>
        <v/>
      </c>
      <c r="M721" s="5" t="str">
        <f>IF(ROW()=7,MAX(Tabulka2493[D_i]),"")</f>
        <v/>
      </c>
      <c r="N721" s="5"/>
      <c r="O721" s="80"/>
      <c r="P721" s="80"/>
      <c r="Q721" s="80"/>
      <c r="R721" s="76" t="str">
        <f>IF(ROW()=7,IF(SUM([pomocná])&gt;0,SUM([pomocná]),1.36/SQRT(COUNT(Tabulka2493[Data]))),"")</f>
        <v/>
      </c>
      <c r="S721" s="79"/>
      <c r="T721" s="72"/>
      <c r="U721" s="72"/>
      <c r="V721" s="72"/>
    </row>
    <row r="722" spans="1:22">
      <c r="A722" s="4" t="str">
        <f>IF('Odhad rozsahu výběru'!D724="","",'Odhad rozsahu výběru'!D724)</f>
        <v/>
      </c>
      <c r="B722" s="69" t="str">
        <f ca="1">IF(INDIRECT("A"&amp;ROW())="","",RANK(A722,[Data],1))</f>
        <v/>
      </c>
      <c r="C722" s="5" t="str">
        <f ca="1">IF(INDIRECT("A"&amp;ROW())="","",(B722-1)/COUNT([Data]))</f>
        <v/>
      </c>
      <c r="D722" s="5" t="str">
        <f ca="1">IF(INDIRECT("A"&amp;ROW())="","",B722/COUNT([Data]))</f>
        <v/>
      </c>
      <c r="E722" t="str">
        <f t="shared" ca="1" si="35"/>
        <v/>
      </c>
      <c r="F722" s="5" t="str">
        <f t="shared" ca="1" si="33"/>
        <v/>
      </c>
      <c r="G722" s="5" t="str">
        <f>IF(ROW()=7,MAX([D_i]),"")</f>
        <v/>
      </c>
      <c r="H722" s="69" t="str">
        <f ca="1">IF(INDIRECT("A"&amp;ROW())="","",RANK([Data],[Data],1)+COUNTIF([Data],Tabulka2493[[#This Row],[Data]])-1)</f>
        <v/>
      </c>
      <c r="I722" s="5" t="str">
        <f ca="1">IF(INDIRECT("A"&amp;ROW())="","",(Tabulka2493[[#This Row],[Pořadí2 - i2]]-1)/COUNT([Data]))</f>
        <v/>
      </c>
      <c r="J722" s="5" t="str">
        <f ca="1">IF(INDIRECT("A"&amp;ROW())="","",H722/COUNT([Data]))</f>
        <v/>
      </c>
      <c r="K722" s="72" t="str">
        <f ca="1">IF(INDIRECT("A"&amp;ROW())="","",NORMDIST(Tabulka2493[[#This Row],[Data]],$X$6,$X$7,1))</f>
        <v/>
      </c>
      <c r="L722" s="5" t="str">
        <f t="shared" ca="1" si="34"/>
        <v/>
      </c>
      <c r="M722" s="5" t="str">
        <f>IF(ROW()=7,MAX(Tabulka2493[D_i]),"")</f>
        <v/>
      </c>
      <c r="N722" s="5"/>
      <c r="O722" s="80"/>
      <c r="P722" s="80"/>
      <c r="Q722" s="80"/>
      <c r="R722" s="76" t="str">
        <f>IF(ROW()=7,IF(SUM([pomocná])&gt;0,SUM([pomocná]),1.36/SQRT(COUNT(Tabulka2493[Data]))),"")</f>
        <v/>
      </c>
      <c r="S722" s="79"/>
      <c r="T722" s="72"/>
      <c r="U722" s="72"/>
      <c r="V722" s="72"/>
    </row>
    <row r="723" spans="1:22">
      <c r="A723" s="4" t="str">
        <f>IF('Odhad rozsahu výběru'!D725="","",'Odhad rozsahu výběru'!D725)</f>
        <v/>
      </c>
      <c r="B723" s="69" t="str">
        <f ca="1">IF(INDIRECT("A"&amp;ROW())="","",RANK(A723,[Data],1))</f>
        <v/>
      </c>
      <c r="C723" s="5" t="str">
        <f ca="1">IF(INDIRECT("A"&amp;ROW())="","",(B723-1)/COUNT([Data]))</f>
        <v/>
      </c>
      <c r="D723" s="5" t="str">
        <f ca="1">IF(INDIRECT("A"&amp;ROW())="","",B723/COUNT([Data]))</f>
        <v/>
      </c>
      <c r="E723" t="str">
        <f t="shared" ca="1" si="35"/>
        <v/>
      </c>
      <c r="F723" s="5" t="str">
        <f t="shared" ca="1" si="33"/>
        <v/>
      </c>
      <c r="G723" s="5" t="str">
        <f>IF(ROW()=7,MAX([D_i]),"")</f>
        <v/>
      </c>
      <c r="H723" s="69" t="str">
        <f ca="1">IF(INDIRECT("A"&amp;ROW())="","",RANK([Data],[Data],1)+COUNTIF([Data],Tabulka2493[[#This Row],[Data]])-1)</f>
        <v/>
      </c>
      <c r="I723" s="5" t="str">
        <f ca="1">IF(INDIRECT("A"&amp;ROW())="","",(Tabulka2493[[#This Row],[Pořadí2 - i2]]-1)/COUNT([Data]))</f>
        <v/>
      </c>
      <c r="J723" s="5" t="str">
        <f ca="1">IF(INDIRECT("A"&amp;ROW())="","",H723/COUNT([Data]))</f>
        <v/>
      </c>
      <c r="K723" s="72" t="str">
        <f ca="1">IF(INDIRECT("A"&amp;ROW())="","",NORMDIST(Tabulka2493[[#This Row],[Data]],$X$6,$X$7,1))</f>
        <v/>
      </c>
      <c r="L723" s="5" t="str">
        <f t="shared" ca="1" si="34"/>
        <v/>
      </c>
      <c r="M723" s="5" t="str">
        <f>IF(ROW()=7,MAX(Tabulka2493[D_i]),"")</f>
        <v/>
      </c>
      <c r="N723" s="5"/>
      <c r="O723" s="80"/>
      <c r="P723" s="80"/>
      <c r="Q723" s="80"/>
      <c r="R723" s="76" t="str">
        <f>IF(ROW()=7,IF(SUM([pomocná])&gt;0,SUM([pomocná]),1.36/SQRT(COUNT(Tabulka2493[Data]))),"")</f>
        <v/>
      </c>
      <c r="S723" s="79"/>
      <c r="T723" s="72"/>
      <c r="U723" s="72"/>
      <c r="V723" s="72"/>
    </row>
    <row r="724" spans="1:22">
      <c r="A724" s="4" t="str">
        <f>IF('Odhad rozsahu výběru'!D726="","",'Odhad rozsahu výběru'!D726)</f>
        <v/>
      </c>
      <c r="B724" s="69" t="str">
        <f ca="1">IF(INDIRECT("A"&amp;ROW())="","",RANK(A724,[Data],1))</f>
        <v/>
      </c>
      <c r="C724" s="5" t="str">
        <f ca="1">IF(INDIRECT("A"&amp;ROW())="","",(B724-1)/COUNT([Data]))</f>
        <v/>
      </c>
      <c r="D724" s="5" t="str">
        <f ca="1">IF(INDIRECT("A"&amp;ROW())="","",B724/COUNT([Data]))</f>
        <v/>
      </c>
      <c r="E724" t="str">
        <f t="shared" ca="1" si="35"/>
        <v/>
      </c>
      <c r="F724" s="5" t="str">
        <f t="shared" ca="1" si="33"/>
        <v/>
      </c>
      <c r="G724" s="5" t="str">
        <f>IF(ROW()=7,MAX([D_i]),"")</f>
        <v/>
      </c>
      <c r="H724" s="69" t="str">
        <f ca="1">IF(INDIRECT("A"&amp;ROW())="","",RANK([Data],[Data],1)+COUNTIF([Data],Tabulka2493[[#This Row],[Data]])-1)</f>
        <v/>
      </c>
      <c r="I724" s="5" t="str">
        <f ca="1">IF(INDIRECT("A"&amp;ROW())="","",(Tabulka2493[[#This Row],[Pořadí2 - i2]]-1)/COUNT([Data]))</f>
        <v/>
      </c>
      <c r="J724" s="5" t="str">
        <f ca="1">IF(INDIRECT("A"&amp;ROW())="","",H724/COUNT([Data]))</f>
        <v/>
      </c>
      <c r="K724" s="72" t="str">
        <f ca="1">IF(INDIRECT("A"&amp;ROW())="","",NORMDIST(Tabulka2493[[#This Row],[Data]],$X$6,$X$7,1))</f>
        <v/>
      </c>
      <c r="L724" s="5" t="str">
        <f t="shared" ca="1" si="34"/>
        <v/>
      </c>
      <c r="M724" s="5" t="str">
        <f>IF(ROW()=7,MAX(Tabulka2493[D_i]),"")</f>
        <v/>
      </c>
      <c r="N724" s="5"/>
      <c r="O724" s="80"/>
      <c r="P724" s="80"/>
      <c r="Q724" s="80"/>
      <c r="R724" s="76" t="str">
        <f>IF(ROW()=7,IF(SUM([pomocná])&gt;0,SUM([pomocná]),1.36/SQRT(COUNT(Tabulka2493[Data]))),"")</f>
        <v/>
      </c>
      <c r="S724" s="79"/>
      <c r="T724" s="72"/>
      <c r="U724" s="72"/>
      <c r="V724" s="72"/>
    </row>
    <row r="725" spans="1:22">
      <c r="A725" s="4" t="str">
        <f>IF('Odhad rozsahu výběru'!D727="","",'Odhad rozsahu výběru'!D727)</f>
        <v/>
      </c>
      <c r="B725" s="69" t="str">
        <f ca="1">IF(INDIRECT("A"&amp;ROW())="","",RANK(A725,[Data],1))</f>
        <v/>
      </c>
      <c r="C725" s="5" t="str">
        <f ca="1">IF(INDIRECT("A"&amp;ROW())="","",(B725-1)/COUNT([Data]))</f>
        <v/>
      </c>
      <c r="D725" s="5" t="str">
        <f ca="1">IF(INDIRECT("A"&amp;ROW())="","",B725/COUNT([Data]))</f>
        <v/>
      </c>
      <c r="E725" t="str">
        <f t="shared" ca="1" si="35"/>
        <v/>
      </c>
      <c r="F725" s="5" t="str">
        <f t="shared" ca="1" si="33"/>
        <v/>
      </c>
      <c r="G725" s="5" t="str">
        <f>IF(ROW()=7,MAX([D_i]),"")</f>
        <v/>
      </c>
      <c r="H725" s="69" t="str">
        <f ca="1">IF(INDIRECT("A"&amp;ROW())="","",RANK([Data],[Data],1)+COUNTIF([Data],Tabulka2493[[#This Row],[Data]])-1)</f>
        <v/>
      </c>
      <c r="I725" s="5" t="str">
        <f ca="1">IF(INDIRECT("A"&amp;ROW())="","",(Tabulka2493[[#This Row],[Pořadí2 - i2]]-1)/COUNT([Data]))</f>
        <v/>
      </c>
      <c r="J725" s="5" t="str">
        <f ca="1">IF(INDIRECT("A"&amp;ROW())="","",H725/COUNT([Data]))</f>
        <v/>
      </c>
      <c r="K725" s="72" t="str">
        <f ca="1">IF(INDIRECT("A"&amp;ROW())="","",NORMDIST(Tabulka2493[[#This Row],[Data]],$X$6,$X$7,1))</f>
        <v/>
      </c>
      <c r="L725" s="5" t="str">
        <f t="shared" ca="1" si="34"/>
        <v/>
      </c>
      <c r="M725" s="5" t="str">
        <f>IF(ROW()=7,MAX(Tabulka2493[D_i]),"")</f>
        <v/>
      </c>
      <c r="N725" s="5"/>
      <c r="O725" s="80"/>
      <c r="P725" s="80"/>
      <c r="Q725" s="80"/>
      <c r="R725" s="76" t="str">
        <f>IF(ROW()=7,IF(SUM([pomocná])&gt;0,SUM([pomocná]),1.36/SQRT(COUNT(Tabulka2493[Data]))),"")</f>
        <v/>
      </c>
      <c r="S725" s="79"/>
      <c r="T725" s="72"/>
      <c r="U725" s="72"/>
      <c r="V725" s="72"/>
    </row>
    <row r="726" spans="1:22">
      <c r="A726" s="4" t="str">
        <f>IF('Odhad rozsahu výběru'!D728="","",'Odhad rozsahu výběru'!D728)</f>
        <v/>
      </c>
      <c r="B726" s="69" t="str">
        <f ca="1">IF(INDIRECT("A"&amp;ROW())="","",RANK(A726,[Data],1))</f>
        <v/>
      </c>
      <c r="C726" s="5" t="str">
        <f ca="1">IF(INDIRECT("A"&amp;ROW())="","",(B726-1)/COUNT([Data]))</f>
        <v/>
      </c>
      <c r="D726" s="5" t="str">
        <f ca="1">IF(INDIRECT("A"&amp;ROW())="","",B726/COUNT([Data]))</f>
        <v/>
      </c>
      <c r="E726" t="str">
        <f t="shared" ca="1" si="35"/>
        <v/>
      </c>
      <c r="F726" s="5" t="str">
        <f t="shared" ca="1" si="33"/>
        <v/>
      </c>
      <c r="G726" s="5" t="str">
        <f>IF(ROW()=7,MAX([D_i]),"")</f>
        <v/>
      </c>
      <c r="H726" s="69" t="str">
        <f ca="1">IF(INDIRECT("A"&amp;ROW())="","",RANK([Data],[Data],1)+COUNTIF([Data],Tabulka2493[[#This Row],[Data]])-1)</f>
        <v/>
      </c>
      <c r="I726" s="5" t="str">
        <f ca="1">IF(INDIRECT("A"&amp;ROW())="","",(Tabulka2493[[#This Row],[Pořadí2 - i2]]-1)/COUNT([Data]))</f>
        <v/>
      </c>
      <c r="J726" s="5" t="str">
        <f ca="1">IF(INDIRECT("A"&amp;ROW())="","",H726/COUNT([Data]))</f>
        <v/>
      </c>
      <c r="K726" s="72" t="str">
        <f ca="1">IF(INDIRECT("A"&amp;ROW())="","",NORMDIST(Tabulka2493[[#This Row],[Data]],$X$6,$X$7,1))</f>
        <v/>
      </c>
      <c r="L726" s="5" t="str">
        <f t="shared" ca="1" si="34"/>
        <v/>
      </c>
      <c r="M726" s="5" t="str">
        <f>IF(ROW()=7,MAX(Tabulka2493[D_i]),"")</f>
        <v/>
      </c>
      <c r="N726" s="5"/>
      <c r="O726" s="80"/>
      <c r="P726" s="80"/>
      <c r="Q726" s="80"/>
      <c r="R726" s="76" t="str">
        <f>IF(ROW()=7,IF(SUM([pomocná])&gt;0,SUM([pomocná]),1.36/SQRT(COUNT(Tabulka2493[Data]))),"")</f>
        <v/>
      </c>
      <c r="S726" s="79"/>
      <c r="T726" s="72"/>
      <c r="U726" s="72"/>
      <c r="V726" s="72"/>
    </row>
    <row r="727" spans="1:22">
      <c r="A727" s="4" t="str">
        <f>IF('Odhad rozsahu výběru'!D729="","",'Odhad rozsahu výběru'!D729)</f>
        <v/>
      </c>
      <c r="B727" s="69" t="str">
        <f ca="1">IF(INDIRECT("A"&amp;ROW())="","",RANK(A727,[Data],1))</f>
        <v/>
      </c>
      <c r="C727" s="5" t="str">
        <f ca="1">IF(INDIRECT("A"&amp;ROW())="","",(B727-1)/COUNT([Data]))</f>
        <v/>
      </c>
      <c r="D727" s="5" t="str">
        <f ca="1">IF(INDIRECT("A"&amp;ROW())="","",B727/COUNT([Data]))</f>
        <v/>
      </c>
      <c r="E727" t="str">
        <f t="shared" ca="1" si="35"/>
        <v/>
      </c>
      <c r="F727" s="5" t="str">
        <f t="shared" ca="1" si="33"/>
        <v/>
      </c>
      <c r="G727" s="5" t="str">
        <f>IF(ROW()=7,MAX([D_i]),"")</f>
        <v/>
      </c>
      <c r="H727" s="69" t="str">
        <f ca="1">IF(INDIRECT("A"&amp;ROW())="","",RANK([Data],[Data],1)+COUNTIF([Data],Tabulka2493[[#This Row],[Data]])-1)</f>
        <v/>
      </c>
      <c r="I727" s="5" t="str">
        <f ca="1">IF(INDIRECT("A"&amp;ROW())="","",(Tabulka2493[[#This Row],[Pořadí2 - i2]]-1)/COUNT([Data]))</f>
        <v/>
      </c>
      <c r="J727" s="5" t="str">
        <f ca="1">IF(INDIRECT("A"&amp;ROW())="","",H727/COUNT([Data]))</f>
        <v/>
      </c>
      <c r="K727" s="72" t="str">
        <f ca="1">IF(INDIRECT("A"&amp;ROW())="","",NORMDIST(Tabulka2493[[#This Row],[Data]],$X$6,$X$7,1))</f>
        <v/>
      </c>
      <c r="L727" s="5" t="str">
        <f t="shared" ca="1" si="34"/>
        <v/>
      </c>
      <c r="M727" s="5" t="str">
        <f>IF(ROW()=7,MAX(Tabulka2493[D_i]),"")</f>
        <v/>
      </c>
      <c r="N727" s="5"/>
      <c r="O727" s="80"/>
      <c r="P727" s="80"/>
      <c r="Q727" s="80"/>
      <c r="R727" s="76" t="str">
        <f>IF(ROW()=7,IF(SUM([pomocná])&gt;0,SUM([pomocná]),1.36/SQRT(COUNT(Tabulka2493[Data]))),"")</f>
        <v/>
      </c>
      <c r="S727" s="79"/>
      <c r="T727" s="72"/>
      <c r="U727" s="72"/>
      <c r="V727" s="72"/>
    </row>
    <row r="728" spans="1:22">
      <c r="A728" s="4" t="str">
        <f>IF('Odhad rozsahu výběru'!D730="","",'Odhad rozsahu výběru'!D730)</f>
        <v/>
      </c>
      <c r="B728" s="69" t="str">
        <f ca="1">IF(INDIRECT("A"&amp;ROW())="","",RANK(A728,[Data],1))</f>
        <v/>
      </c>
      <c r="C728" s="5" t="str">
        <f ca="1">IF(INDIRECT("A"&amp;ROW())="","",(B728-1)/COUNT([Data]))</f>
        <v/>
      </c>
      <c r="D728" s="5" t="str">
        <f ca="1">IF(INDIRECT("A"&amp;ROW())="","",B728/COUNT([Data]))</f>
        <v/>
      </c>
      <c r="E728" t="str">
        <f t="shared" ca="1" si="35"/>
        <v/>
      </c>
      <c r="F728" s="5" t="str">
        <f t="shared" ca="1" si="33"/>
        <v/>
      </c>
      <c r="G728" s="5" t="str">
        <f>IF(ROW()=7,MAX([D_i]),"")</f>
        <v/>
      </c>
      <c r="H728" s="69" t="str">
        <f ca="1">IF(INDIRECT("A"&amp;ROW())="","",RANK([Data],[Data],1)+COUNTIF([Data],Tabulka2493[[#This Row],[Data]])-1)</f>
        <v/>
      </c>
      <c r="I728" s="5" t="str">
        <f ca="1">IF(INDIRECT("A"&amp;ROW())="","",(Tabulka2493[[#This Row],[Pořadí2 - i2]]-1)/COUNT([Data]))</f>
        <v/>
      </c>
      <c r="J728" s="5" t="str">
        <f ca="1">IF(INDIRECT("A"&amp;ROW())="","",H728/COUNT([Data]))</f>
        <v/>
      </c>
      <c r="K728" s="72" t="str">
        <f ca="1">IF(INDIRECT("A"&amp;ROW())="","",NORMDIST(Tabulka2493[[#This Row],[Data]],$X$6,$X$7,1))</f>
        <v/>
      </c>
      <c r="L728" s="5" t="str">
        <f t="shared" ca="1" si="34"/>
        <v/>
      </c>
      <c r="M728" s="5" t="str">
        <f>IF(ROW()=7,MAX(Tabulka2493[D_i]),"")</f>
        <v/>
      </c>
      <c r="N728" s="5"/>
      <c r="O728" s="80"/>
      <c r="P728" s="80"/>
      <c r="Q728" s="80"/>
      <c r="R728" s="76" t="str">
        <f>IF(ROW()=7,IF(SUM([pomocná])&gt;0,SUM([pomocná]),1.36/SQRT(COUNT(Tabulka2493[Data]))),"")</f>
        <v/>
      </c>
      <c r="S728" s="79"/>
      <c r="T728" s="72"/>
      <c r="U728" s="72"/>
      <c r="V728" s="72"/>
    </row>
    <row r="729" spans="1:22">
      <c r="A729" s="4" t="str">
        <f>IF('Odhad rozsahu výběru'!D731="","",'Odhad rozsahu výběru'!D731)</f>
        <v/>
      </c>
      <c r="B729" s="69" t="str">
        <f ca="1">IF(INDIRECT("A"&amp;ROW())="","",RANK(A729,[Data],1))</f>
        <v/>
      </c>
      <c r="C729" s="5" t="str">
        <f ca="1">IF(INDIRECT("A"&amp;ROW())="","",(B729-1)/COUNT([Data]))</f>
        <v/>
      </c>
      <c r="D729" s="5" t="str">
        <f ca="1">IF(INDIRECT("A"&amp;ROW())="","",B729/COUNT([Data]))</f>
        <v/>
      </c>
      <c r="E729" t="str">
        <f t="shared" ca="1" si="35"/>
        <v/>
      </c>
      <c r="F729" s="5" t="str">
        <f t="shared" ca="1" si="33"/>
        <v/>
      </c>
      <c r="G729" s="5" t="str">
        <f>IF(ROW()=7,MAX([D_i]),"")</f>
        <v/>
      </c>
      <c r="H729" s="69" t="str">
        <f ca="1">IF(INDIRECT("A"&amp;ROW())="","",RANK([Data],[Data],1)+COUNTIF([Data],Tabulka2493[[#This Row],[Data]])-1)</f>
        <v/>
      </c>
      <c r="I729" s="5" t="str">
        <f ca="1">IF(INDIRECT("A"&amp;ROW())="","",(Tabulka2493[[#This Row],[Pořadí2 - i2]]-1)/COUNT([Data]))</f>
        <v/>
      </c>
      <c r="J729" s="5" t="str">
        <f ca="1">IF(INDIRECT("A"&amp;ROW())="","",H729/COUNT([Data]))</f>
        <v/>
      </c>
      <c r="K729" s="72" t="str">
        <f ca="1">IF(INDIRECT("A"&amp;ROW())="","",NORMDIST(Tabulka2493[[#This Row],[Data]],$X$6,$X$7,1))</f>
        <v/>
      </c>
      <c r="L729" s="5" t="str">
        <f t="shared" ca="1" si="34"/>
        <v/>
      </c>
      <c r="M729" s="5" t="str">
        <f>IF(ROW()=7,MAX(Tabulka2493[D_i]),"")</f>
        <v/>
      </c>
      <c r="N729" s="5"/>
      <c r="O729" s="80"/>
      <c r="P729" s="80"/>
      <c r="Q729" s="80"/>
      <c r="R729" s="76" t="str">
        <f>IF(ROW()=7,IF(SUM([pomocná])&gt;0,SUM([pomocná]),1.36/SQRT(COUNT(Tabulka2493[Data]))),"")</f>
        <v/>
      </c>
      <c r="S729" s="79"/>
      <c r="T729" s="72"/>
      <c r="U729" s="72"/>
      <c r="V729" s="72"/>
    </row>
    <row r="730" spans="1:22">
      <c r="A730" s="4" t="str">
        <f>IF('Odhad rozsahu výběru'!D732="","",'Odhad rozsahu výběru'!D732)</f>
        <v/>
      </c>
      <c r="B730" s="69" t="str">
        <f ca="1">IF(INDIRECT("A"&amp;ROW())="","",RANK(A730,[Data],1))</f>
        <v/>
      </c>
      <c r="C730" s="5" t="str">
        <f ca="1">IF(INDIRECT("A"&amp;ROW())="","",(B730-1)/COUNT([Data]))</f>
        <v/>
      </c>
      <c r="D730" s="5" t="str">
        <f ca="1">IF(INDIRECT("A"&amp;ROW())="","",B730/COUNT([Data]))</f>
        <v/>
      </c>
      <c r="E730" t="str">
        <f t="shared" ca="1" si="35"/>
        <v/>
      </c>
      <c r="F730" s="5" t="str">
        <f t="shared" ca="1" si="33"/>
        <v/>
      </c>
      <c r="G730" s="5" t="str">
        <f>IF(ROW()=7,MAX([D_i]),"")</f>
        <v/>
      </c>
      <c r="H730" s="69" t="str">
        <f ca="1">IF(INDIRECT("A"&amp;ROW())="","",RANK([Data],[Data],1)+COUNTIF([Data],Tabulka2493[[#This Row],[Data]])-1)</f>
        <v/>
      </c>
      <c r="I730" s="5" t="str">
        <f ca="1">IF(INDIRECT("A"&amp;ROW())="","",(Tabulka2493[[#This Row],[Pořadí2 - i2]]-1)/COUNT([Data]))</f>
        <v/>
      </c>
      <c r="J730" s="5" t="str">
        <f ca="1">IF(INDIRECT("A"&amp;ROW())="","",H730/COUNT([Data]))</f>
        <v/>
      </c>
      <c r="K730" s="72" t="str">
        <f ca="1">IF(INDIRECT("A"&amp;ROW())="","",NORMDIST(Tabulka2493[[#This Row],[Data]],$X$6,$X$7,1))</f>
        <v/>
      </c>
      <c r="L730" s="5" t="str">
        <f t="shared" ca="1" si="34"/>
        <v/>
      </c>
      <c r="M730" s="5" t="str">
        <f>IF(ROW()=7,MAX(Tabulka2493[D_i]),"")</f>
        <v/>
      </c>
      <c r="N730" s="5"/>
      <c r="O730" s="80"/>
      <c r="P730" s="80"/>
      <c r="Q730" s="80"/>
      <c r="R730" s="76" t="str">
        <f>IF(ROW()=7,IF(SUM([pomocná])&gt;0,SUM([pomocná]),1.36/SQRT(COUNT(Tabulka2493[Data]))),"")</f>
        <v/>
      </c>
      <c r="S730" s="79"/>
      <c r="T730" s="72"/>
      <c r="U730" s="72"/>
      <c r="V730" s="72"/>
    </row>
    <row r="731" spans="1:22">
      <c r="A731" s="4" t="str">
        <f>IF('Odhad rozsahu výběru'!D733="","",'Odhad rozsahu výběru'!D733)</f>
        <v/>
      </c>
      <c r="B731" s="69" t="str">
        <f ca="1">IF(INDIRECT("A"&amp;ROW())="","",RANK(A731,[Data],1))</f>
        <v/>
      </c>
      <c r="C731" s="5" t="str">
        <f ca="1">IF(INDIRECT("A"&amp;ROW())="","",(B731-1)/COUNT([Data]))</f>
        <v/>
      </c>
      <c r="D731" s="5" t="str">
        <f ca="1">IF(INDIRECT("A"&amp;ROW())="","",B731/COUNT([Data]))</f>
        <v/>
      </c>
      <c r="E731" t="str">
        <f t="shared" ca="1" si="35"/>
        <v/>
      </c>
      <c r="F731" s="5" t="str">
        <f t="shared" ca="1" si="33"/>
        <v/>
      </c>
      <c r="G731" s="5" t="str">
        <f>IF(ROW()=7,MAX([D_i]),"")</f>
        <v/>
      </c>
      <c r="H731" s="69" t="str">
        <f ca="1">IF(INDIRECT("A"&amp;ROW())="","",RANK([Data],[Data],1)+COUNTIF([Data],Tabulka2493[[#This Row],[Data]])-1)</f>
        <v/>
      </c>
      <c r="I731" s="5" t="str">
        <f ca="1">IF(INDIRECT("A"&amp;ROW())="","",(Tabulka2493[[#This Row],[Pořadí2 - i2]]-1)/COUNT([Data]))</f>
        <v/>
      </c>
      <c r="J731" s="5" t="str">
        <f ca="1">IF(INDIRECT("A"&amp;ROW())="","",H731/COUNT([Data]))</f>
        <v/>
      </c>
      <c r="K731" s="72" t="str">
        <f ca="1">IF(INDIRECT("A"&amp;ROW())="","",NORMDIST(Tabulka2493[[#This Row],[Data]],$X$6,$X$7,1))</f>
        <v/>
      </c>
      <c r="L731" s="5" t="str">
        <f t="shared" ca="1" si="34"/>
        <v/>
      </c>
      <c r="M731" s="5" t="str">
        <f>IF(ROW()=7,MAX(Tabulka2493[D_i]),"")</f>
        <v/>
      </c>
      <c r="N731" s="5"/>
      <c r="O731" s="80"/>
      <c r="P731" s="80"/>
      <c r="Q731" s="80"/>
      <c r="R731" s="76" t="str">
        <f>IF(ROW()=7,IF(SUM([pomocná])&gt;0,SUM([pomocná]),1.36/SQRT(COUNT(Tabulka2493[Data]))),"")</f>
        <v/>
      </c>
      <c r="S731" s="79"/>
      <c r="T731" s="72"/>
      <c r="U731" s="72"/>
      <c r="V731" s="72"/>
    </row>
    <row r="732" spans="1:22">
      <c r="A732" s="4" t="str">
        <f>IF('Odhad rozsahu výběru'!D734="","",'Odhad rozsahu výběru'!D734)</f>
        <v/>
      </c>
      <c r="B732" s="69" t="str">
        <f ca="1">IF(INDIRECT("A"&amp;ROW())="","",RANK(A732,[Data],1))</f>
        <v/>
      </c>
      <c r="C732" s="5" t="str">
        <f ca="1">IF(INDIRECT("A"&amp;ROW())="","",(B732-1)/COUNT([Data]))</f>
        <v/>
      </c>
      <c r="D732" s="5" t="str">
        <f ca="1">IF(INDIRECT("A"&amp;ROW())="","",B732/COUNT([Data]))</f>
        <v/>
      </c>
      <c r="E732" t="str">
        <f t="shared" ca="1" si="35"/>
        <v/>
      </c>
      <c r="F732" s="5" t="str">
        <f t="shared" ca="1" si="33"/>
        <v/>
      </c>
      <c r="G732" s="5" t="str">
        <f>IF(ROW()=7,MAX([D_i]),"")</f>
        <v/>
      </c>
      <c r="H732" s="69" t="str">
        <f ca="1">IF(INDIRECT("A"&amp;ROW())="","",RANK([Data],[Data],1)+COUNTIF([Data],Tabulka2493[[#This Row],[Data]])-1)</f>
        <v/>
      </c>
      <c r="I732" s="5" t="str">
        <f ca="1">IF(INDIRECT("A"&amp;ROW())="","",(Tabulka2493[[#This Row],[Pořadí2 - i2]]-1)/COUNT([Data]))</f>
        <v/>
      </c>
      <c r="J732" s="5" t="str">
        <f ca="1">IF(INDIRECT("A"&amp;ROW())="","",H732/COUNT([Data]))</f>
        <v/>
      </c>
      <c r="K732" s="72" t="str">
        <f ca="1">IF(INDIRECT("A"&amp;ROW())="","",NORMDIST(Tabulka2493[[#This Row],[Data]],$X$6,$X$7,1))</f>
        <v/>
      </c>
      <c r="L732" s="5" t="str">
        <f t="shared" ca="1" si="34"/>
        <v/>
      </c>
      <c r="M732" s="5" t="str">
        <f>IF(ROW()=7,MAX(Tabulka2493[D_i]),"")</f>
        <v/>
      </c>
      <c r="N732" s="5"/>
      <c r="O732" s="80"/>
      <c r="P732" s="80"/>
      <c r="Q732" s="80"/>
      <c r="R732" s="76" t="str">
        <f>IF(ROW()=7,IF(SUM([pomocná])&gt;0,SUM([pomocná]),1.36/SQRT(COUNT(Tabulka2493[Data]))),"")</f>
        <v/>
      </c>
      <c r="S732" s="79"/>
      <c r="T732" s="72"/>
      <c r="U732" s="72"/>
      <c r="V732" s="72"/>
    </row>
    <row r="733" spans="1:22">
      <c r="A733" s="4" t="str">
        <f>IF('Odhad rozsahu výběru'!D735="","",'Odhad rozsahu výběru'!D735)</f>
        <v/>
      </c>
      <c r="B733" s="69" t="str">
        <f ca="1">IF(INDIRECT("A"&amp;ROW())="","",RANK(A733,[Data],1))</f>
        <v/>
      </c>
      <c r="C733" s="5" t="str">
        <f ca="1">IF(INDIRECT("A"&amp;ROW())="","",(B733-1)/COUNT([Data]))</f>
        <v/>
      </c>
      <c r="D733" s="5" t="str">
        <f ca="1">IF(INDIRECT("A"&amp;ROW())="","",B733/COUNT([Data]))</f>
        <v/>
      </c>
      <c r="E733" t="str">
        <f t="shared" ca="1" si="35"/>
        <v/>
      </c>
      <c r="F733" s="5" t="str">
        <f t="shared" ca="1" si="33"/>
        <v/>
      </c>
      <c r="G733" s="5" t="str">
        <f>IF(ROW()=7,MAX([D_i]),"")</f>
        <v/>
      </c>
      <c r="H733" s="69" t="str">
        <f ca="1">IF(INDIRECT("A"&amp;ROW())="","",RANK([Data],[Data],1)+COUNTIF([Data],Tabulka2493[[#This Row],[Data]])-1)</f>
        <v/>
      </c>
      <c r="I733" s="5" t="str">
        <f ca="1">IF(INDIRECT("A"&amp;ROW())="","",(Tabulka2493[[#This Row],[Pořadí2 - i2]]-1)/COUNT([Data]))</f>
        <v/>
      </c>
      <c r="J733" s="5" t="str">
        <f ca="1">IF(INDIRECT("A"&amp;ROW())="","",H733/COUNT([Data]))</f>
        <v/>
      </c>
      <c r="K733" s="72" t="str">
        <f ca="1">IF(INDIRECT("A"&amp;ROW())="","",NORMDIST(Tabulka2493[[#This Row],[Data]],$X$6,$X$7,1))</f>
        <v/>
      </c>
      <c r="L733" s="5" t="str">
        <f t="shared" ca="1" si="34"/>
        <v/>
      </c>
      <c r="M733" s="5" t="str">
        <f>IF(ROW()=7,MAX(Tabulka2493[D_i]),"")</f>
        <v/>
      </c>
      <c r="N733" s="5"/>
      <c r="O733" s="80"/>
      <c r="P733" s="80"/>
      <c r="Q733" s="80"/>
      <c r="R733" s="76" t="str">
        <f>IF(ROW()=7,IF(SUM([pomocná])&gt;0,SUM([pomocná]),1.36/SQRT(COUNT(Tabulka2493[Data]))),"")</f>
        <v/>
      </c>
      <c r="S733" s="79"/>
      <c r="T733" s="72"/>
      <c r="U733" s="72"/>
      <c r="V733" s="72"/>
    </row>
    <row r="734" spans="1:22">
      <c r="A734" s="4" t="str">
        <f>IF('Odhad rozsahu výběru'!D736="","",'Odhad rozsahu výběru'!D736)</f>
        <v/>
      </c>
      <c r="B734" s="69" t="str">
        <f ca="1">IF(INDIRECT("A"&amp;ROW())="","",RANK(A734,[Data],1))</f>
        <v/>
      </c>
      <c r="C734" s="5" t="str">
        <f ca="1">IF(INDIRECT("A"&amp;ROW())="","",(B734-1)/COUNT([Data]))</f>
        <v/>
      </c>
      <c r="D734" s="5" t="str">
        <f ca="1">IF(INDIRECT("A"&amp;ROW())="","",B734/COUNT([Data]))</f>
        <v/>
      </c>
      <c r="E734" t="str">
        <f t="shared" ca="1" si="35"/>
        <v/>
      </c>
      <c r="F734" s="5" t="str">
        <f t="shared" ca="1" si="33"/>
        <v/>
      </c>
      <c r="G734" s="5" t="str">
        <f>IF(ROW()=7,MAX([D_i]),"")</f>
        <v/>
      </c>
      <c r="H734" s="69" t="str">
        <f ca="1">IF(INDIRECT("A"&amp;ROW())="","",RANK([Data],[Data],1)+COUNTIF([Data],Tabulka2493[[#This Row],[Data]])-1)</f>
        <v/>
      </c>
      <c r="I734" s="5" t="str">
        <f ca="1">IF(INDIRECT("A"&amp;ROW())="","",(Tabulka2493[[#This Row],[Pořadí2 - i2]]-1)/COUNT([Data]))</f>
        <v/>
      </c>
      <c r="J734" s="5" t="str">
        <f ca="1">IF(INDIRECT("A"&amp;ROW())="","",H734/COUNT([Data]))</f>
        <v/>
      </c>
      <c r="K734" s="72" t="str">
        <f ca="1">IF(INDIRECT("A"&amp;ROW())="","",NORMDIST(Tabulka2493[[#This Row],[Data]],$X$6,$X$7,1))</f>
        <v/>
      </c>
      <c r="L734" s="5" t="str">
        <f t="shared" ca="1" si="34"/>
        <v/>
      </c>
      <c r="M734" s="5" t="str">
        <f>IF(ROW()=7,MAX(Tabulka2493[D_i]),"")</f>
        <v/>
      </c>
      <c r="N734" s="5"/>
      <c r="O734" s="80"/>
      <c r="P734" s="80"/>
      <c r="Q734" s="80"/>
      <c r="R734" s="76" t="str">
        <f>IF(ROW()=7,IF(SUM([pomocná])&gt;0,SUM([pomocná]),1.36/SQRT(COUNT(Tabulka2493[Data]))),"")</f>
        <v/>
      </c>
      <c r="S734" s="79"/>
      <c r="T734" s="72"/>
      <c r="U734" s="72"/>
      <c r="V734" s="72"/>
    </row>
    <row r="735" spans="1:22">
      <c r="A735" s="4" t="str">
        <f>IF('Odhad rozsahu výběru'!D737="","",'Odhad rozsahu výběru'!D737)</f>
        <v/>
      </c>
      <c r="B735" s="69" t="str">
        <f ca="1">IF(INDIRECT("A"&amp;ROW())="","",RANK(A735,[Data],1))</f>
        <v/>
      </c>
      <c r="C735" s="5" t="str">
        <f ca="1">IF(INDIRECT("A"&amp;ROW())="","",(B735-1)/COUNT([Data]))</f>
        <v/>
      </c>
      <c r="D735" s="5" t="str">
        <f ca="1">IF(INDIRECT("A"&amp;ROW())="","",B735/COUNT([Data]))</f>
        <v/>
      </c>
      <c r="E735" t="str">
        <f t="shared" ca="1" si="35"/>
        <v/>
      </c>
      <c r="F735" s="5" t="str">
        <f t="shared" ca="1" si="33"/>
        <v/>
      </c>
      <c r="G735" s="5" t="str">
        <f>IF(ROW()=7,MAX([D_i]),"")</f>
        <v/>
      </c>
      <c r="H735" s="69" t="str">
        <f ca="1">IF(INDIRECT("A"&amp;ROW())="","",RANK([Data],[Data],1)+COUNTIF([Data],Tabulka2493[[#This Row],[Data]])-1)</f>
        <v/>
      </c>
      <c r="I735" s="5" t="str">
        <f ca="1">IF(INDIRECT("A"&amp;ROW())="","",(Tabulka2493[[#This Row],[Pořadí2 - i2]]-1)/COUNT([Data]))</f>
        <v/>
      </c>
      <c r="J735" s="5" t="str">
        <f ca="1">IF(INDIRECT("A"&amp;ROW())="","",H735/COUNT([Data]))</f>
        <v/>
      </c>
      <c r="K735" s="72" t="str">
        <f ca="1">IF(INDIRECT("A"&amp;ROW())="","",NORMDIST(Tabulka2493[[#This Row],[Data]],$X$6,$X$7,1))</f>
        <v/>
      </c>
      <c r="L735" s="5" t="str">
        <f t="shared" ca="1" si="34"/>
        <v/>
      </c>
      <c r="M735" s="5" t="str">
        <f>IF(ROW()=7,MAX(Tabulka2493[D_i]),"")</f>
        <v/>
      </c>
      <c r="N735" s="5"/>
      <c r="O735" s="80"/>
      <c r="P735" s="80"/>
      <c r="Q735" s="80"/>
      <c r="R735" s="76" t="str">
        <f>IF(ROW()=7,IF(SUM([pomocná])&gt;0,SUM([pomocná]),1.36/SQRT(COUNT(Tabulka2493[Data]))),"")</f>
        <v/>
      </c>
      <c r="S735" s="79"/>
      <c r="T735" s="72"/>
      <c r="U735" s="72"/>
      <c r="V735" s="72"/>
    </row>
    <row r="736" spans="1:22">
      <c r="A736" s="4" t="str">
        <f>IF('Odhad rozsahu výběru'!D738="","",'Odhad rozsahu výběru'!D738)</f>
        <v/>
      </c>
      <c r="B736" s="69" t="str">
        <f ca="1">IF(INDIRECT("A"&amp;ROW())="","",RANK(A736,[Data],1))</f>
        <v/>
      </c>
      <c r="C736" s="5" t="str">
        <f ca="1">IF(INDIRECT("A"&amp;ROW())="","",(B736-1)/COUNT([Data]))</f>
        <v/>
      </c>
      <c r="D736" s="5" t="str">
        <f ca="1">IF(INDIRECT("A"&amp;ROW())="","",B736/COUNT([Data]))</f>
        <v/>
      </c>
      <c r="E736" t="str">
        <f t="shared" ca="1" si="35"/>
        <v/>
      </c>
      <c r="F736" s="5" t="str">
        <f t="shared" ca="1" si="33"/>
        <v/>
      </c>
      <c r="G736" s="5" t="str">
        <f>IF(ROW()=7,MAX([D_i]),"")</f>
        <v/>
      </c>
      <c r="H736" s="69" t="str">
        <f ca="1">IF(INDIRECT("A"&amp;ROW())="","",RANK([Data],[Data],1)+COUNTIF([Data],Tabulka2493[[#This Row],[Data]])-1)</f>
        <v/>
      </c>
      <c r="I736" s="5" t="str">
        <f ca="1">IF(INDIRECT("A"&amp;ROW())="","",(Tabulka2493[[#This Row],[Pořadí2 - i2]]-1)/COUNT([Data]))</f>
        <v/>
      </c>
      <c r="J736" s="5" t="str">
        <f ca="1">IF(INDIRECT("A"&amp;ROW())="","",H736/COUNT([Data]))</f>
        <v/>
      </c>
      <c r="K736" s="72" t="str">
        <f ca="1">IF(INDIRECT("A"&amp;ROW())="","",NORMDIST(Tabulka2493[[#This Row],[Data]],$X$6,$X$7,1))</f>
        <v/>
      </c>
      <c r="L736" s="5" t="str">
        <f t="shared" ca="1" si="34"/>
        <v/>
      </c>
      <c r="M736" s="5" t="str">
        <f>IF(ROW()=7,MAX(Tabulka2493[D_i]),"")</f>
        <v/>
      </c>
      <c r="N736" s="5"/>
      <c r="O736" s="80"/>
      <c r="P736" s="80"/>
      <c r="Q736" s="80"/>
      <c r="R736" s="76" t="str">
        <f>IF(ROW()=7,IF(SUM([pomocná])&gt;0,SUM([pomocná]),1.36/SQRT(COUNT(Tabulka2493[Data]))),"")</f>
        <v/>
      </c>
      <c r="S736" s="79"/>
      <c r="T736" s="72"/>
      <c r="U736" s="72"/>
      <c r="V736" s="72"/>
    </row>
    <row r="737" spans="1:22">
      <c r="A737" s="4" t="str">
        <f>IF('Odhad rozsahu výběru'!D739="","",'Odhad rozsahu výběru'!D739)</f>
        <v/>
      </c>
      <c r="B737" s="69" t="str">
        <f ca="1">IF(INDIRECT("A"&amp;ROW())="","",RANK(A737,[Data],1))</f>
        <v/>
      </c>
      <c r="C737" s="5" t="str">
        <f ca="1">IF(INDIRECT("A"&amp;ROW())="","",(B737-1)/COUNT([Data]))</f>
        <v/>
      </c>
      <c r="D737" s="5" t="str">
        <f ca="1">IF(INDIRECT("A"&amp;ROW())="","",B737/COUNT([Data]))</f>
        <v/>
      </c>
      <c r="E737" t="str">
        <f t="shared" ca="1" si="35"/>
        <v/>
      </c>
      <c r="F737" s="5" t="str">
        <f t="shared" ca="1" si="33"/>
        <v/>
      </c>
      <c r="G737" s="5" t="str">
        <f>IF(ROW()=7,MAX([D_i]),"")</f>
        <v/>
      </c>
      <c r="H737" s="69" t="str">
        <f ca="1">IF(INDIRECT("A"&amp;ROW())="","",RANK([Data],[Data],1)+COUNTIF([Data],Tabulka2493[[#This Row],[Data]])-1)</f>
        <v/>
      </c>
      <c r="I737" s="5" t="str">
        <f ca="1">IF(INDIRECT("A"&amp;ROW())="","",(Tabulka2493[[#This Row],[Pořadí2 - i2]]-1)/COUNT([Data]))</f>
        <v/>
      </c>
      <c r="J737" s="5" t="str">
        <f ca="1">IF(INDIRECT("A"&amp;ROW())="","",H737/COUNT([Data]))</f>
        <v/>
      </c>
      <c r="K737" s="72" t="str">
        <f ca="1">IF(INDIRECT("A"&amp;ROW())="","",NORMDIST(Tabulka2493[[#This Row],[Data]],$X$6,$X$7,1))</f>
        <v/>
      </c>
      <c r="L737" s="5" t="str">
        <f t="shared" ca="1" si="34"/>
        <v/>
      </c>
      <c r="M737" s="5" t="str">
        <f>IF(ROW()=7,MAX(Tabulka2493[D_i]),"")</f>
        <v/>
      </c>
      <c r="N737" s="5"/>
      <c r="O737" s="80"/>
      <c r="P737" s="80"/>
      <c r="Q737" s="80"/>
      <c r="R737" s="76" t="str">
        <f>IF(ROW()=7,IF(SUM([pomocná])&gt;0,SUM([pomocná]),1.36/SQRT(COUNT(Tabulka2493[Data]))),"")</f>
        <v/>
      </c>
      <c r="S737" s="79"/>
      <c r="T737" s="72"/>
      <c r="U737" s="72"/>
      <c r="V737" s="72"/>
    </row>
    <row r="738" spans="1:22">
      <c r="A738" s="4" t="str">
        <f>IF('Odhad rozsahu výběru'!D740="","",'Odhad rozsahu výběru'!D740)</f>
        <v/>
      </c>
      <c r="B738" s="69" t="str">
        <f ca="1">IF(INDIRECT("A"&amp;ROW())="","",RANK(A738,[Data],1))</f>
        <v/>
      </c>
      <c r="C738" s="5" t="str">
        <f ca="1">IF(INDIRECT("A"&amp;ROW())="","",(B738-1)/COUNT([Data]))</f>
        <v/>
      </c>
      <c r="D738" s="5" t="str">
        <f ca="1">IF(INDIRECT("A"&amp;ROW())="","",B738/COUNT([Data]))</f>
        <v/>
      </c>
      <c r="E738" t="str">
        <f t="shared" ca="1" si="35"/>
        <v/>
      </c>
      <c r="F738" s="5" t="str">
        <f t="shared" ca="1" si="33"/>
        <v/>
      </c>
      <c r="G738" s="5" t="str">
        <f>IF(ROW()=7,MAX([D_i]),"")</f>
        <v/>
      </c>
      <c r="H738" s="69" t="str">
        <f ca="1">IF(INDIRECT("A"&amp;ROW())="","",RANK([Data],[Data],1)+COUNTIF([Data],Tabulka2493[[#This Row],[Data]])-1)</f>
        <v/>
      </c>
      <c r="I738" s="5" t="str">
        <f ca="1">IF(INDIRECT("A"&amp;ROW())="","",(Tabulka2493[[#This Row],[Pořadí2 - i2]]-1)/COUNT([Data]))</f>
        <v/>
      </c>
      <c r="J738" s="5" t="str">
        <f ca="1">IF(INDIRECT("A"&amp;ROW())="","",H738/COUNT([Data]))</f>
        <v/>
      </c>
      <c r="K738" s="72" t="str">
        <f ca="1">IF(INDIRECT("A"&amp;ROW())="","",NORMDIST(Tabulka2493[[#This Row],[Data]],$X$6,$X$7,1))</f>
        <v/>
      </c>
      <c r="L738" s="5" t="str">
        <f t="shared" ca="1" si="34"/>
        <v/>
      </c>
      <c r="M738" s="5" t="str">
        <f>IF(ROW()=7,MAX(Tabulka2493[D_i]),"")</f>
        <v/>
      </c>
      <c r="N738" s="5"/>
      <c r="O738" s="80"/>
      <c r="P738" s="80"/>
      <c r="Q738" s="80"/>
      <c r="R738" s="76" t="str">
        <f>IF(ROW()=7,IF(SUM([pomocná])&gt;0,SUM([pomocná]),1.36/SQRT(COUNT(Tabulka2493[Data]))),"")</f>
        <v/>
      </c>
      <c r="S738" s="79"/>
      <c r="T738" s="72"/>
      <c r="U738" s="72"/>
      <c r="V738" s="72"/>
    </row>
    <row r="739" spans="1:22">
      <c r="A739" s="4" t="str">
        <f>IF('Odhad rozsahu výběru'!D741="","",'Odhad rozsahu výběru'!D741)</f>
        <v/>
      </c>
      <c r="B739" s="69" t="str">
        <f ca="1">IF(INDIRECT("A"&amp;ROW())="","",RANK(A739,[Data],1))</f>
        <v/>
      </c>
      <c r="C739" s="5" t="str">
        <f ca="1">IF(INDIRECT("A"&amp;ROW())="","",(B739-1)/COUNT([Data]))</f>
        <v/>
      </c>
      <c r="D739" s="5" t="str">
        <f ca="1">IF(INDIRECT("A"&amp;ROW())="","",B739/COUNT([Data]))</f>
        <v/>
      </c>
      <c r="E739" t="str">
        <f t="shared" ca="1" si="35"/>
        <v/>
      </c>
      <c r="F739" s="5" t="str">
        <f t="shared" ca="1" si="33"/>
        <v/>
      </c>
      <c r="G739" s="5" t="str">
        <f>IF(ROW()=7,MAX([D_i]),"")</f>
        <v/>
      </c>
      <c r="H739" s="69" t="str">
        <f ca="1">IF(INDIRECT("A"&amp;ROW())="","",RANK([Data],[Data],1)+COUNTIF([Data],Tabulka2493[[#This Row],[Data]])-1)</f>
        <v/>
      </c>
      <c r="I739" s="5" t="str">
        <f ca="1">IF(INDIRECT("A"&amp;ROW())="","",(Tabulka2493[[#This Row],[Pořadí2 - i2]]-1)/COUNT([Data]))</f>
        <v/>
      </c>
      <c r="J739" s="5" t="str">
        <f ca="1">IF(INDIRECT("A"&amp;ROW())="","",H739/COUNT([Data]))</f>
        <v/>
      </c>
      <c r="K739" s="72" t="str">
        <f ca="1">IF(INDIRECT("A"&amp;ROW())="","",NORMDIST(Tabulka2493[[#This Row],[Data]],$X$6,$X$7,1))</f>
        <v/>
      </c>
      <c r="L739" s="5" t="str">
        <f t="shared" ca="1" si="34"/>
        <v/>
      </c>
      <c r="M739" s="5" t="str">
        <f>IF(ROW()=7,MAX(Tabulka2493[D_i]),"")</f>
        <v/>
      </c>
      <c r="N739" s="5"/>
      <c r="O739" s="80"/>
      <c r="P739" s="80"/>
      <c r="Q739" s="80"/>
      <c r="R739" s="76" t="str">
        <f>IF(ROW()=7,IF(SUM([pomocná])&gt;0,SUM([pomocná]),1.36/SQRT(COUNT(Tabulka2493[Data]))),"")</f>
        <v/>
      </c>
      <c r="S739" s="79"/>
      <c r="T739" s="72"/>
      <c r="U739" s="72"/>
      <c r="V739" s="72"/>
    </row>
    <row r="740" spans="1:22">
      <c r="A740" s="4" t="str">
        <f>IF('Odhad rozsahu výběru'!D742="","",'Odhad rozsahu výběru'!D742)</f>
        <v/>
      </c>
      <c r="B740" s="69" t="str">
        <f ca="1">IF(INDIRECT("A"&amp;ROW())="","",RANK(A740,[Data],1))</f>
        <v/>
      </c>
      <c r="C740" s="5" t="str">
        <f ca="1">IF(INDIRECT("A"&amp;ROW())="","",(B740-1)/COUNT([Data]))</f>
        <v/>
      </c>
      <c r="D740" s="5" t="str">
        <f ca="1">IF(INDIRECT("A"&amp;ROW())="","",B740/COUNT([Data]))</f>
        <v/>
      </c>
      <c r="E740" t="str">
        <f t="shared" ca="1" si="35"/>
        <v/>
      </c>
      <c r="F740" s="5" t="str">
        <f t="shared" ca="1" si="33"/>
        <v/>
      </c>
      <c r="G740" s="5" t="str">
        <f>IF(ROW()=7,MAX([D_i]),"")</f>
        <v/>
      </c>
      <c r="H740" s="69" t="str">
        <f ca="1">IF(INDIRECT("A"&amp;ROW())="","",RANK([Data],[Data],1)+COUNTIF([Data],Tabulka2493[[#This Row],[Data]])-1)</f>
        <v/>
      </c>
      <c r="I740" s="5" t="str">
        <f ca="1">IF(INDIRECT("A"&amp;ROW())="","",(Tabulka2493[[#This Row],[Pořadí2 - i2]]-1)/COUNT([Data]))</f>
        <v/>
      </c>
      <c r="J740" s="5" t="str">
        <f ca="1">IF(INDIRECT("A"&amp;ROW())="","",H740/COUNT([Data]))</f>
        <v/>
      </c>
      <c r="K740" s="72" t="str">
        <f ca="1">IF(INDIRECT("A"&amp;ROW())="","",NORMDIST(Tabulka2493[[#This Row],[Data]],$X$6,$X$7,1))</f>
        <v/>
      </c>
      <c r="L740" s="5" t="str">
        <f t="shared" ca="1" si="34"/>
        <v/>
      </c>
      <c r="M740" s="5" t="str">
        <f>IF(ROW()=7,MAX(Tabulka2493[D_i]),"")</f>
        <v/>
      </c>
      <c r="N740" s="5"/>
      <c r="O740" s="80"/>
      <c r="P740" s="80"/>
      <c r="Q740" s="80"/>
      <c r="R740" s="76" t="str">
        <f>IF(ROW()=7,IF(SUM([pomocná])&gt;0,SUM([pomocná]),1.36/SQRT(COUNT(Tabulka2493[Data]))),"")</f>
        <v/>
      </c>
      <c r="S740" s="79"/>
      <c r="T740" s="72"/>
      <c r="U740" s="72"/>
      <c r="V740" s="72"/>
    </row>
    <row r="741" spans="1:22">
      <c r="A741" s="4" t="str">
        <f>IF('Odhad rozsahu výběru'!D743="","",'Odhad rozsahu výběru'!D743)</f>
        <v/>
      </c>
      <c r="B741" s="69" t="str">
        <f ca="1">IF(INDIRECT("A"&amp;ROW())="","",RANK(A741,[Data],1))</f>
        <v/>
      </c>
      <c r="C741" s="5" t="str">
        <f ca="1">IF(INDIRECT("A"&amp;ROW())="","",(B741-1)/COUNT([Data]))</f>
        <v/>
      </c>
      <c r="D741" s="5" t="str">
        <f ca="1">IF(INDIRECT("A"&amp;ROW())="","",B741/COUNT([Data]))</f>
        <v/>
      </c>
      <c r="E741" t="str">
        <f t="shared" ca="1" si="35"/>
        <v/>
      </c>
      <c r="F741" s="5" t="str">
        <f t="shared" ca="1" si="33"/>
        <v/>
      </c>
      <c r="G741" s="5" t="str">
        <f>IF(ROW()=7,MAX([D_i]),"")</f>
        <v/>
      </c>
      <c r="H741" s="69" t="str">
        <f ca="1">IF(INDIRECT("A"&amp;ROW())="","",RANK([Data],[Data],1)+COUNTIF([Data],Tabulka2493[[#This Row],[Data]])-1)</f>
        <v/>
      </c>
      <c r="I741" s="5" t="str">
        <f ca="1">IF(INDIRECT("A"&amp;ROW())="","",(Tabulka2493[[#This Row],[Pořadí2 - i2]]-1)/COUNT([Data]))</f>
        <v/>
      </c>
      <c r="J741" s="5" t="str">
        <f ca="1">IF(INDIRECT("A"&amp;ROW())="","",H741/COUNT([Data]))</f>
        <v/>
      </c>
      <c r="K741" s="72" t="str">
        <f ca="1">IF(INDIRECT("A"&amp;ROW())="","",NORMDIST(Tabulka2493[[#This Row],[Data]],$X$6,$X$7,1))</f>
        <v/>
      </c>
      <c r="L741" s="5" t="str">
        <f t="shared" ca="1" si="34"/>
        <v/>
      </c>
      <c r="M741" s="5" t="str">
        <f>IF(ROW()=7,MAX(Tabulka2493[D_i]),"")</f>
        <v/>
      </c>
      <c r="N741" s="5"/>
      <c r="O741" s="80"/>
      <c r="P741" s="80"/>
      <c r="Q741" s="80"/>
      <c r="R741" s="76" t="str">
        <f>IF(ROW()=7,IF(SUM([pomocná])&gt;0,SUM([pomocná]),1.36/SQRT(COUNT(Tabulka2493[Data]))),"")</f>
        <v/>
      </c>
      <c r="S741" s="79"/>
      <c r="T741" s="72"/>
      <c r="U741" s="72"/>
      <c r="V741" s="72"/>
    </row>
    <row r="742" spans="1:22">
      <c r="A742" s="4" t="str">
        <f>IF('Odhad rozsahu výběru'!D744="","",'Odhad rozsahu výběru'!D744)</f>
        <v/>
      </c>
      <c r="B742" s="69" t="str">
        <f ca="1">IF(INDIRECT("A"&amp;ROW())="","",RANK(A742,[Data],1))</f>
        <v/>
      </c>
      <c r="C742" s="5" t="str">
        <f ca="1">IF(INDIRECT("A"&amp;ROW())="","",(B742-1)/COUNT([Data]))</f>
        <v/>
      </c>
      <c r="D742" s="5" t="str">
        <f ca="1">IF(INDIRECT("A"&amp;ROW())="","",B742/COUNT([Data]))</f>
        <v/>
      </c>
      <c r="E742" t="str">
        <f t="shared" ca="1" si="35"/>
        <v/>
      </c>
      <c r="F742" s="5" t="str">
        <f t="shared" ca="1" si="33"/>
        <v/>
      </c>
      <c r="G742" s="5" t="str">
        <f>IF(ROW()=7,MAX([D_i]),"")</f>
        <v/>
      </c>
      <c r="H742" s="69" t="str">
        <f ca="1">IF(INDIRECT("A"&amp;ROW())="","",RANK([Data],[Data],1)+COUNTIF([Data],Tabulka2493[[#This Row],[Data]])-1)</f>
        <v/>
      </c>
      <c r="I742" s="5" t="str">
        <f ca="1">IF(INDIRECT("A"&amp;ROW())="","",(Tabulka2493[[#This Row],[Pořadí2 - i2]]-1)/COUNT([Data]))</f>
        <v/>
      </c>
      <c r="J742" s="5" t="str">
        <f ca="1">IF(INDIRECT("A"&amp;ROW())="","",H742/COUNT([Data]))</f>
        <v/>
      </c>
      <c r="K742" s="72" t="str">
        <f ca="1">IF(INDIRECT("A"&amp;ROW())="","",NORMDIST(Tabulka2493[[#This Row],[Data]],$X$6,$X$7,1))</f>
        <v/>
      </c>
      <c r="L742" s="5" t="str">
        <f t="shared" ca="1" si="34"/>
        <v/>
      </c>
      <c r="M742" s="5" t="str">
        <f>IF(ROW()=7,MAX(Tabulka2493[D_i]),"")</f>
        <v/>
      </c>
      <c r="N742" s="5"/>
      <c r="O742" s="80"/>
      <c r="P742" s="80"/>
      <c r="Q742" s="80"/>
      <c r="R742" s="76" t="str">
        <f>IF(ROW()=7,IF(SUM([pomocná])&gt;0,SUM([pomocná]),1.36/SQRT(COUNT(Tabulka2493[Data]))),"")</f>
        <v/>
      </c>
      <c r="S742" s="79"/>
      <c r="T742" s="72"/>
      <c r="U742" s="72"/>
      <c r="V742" s="72"/>
    </row>
    <row r="743" spans="1:22">
      <c r="A743" s="4" t="str">
        <f>IF('Odhad rozsahu výběru'!D745="","",'Odhad rozsahu výběru'!D745)</f>
        <v/>
      </c>
      <c r="B743" s="69" t="str">
        <f ca="1">IF(INDIRECT("A"&amp;ROW())="","",RANK(A743,[Data],1))</f>
        <v/>
      </c>
      <c r="C743" s="5" t="str">
        <f ca="1">IF(INDIRECT("A"&amp;ROW())="","",(B743-1)/COUNT([Data]))</f>
        <v/>
      </c>
      <c r="D743" s="5" t="str">
        <f ca="1">IF(INDIRECT("A"&amp;ROW())="","",B743/COUNT([Data]))</f>
        <v/>
      </c>
      <c r="E743" t="str">
        <f t="shared" ca="1" si="35"/>
        <v/>
      </c>
      <c r="F743" s="5" t="str">
        <f t="shared" ca="1" si="33"/>
        <v/>
      </c>
      <c r="G743" s="5" t="str">
        <f>IF(ROW()=7,MAX([D_i]),"")</f>
        <v/>
      </c>
      <c r="H743" s="69" t="str">
        <f ca="1">IF(INDIRECT("A"&amp;ROW())="","",RANK([Data],[Data],1)+COUNTIF([Data],Tabulka2493[[#This Row],[Data]])-1)</f>
        <v/>
      </c>
      <c r="I743" s="5" t="str">
        <f ca="1">IF(INDIRECT("A"&amp;ROW())="","",(Tabulka2493[[#This Row],[Pořadí2 - i2]]-1)/COUNT([Data]))</f>
        <v/>
      </c>
      <c r="J743" s="5" t="str">
        <f ca="1">IF(INDIRECT("A"&amp;ROW())="","",H743/COUNT([Data]))</f>
        <v/>
      </c>
      <c r="K743" s="72" t="str">
        <f ca="1">IF(INDIRECT("A"&amp;ROW())="","",NORMDIST(Tabulka2493[[#This Row],[Data]],$X$6,$X$7,1))</f>
        <v/>
      </c>
      <c r="L743" s="5" t="str">
        <f t="shared" ca="1" si="34"/>
        <v/>
      </c>
      <c r="M743" s="5" t="str">
        <f>IF(ROW()=7,MAX(Tabulka2493[D_i]),"")</f>
        <v/>
      </c>
      <c r="N743" s="5"/>
      <c r="O743" s="80"/>
      <c r="P743" s="80"/>
      <c r="Q743" s="80"/>
      <c r="R743" s="76" t="str">
        <f>IF(ROW()=7,IF(SUM([pomocná])&gt;0,SUM([pomocná]),1.36/SQRT(COUNT(Tabulka2493[Data]))),"")</f>
        <v/>
      </c>
      <c r="S743" s="79"/>
      <c r="T743" s="72"/>
      <c r="U743" s="72"/>
      <c r="V743" s="72"/>
    </row>
    <row r="744" spans="1:22">
      <c r="A744" s="4" t="str">
        <f>IF('Odhad rozsahu výběru'!D746="","",'Odhad rozsahu výběru'!D746)</f>
        <v/>
      </c>
      <c r="B744" s="69" t="str">
        <f ca="1">IF(INDIRECT("A"&amp;ROW())="","",RANK(A744,[Data],1))</f>
        <v/>
      </c>
      <c r="C744" s="5" t="str">
        <f ca="1">IF(INDIRECT("A"&amp;ROW())="","",(B744-1)/COUNT([Data]))</f>
        <v/>
      </c>
      <c r="D744" s="5" t="str">
        <f ca="1">IF(INDIRECT("A"&amp;ROW())="","",B744/COUNT([Data]))</f>
        <v/>
      </c>
      <c r="E744" t="str">
        <f t="shared" ca="1" si="35"/>
        <v/>
      </c>
      <c r="F744" s="5" t="str">
        <f t="shared" ca="1" si="33"/>
        <v/>
      </c>
      <c r="G744" s="5" t="str">
        <f>IF(ROW()=7,MAX([D_i]),"")</f>
        <v/>
      </c>
      <c r="H744" s="69" t="str">
        <f ca="1">IF(INDIRECT("A"&amp;ROW())="","",RANK([Data],[Data],1)+COUNTIF([Data],Tabulka2493[[#This Row],[Data]])-1)</f>
        <v/>
      </c>
      <c r="I744" s="5" t="str">
        <f ca="1">IF(INDIRECT("A"&amp;ROW())="","",(Tabulka2493[[#This Row],[Pořadí2 - i2]]-1)/COUNT([Data]))</f>
        <v/>
      </c>
      <c r="J744" s="5" t="str">
        <f ca="1">IF(INDIRECT("A"&amp;ROW())="","",H744/COUNT([Data]))</f>
        <v/>
      </c>
      <c r="K744" s="72" t="str">
        <f ca="1">IF(INDIRECT("A"&amp;ROW())="","",NORMDIST(Tabulka2493[[#This Row],[Data]],$X$6,$X$7,1))</f>
        <v/>
      </c>
      <c r="L744" s="5" t="str">
        <f t="shared" ca="1" si="34"/>
        <v/>
      </c>
      <c r="M744" s="5" t="str">
        <f>IF(ROW()=7,MAX(Tabulka2493[D_i]),"")</f>
        <v/>
      </c>
      <c r="N744" s="5"/>
      <c r="O744" s="80"/>
      <c r="P744" s="80"/>
      <c r="Q744" s="80"/>
      <c r="R744" s="76" t="str">
        <f>IF(ROW()=7,IF(SUM([pomocná])&gt;0,SUM([pomocná]),1.36/SQRT(COUNT(Tabulka2493[Data]))),"")</f>
        <v/>
      </c>
      <c r="S744" s="79"/>
      <c r="T744" s="72"/>
      <c r="U744" s="72"/>
      <c r="V744" s="72"/>
    </row>
    <row r="745" spans="1:22">
      <c r="A745" s="4" t="str">
        <f>IF('Odhad rozsahu výběru'!D747="","",'Odhad rozsahu výběru'!D747)</f>
        <v/>
      </c>
      <c r="B745" s="69" t="str">
        <f ca="1">IF(INDIRECT("A"&amp;ROW())="","",RANK(A745,[Data],1))</f>
        <v/>
      </c>
      <c r="C745" s="5" t="str">
        <f ca="1">IF(INDIRECT("A"&amp;ROW())="","",(B745-1)/COUNT([Data]))</f>
        <v/>
      </c>
      <c r="D745" s="5" t="str">
        <f ca="1">IF(INDIRECT("A"&amp;ROW())="","",B745/COUNT([Data]))</f>
        <v/>
      </c>
      <c r="E745" t="str">
        <f t="shared" ca="1" si="35"/>
        <v/>
      </c>
      <c r="F745" s="5" t="str">
        <f t="shared" ca="1" si="33"/>
        <v/>
      </c>
      <c r="G745" s="5" t="str">
        <f>IF(ROW()=7,MAX([D_i]),"")</f>
        <v/>
      </c>
      <c r="H745" s="69" t="str">
        <f ca="1">IF(INDIRECT("A"&amp;ROW())="","",RANK([Data],[Data],1)+COUNTIF([Data],Tabulka2493[[#This Row],[Data]])-1)</f>
        <v/>
      </c>
      <c r="I745" s="5" t="str">
        <f ca="1">IF(INDIRECT("A"&amp;ROW())="","",(Tabulka2493[[#This Row],[Pořadí2 - i2]]-1)/COUNT([Data]))</f>
        <v/>
      </c>
      <c r="J745" s="5" t="str">
        <f ca="1">IF(INDIRECT("A"&amp;ROW())="","",H745/COUNT([Data]))</f>
        <v/>
      </c>
      <c r="K745" s="72" t="str">
        <f ca="1">IF(INDIRECT("A"&amp;ROW())="","",NORMDIST(Tabulka2493[[#This Row],[Data]],$X$6,$X$7,1))</f>
        <v/>
      </c>
      <c r="L745" s="5" t="str">
        <f t="shared" ca="1" si="34"/>
        <v/>
      </c>
      <c r="M745" s="5" t="str">
        <f>IF(ROW()=7,MAX(Tabulka2493[D_i]),"")</f>
        <v/>
      </c>
      <c r="N745" s="5"/>
      <c r="O745" s="80"/>
      <c r="P745" s="80"/>
      <c r="Q745" s="80"/>
      <c r="R745" s="76" t="str">
        <f>IF(ROW()=7,IF(SUM([pomocná])&gt;0,SUM([pomocná]),1.36/SQRT(COUNT(Tabulka2493[Data]))),"")</f>
        <v/>
      </c>
      <c r="S745" s="79"/>
      <c r="T745" s="72"/>
      <c r="U745" s="72"/>
      <c r="V745" s="72"/>
    </row>
    <row r="746" spans="1:22">
      <c r="A746" s="4" t="str">
        <f>IF('Odhad rozsahu výběru'!D748="","",'Odhad rozsahu výběru'!D748)</f>
        <v/>
      </c>
      <c r="B746" s="69" t="str">
        <f ca="1">IF(INDIRECT("A"&amp;ROW())="","",RANK(A746,[Data],1))</f>
        <v/>
      </c>
      <c r="C746" s="5" t="str">
        <f ca="1">IF(INDIRECT("A"&amp;ROW())="","",(B746-1)/COUNT([Data]))</f>
        <v/>
      </c>
      <c r="D746" s="5" t="str">
        <f ca="1">IF(INDIRECT("A"&amp;ROW())="","",B746/COUNT([Data]))</f>
        <v/>
      </c>
      <c r="E746" t="str">
        <f t="shared" ca="1" si="35"/>
        <v/>
      </c>
      <c r="F746" s="5" t="str">
        <f t="shared" ca="1" si="33"/>
        <v/>
      </c>
      <c r="G746" s="5" t="str">
        <f>IF(ROW()=7,MAX([D_i]),"")</f>
        <v/>
      </c>
      <c r="H746" s="69" t="str">
        <f ca="1">IF(INDIRECT("A"&amp;ROW())="","",RANK([Data],[Data],1)+COUNTIF([Data],Tabulka2493[[#This Row],[Data]])-1)</f>
        <v/>
      </c>
      <c r="I746" s="5" t="str">
        <f ca="1">IF(INDIRECT("A"&amp;ROW())="","",(Tabulka2493[[#This Row],[Pořadí2 - i2]]-1)/COUNT([Data]))</f>
        <v/>
      </c>
      <c r="J746" s="5" t="str">
        <f ca="1">IF(INDIRECT("A"&amp;ROW())="","",H746/COUNT([Data]))</f>
        <v/>
      </c>
      <c r="K746" s="72" t="str">
        <f ca="1">IF(INDIRECT("A"&amp;ROW())="","",NORMDIST(Tabulka2493[[#This Row],[Data]],$X$6,$X$7,1))</f>
        <v/>
      </c>
      <c r="L746" s="5" t="str">
        <f t="shared" ca="1" si="34"/>
        <v/>
      </c>
      <c r="M746" s="5" t="str">
        <f>IF(ROW()=7,MAX(Tabulka2493[D_i]),"")</f>
        <v/>
      </c>
      <c r="N746" s="5"/>
      <c r="O746" s="80"/>
      <c r="P746" s="80"/>
      <c r="Q746" s="80"/>
      <c r="R746" s="76" t="str">
        <f>IF(ROW()=7,IF(SUM([pomocná])&gt;0,SUM([pomocná]),1.36/SQRT(COUNT(Tabulka2493[Data]))),"")</f>
        <v/>
      </c>
      <c r="S746" s="79"/>
      <c r="T746" s="72"/>
      <c r="U746" s="72"/>
      <c r="V746" s="72"/>
    </row>
    <row r="747" spans="1:22">
      <c r="A747" s="4" t="str">
        <f>IF('Odhad rozsahu výběru'!D749="","",'Odhad rozsahu výběru'!D749)</f>
        <v/>
      </c>
      <c r="B747" s="69" t="str">
        <f ca="1">IF(INDIRECT("A"&amp;ROW())="","",RANK(A747,[Data],1))</f>
        <v/>
      </c>
      <c r="C747" s="5" t="str">
        <f ca="1">IF(INDIRECT("A"&amp;ROW())="","",(B747-1)/COUNT([Data]))</f>
        <v/>
      </c>
      <c r="D747" s="5" t="str">
        <f ca="1">IF(INDIRECT("A"&amp;ROW())="","",B747/COUNT([Data]))</f>
        <v/>
      </c>
      <c r="E747" t="str">
        <f t="shared" ca="1" si="35"/>
        <v/>
      </c>
      <c r="F747" s="5" t="str">
        <f t="shared" ca="1" si="33"/>
        <v/>
      </c>
      <c r="G747" s="5" t="str">
        <f>IF(ROW()=7,MAX([D_i]),"")</f>
        <v/>
      </c>
      <c r="H747" s="69" t="str">
        <f ca="1">IF(INDIRECT("A"&amp;ROW())="","",RANK([Data],[Data],1)+COUNTIF([Data],Tabulka2493[[#This Row],[Data]])-1)</f>
        <v/>
      </c>
      <c r="I747" s="5" t="str">
        <f ca="1">IF(INDIRECT("A"&amp;ROW())="","",(Tabulka2493[[#This Row],[Pořadí2 - i2]]-1)/COUNT([Data]))</f>
        <v/>
      </c>
      <c r="J747" s="5" t="str">
        <f ca="1">IF(INDIRECT("A"&amp;ROW())="","",H747/COUNT([Data]))</f>
        <v/>
      </c>
      <c r="K747" s="72" t="str">
        <f ca="1">IF(INDIRECT("A"&amp;ROW())="","",NORMDIST(Tabulka2493[[#This Row],[Data]],$X$6,$X$7,1))</f>
        <v/>
      </c>
      <c r="L747" s="5" t="str">
        <f t="shared" ca="1" si="34"/>
        <v/>
      </c>
      <c r="M747" s="5" t="str">
        <f>IF(ROW()=7,MAX(Tabulka2493[D_i]),"")</f>
        <v/>
      </c>
      <c r="N747" s="5"/>
      <c r="O747" s="80"/>
      <c r="P747" s="80"/>
      <c r="Q747" s="80"/>
      <c r="R747" s="76" t="str">
        <f>IF(ROW()=7,IF(SUM([pomocná])&gt;0,SUM([pomocná]),1.36/SQRT(COUNT(Tabulka2493[Data]))),"")</f>
        <v/>
      </c>
      <c r="S747" s="79"/>
      <c r="T747" s="72"/>
      <c r="U747" s="72"/>
      <c r="V747" s="72"/>
    </row>
    <row r="748" spans="1:22">
      <c r="A748" s="4" t="str">
        <f>IF('Odhad rozsahu výběru'!D750="","",'Odhad rozsahu výběru'!D750)</f>
        <v/>
      </c>
      <c r="B748" s="69" t="str">
        <f ca="1">IF(INDIRECT("A"&amp;ROW())="","",RANK(A748,[Data],1))</f>
        <v/>
      </c>
      <c r="C748" s="5" t="str">
        <f ca="1">IF(INDIRECT("A"&amp;ROW())="","",(B748-1)/COUNT([Data]))</f>
        <v/>
      </c>
      <c r="D748" s="5" t="str">
        <f ca="1">IF(INDIRECT("A"&amp;ROW())="","",B748/COUNT([Data]))</f>
        <v/>
      </c>
      <c r="E748" t="str">
        <f t="shared" ca="1" si="35"/>
        <v/>
      </c>
      <c r="F748" s="5" t="str">
        <f t="shared" ca="1" si="33"/>
        <v/>
      </c>
      <c r="G748" s="5" t="str">
        <f>IF(ROW()=7,MAX([D_i]),"")</f>
        <v/>
      </c>
      <c r="H748" s="69" t="str">
        <f ca="1">IF(INDIRECT("A"&amp;ROW())="","",RANK([Data],[Data],1)+COUNTIF([Data],Tabulka2493[[#This Row],[Data]])-1)</f>
        <v/>
      </c>
      <c r="I748" s="5" t="str">
        <f ca="1">IF(INDIRECT("A"&amp;ROW())="","",(Tabulka2493[[#This Row],[Pořadí2 - i2]]-1)/COUNT([Data]))</f>
        <v/>
      </c>
      <c r="J748" s="5" t="str">
        <f ca="1">IF(INDIRECT("A"&amp;ROW())="","",H748/COUNT([Data]))</f>
        <v/>
      </c>
      <c r="K748" s="72" t="str">
        <f ca="1">IF(INDIRECT("A"&amp;ROW())="","",NORMDIST(Tabulka2493[[#This Row],[Data]],$X$6,$X$7,1))</f>
        <v/>
      </c>
      <c r="L748" s="5" t="str">
        <f t="shared" ca="1" si="34"/>
        <v/>
      </c>
      <c r="M748" s="5" t="str">
        <f>IF(ROW()=7,MAX(Tabulka2493[D_i]),"")</f>
        <v/>
      </c>
      <c r="N748" s="5"/>
      <c r="O748" s="80"/>
      <c r="P748" s="80"/>
      <c r="Q748" s="80"/>
      <c r="R748" s="76" t="str">
        <f>IF(ROW()=7,IF(SUM([pomocná])&gt;0,SUM([pomocná]),1.36/SQRT(COUNT(Tabulka2493[Data]))),"")</f>
        <v/>
      </c>
      <c r="S748" s="79"/>
      <c r="T748" s="72"/>
      <c r="U748" s="72"/>
      <c r="V748" s="72"/>
    </row>
    <row r="749" spans="1:22">
      <c r="A749" s="4" t="str">
        <f>IF('Odhad rozsahu výběru'!D751="","",'Odhad rozsahu výběru'!D751)</f>
        <v/>
      </c>
      <c r="B749" s="69" t="str">
        <f ca="1">IF(INDIRECT("A"&amp;ROW())="","",RANK(A749,[Data],1))</f>
        <v/>
      </c>
      <c r="C749" s="5" t="str">
        <f ca="1">IF(INDIRECT("A"&amp;ROW())="","",(B749-1)/COUNT([Data]))</f>
        <v/>
      </c>
      <c r="D749" s="5" t="str">
        <f ca="1">IF(INDIRECT("A"&amp;ROW())="","",B749/COUNT([Data]))</f>
        <v/>
      </c>
      <c r="E749" t="str">
        <f t="shared" ca="1" si="35"/>
        <v/>
      </c>
      <c r="F749" s="5" t="str">
        <f t="shared" ca="1" si="33"/>
        <v/>
      </c>
      <c r="G749" s="5" t="str">
        <f>IF(ROW()=7,MAX([D_i]),"")</f>
        <v/>
      </c>
      <c r="H749" s="69" t="str">
        <f ca="1">IF(INDIRECT("A"&amp;ROW())="","",RANK([Data],[Data],1)+COUNTIF([Data],Tabulka2493[[#This Row],[Data]])-1)</f>
        <v/>
      </c>
      <c r="I749" s="5" t="str">
        <f ca="1">IF(INDIRECT("A"&amp;ROW())="","",(Tabulka2493[[#This Row],[Pořadí2 - i2]]-1)/COUNT([Data]))</f>
        <v/>
      </c>
      <c r="J749" s="5" t="str">
        <f ca="1">IF(INDIRECT("A"&amp;ROW())="","",H749/COUNT([Data]))</f>
        <v/>
      </c>
      <c r="K749" s="72" t="str">
        <f ca="1">IF(INDIRECT("A"&amp;ROW())="","",NORMDIST(Tabulka2493[[#This Row],[Data]],$X$6,$X$7,1))</f>
        <v/>
      </c>
      <c r="L749" s="5" t="str">
        <f t="shared" ca="1" si="34"/>
        <v/>
      </c>
      <c r="M749" s="5" t="str">
        <f>IF(ROW()=7,MAX(Tabulka2493[D_i]),"")</f>
        <v/>
      </c>
      <c r="N749" s="5"/>
      <c r="O749" s="80"/>
      <c r="P749" s="80"/>
      <c r="Q749" s="80"/>
      <c r="R749" s="76" t="str">
        <f>IF(ROW()=7,IF(SUM([pomocná])&gt;0,SUM([pomocná]),1.36/SQRT(COUNT(Tabulka2493[Data]))),"")</f>
        <v/>
      </c>
      <c r="S749" s="79"/>
      <c r="T749" s="72"/>
      <c r="U749" s="72"/>
      <c r="V749" s="72"/>
    </row>
    <row r="750" spans="1:22">
      <c r="A750" s="4" t="str">
        <f>IF('Odhad rozsahu výběru'!D752="","",'Odhad rozsahu výběru'!D752)</f>
        <v/>
      </c>
      <c r="B750" s="69" t="str">
        <f ca="1">IF(INDIRECT("A"&amp;ROW())="","",RANK(A750,[Data],1))</f>
        <v/>
      </c>
      <c r="C750" s="5" t="str">
        <f ca="1">IF(INDIRECT("A"&amp;ROW())="","",(B750-1)/COUNT([Data]))</f>
        <v/>
      </c>
      <c r="D750" s="5" t="str">
        <f ca="1">IF(INDIRECT("A"&amp;ROW())="","",B750/COUNT([Data]))</f>
        <v/>
      </c>
      <c r="E750" t="str">
        <f t="shared" ca="1" si="35"/>
        <v/>
      </c>
      <c r="F750" s="5" t="str">
        <f t="shared" ca="1" si="33"/>
        <v/>
      </c>
      <c r="G750" s="5" t="str">
        <f>IF(ROW()=7,MAX([D_i]),"")</f>
        <v/>
      </c>
      <c r="H750" s="69" t="str">
        <f ca="1">IF(INDIRECT("A"&amp;ROW())="","",RANK([Data],[Data],1)+COUNTIF([Data],Tabulka2493[[#This Row],[Data]])-1)</f>
        <v/>
      </c>
      <c r="I750" s="5" t="str">
        <f ca="1">IF(INDIRECT("A"&amp;ROW())="","",(Tabulka2493[[#This Row],[Pořadí2 - i2]]-1)/COUNT([Data]))</f>
        <v/>
      </c>
      <c r="J750" s="5" t="str">
        <f ca="1">IF(INDIRECT("A"&amp;ROW())="","",H750/COUNT([Data]))</f>
        <v/>
      </c>
      <c r="K750" s="72" t="str">
        <f ca="1">IF(INDIRECT("A"&amp;ROW())="","",NORMDIST(Tabulka2493[[#This Row],[Data]],$X$6,$X$7,1))</f>
        <v/>
      </c>
      <c r="L750" s="5" t="str">
        <f t="shared" ca="1" si="34"/>
        <v/>
      </c>
      <c r="M750" s="5" t="str">
        <f>IF(ROW()=7,MAX(Tabulka2493[D_i]),"")</f>
        <v/>
      </c>
      <c r="N750" s="5"/>
      <c r="O750" s="80"/>
      <c r="P750" s="80"/>
      <c r="Q750" s="80"/>
      <c r="R750" s="76" t="str">
        <f>IF(ROW()=7,IF(SUM([pomocná])&gt;0,SUM([pomocná]),1.36/SQRT(COUNT(Tabulka2493[Data]))),"")</f>
        <v/>
      </c>
      <c r="S750" s="79"/>
      <c r="T750" s="72"/>
      <c r="U750" s="72"/>
      <c r="V750" s="72"/>
    </row>
    <row r="751" spans="1:22">
      <c r="A751" s="4" t="str">
        <f>IF('Odhad rozsahu výběru'!D753="","",'Odhad rozsahu výběru'!D753)</f>
        <v/>
      </c>
      <c r="B751" s="69" t="str">
        <f ca="1">IF(INDIRECT("A"&amp;ROW())="","",RANK(A751,[Data],1))</f>
        <v/>
      </c>
      <c r="C751" s="5" t="str">
        <f ca="1">IF(INDIRECT("A"&amp;ROW())="","",(B751-1)/COUNT([Data]))</f>
        <v/>
      </c>
      <c r="D751" s="5" t="str">
        <f ca="1">IF(INDIRECT("A"&amp;ROW())="","",B751/COUNT([Data]))</f>
        <v/>
      </c>
      <c r="E751" t="str">
        <f t="shared" ca="1" si="35"/>
        <v/>
      </c>
      <c r="F751" s="5" t="str">
        <f t="shared" ca="1" si="33"/>
        <v/>
      </c>
      <c r="G751" s="5" t="str">
        <f>IF(ROW()=7,MAX([D_i]),"")</f>
        <v/>
      </c>
      <c r="H751" s="69" t="str">
        <f ca="1">IF(INDIRECT("A"&amp;ROW())="","",RANK([Data],[Data],1)+COUNTIF([Data],Tabulka2493[[#This Row],[Data]])-1)</f>
        <v/>
      </c>
      <c r="I751" s="5" t="str">
        <f ca="1">IF(INDIRECT("A"&amp;ROW())="","",(Tabulka2493[[#This Row],[Pořadí2 - i2]]-1)/COUNT([Data]))</f>
        <v/>
      </c>
      <c r="J751" s="5" t="str">
        <f ca="1">IF(INDIRECT("A"&amp;ROW())="","",H751/COUNT([Data]))</f>
        <v/>
      </c>
      <c r="K751" s="72" t="str">
        <f ca="1">IF(INDIRECT("A"&amp;ROW())="","",NORMDIST(Tabulka2493[[#This Row],[Data]],$X$6,$X$7,1))</f>
        <v/>
      </c>
      <c r="L751" s="5" t="str">
        <f t="shared" ca="1" si="34"/>
        <v/>
      </c>
      <c r="M751" s="5" t="str">
        <f>IF(ROW()=7,MAX(Tabulka2493[D_i]),"")</f>
        <v/>
      </c>
      <c r="N751" s="5"/>
      <c r="O751" s="80"/>
      <c r="P751" s="80"/>
      <c r="Q751" s="80"/>
      <c r="R751" s="76" t="str">
        <f>IF(ROW()=7,IF(SUM([pomocná])&gt;0,SUM([pomocná]),1.36/SQRT(COUNT(Tabulka2493[Data]))),"")</f>
        <v/>
      </c>
      <c r="S751" s="79"/>
      <c r="T751" s="72"/>
      <c r="U751" s="72"/>
      <c r="V751" s="72"/>
    </row>
    <row r="752" spans="1:22">
      <c r="A752" s="4" t="str">
        <f>IF('Odhad rozsahu výběru'!D754="","",'Odhad rozsahu výběru'!D754)</f>
        <v/>
      </c>
      <c r="B752" s="69" t="str">
        <f ca="1">IF(INDIRECT("A"&amp;ROW())="","",RANK(A752,[Data],1))</f>
        <v/>
      </c>
      <c r="C752" s="5" t="str">
        <f ca="1">IF(INDIRECT("A"&amp;ROW())="","",(B752-1)/COUNT([Data]))</f>
        <v/>
      </c>
      <c r="D752" s="5" t="str">
        <f ca="1">IF(INDIRECT("A"&amp;ROW())="","",B752/COUNT([Data]))</f>
        <v/>
      </c>
      <c r="E752" t="str">
        <f t="shared" ca="1" si="35"/>
        <v/>
      </c>
      <c r="F752" s="5" t="str">
        <f t="shared" ca="1" si="33"/>
        <v/>
      </c>
      <c r="G752" s="5" t="str">
        <f>IF(ROW()=7,MAX([D_i]),"")</f>
        <v/>
      </c>
      <c r="H752" s="69" t="str">
        <f ca="1">IF(INDIRECT("A"&amp;ROW())="","",RANK([Data],[Data],1)+COUNTIF([Data],Tabulka2493[[#This Row],[Data]])-1)</f>
        <v/>
      </c>
      <c r="I752" s="5" t="str">
        <f ca="1">IF(INDIRECT("A"&amp;ROW())="","",(Tabulka2493[[#This Row],[Pořadí2 - i2]]-1)/COUNT([Data]))</f>
        <v/>
      </c>
      <c r="J752" s="5" t="str">
        <f ca="1">IF(INDIRECT("A"&amp;ROW())="","",H752/COUNT([Data]))</f>
        <v/>
      </c>
      <c r="K752" s="72" t="str">
        <f ca="1">IF(INDIRECT("A"&amp;ROW())="","",NORMDIST(Tabulka2493[[#This Row],[Data]],$X$6,$X$7,1))</f>
        <v/>
      </c>
      <c r="L752" s="5" t="str">
        <f t="shared" ca="1" si="34"/>
        <v/>
      </c>
      <c r="M752" s="5" t="str">
        <f>IF(ROW()=7,MAX(Tabulka2493[D_i]),"")</f>
        <v/>
      </c>
      <c r="N752" s="5"/>
      <c r="O752" s="80"/>
      <c r="P752" s="80"/>
      <c r="Q752" s="80"/>
      <c r="R752" s="76" t="str">
        <f>IF(ROW()=7,IF(SUM([pomocná])&gt;0,SUM([pomocná]),1.36/SQRT(COUNT(Tabulka2493[Data]))),"")</f>
        <v/>
      </c>
      <c r="S752" s="79"/>
      <c r="T752" s="72"/>
      <c r="U752" s="72"/>
      <c r="V752" s="72"/>
    </row>
    <row r="753" spans="1:22">
      <c r="A753" s="4" t="str">
        <f>IF('Odhad rozsahu výběru'!D755="","",'Odhad rozsahu výběru'!D755)</f>
        <v/>
      </c>
      <c r="B753" s="69" t="str">
        <f ca="1">IF(INDIRECT("A"&amp;ROW())="","",RANK(A753,[Data],1))</f>
        <v/>
      </c>
      <c r="C753" s="5" t="str">
        <f ca="1">IF(INDIRECT("A"&amp;ROW())="","",(B753-1)/COUNT([Data]))</f>
        <v/>
      </c>
      <c r="D753" s="5" t="str">
        <f ca="1">IF(INDIRECT("A"&amp;ROW())="","",B753/COUNT([Data]))</f>
        <v/>
      </c>
      <c r="E753" t="str">
        <f t="shared" ca="1" si="35"/>
        <v/>
      </c>
      <c r="F753" s="5" t="str">
        <f t="shared" ca="1" si="33"/>
        <v/>
      </c>
      <c r="G753" s="5" t="str">
        <f>IF(ROW()=7,MAX([D_i]),"")</f>
        <v/>
      </c>
      <c r="H753" s="69" t="str">
        <f ca="1">IF(INDIRECT("A"&amp;ROW())="","",RANK([Data],[Data],1)+COUNTIF([Data],Tabulka2493[[#This Row],[Data]])-1)</f>
        <v/>
      </c>
      <c r="I753" s="5" t="str">
        <f ca="1">IF(INDIRECT("A"&amp;ROW())="","",(Tabulka2493[[#This Row],[Pořadí2 - i2]]-1)/COUNT([Data]))</f>
        <v/>
      </c>
      <c r="J753" s="5" t="str">
        <f ca="1">IF(INDIRECT("A"&amp;ROW())="","",H753/COUNT([Data]))</f>
        <v/>
      </c>
      <c r="K753" s="72" t="str">
        <f ca="1">IF(INDIRECT("A"&amp;ROW())="","",NORMDIST(Tabulka2493[[#This Row],[Data]],$X$6,$X$7,1))</f>
        <v/>
      </c>
      <c r="L753" s="5" t="str">
        <f t="shared" ca="1" si="34"/>
        <v/>
      </c>
      <c r="M753" s="5" t="str">
        <f>IF(ROW()=7,MAX(Tabulka2493[D_i]),"")</f>
        <v/>
      </c>
      <c r="N753" s="5"/>
      <c r="O753" s="80"/>
      <c r="P753" s="80"/>
      <c r="Q753" s="80"/>
      <c r="R753" s="76" t="str">
        <f>IF(ROW()=7,IF(SUM([pomocná])&gt;0,SUM([pomocná]),1.36/SQRT(COUNT(Tabulka2493[Data]))),"")</f>
        <v/>
      </c>
      <c r="S753" s="79"/>
      <c r="T753" s="72"/>
      <c r="U753" s="72"/>
      <c r="V753" s="72"/>
    </row>
    <row r="754" spans="1:22">
      <c r="A754" s="4" t="str">
        <f>IF('Odhad rozsahu výběru'!D756="","",'Odhad rozsahu výběru'!D756)</f>
        <v/>
      </c>
      <c r="B754" s="69" t="str">
        <f ca="1">IF(INDIRECT("A"&amp;ROW())="","",RANK(A754,[Data],1))</f>
        <v/>
      </c>
      <c r="C754" s="5" t="str">
        <f ca="1">IF(INDIRECT("A"&amp;ROW())="","",(B754-1)/COUNT([Data]))</f>
        <v/>
      </c>
      <c r="D754" s="5" t="str">
        <f ca="1">IF(INDIRECT("A"&amp;ROW())="","",B754/COUNT([Data]))</f>
        <v/>
      </c>
      <c r="E754" t="str">
        <f t="shared" ca="1" si="35"/>
        <v/>
      </c>
      <c r="F754" s="5" t="str">
        <f t="shared" ca="1" si="33"/>
        <v/>
      </c>
      <c r="G754" s="5" t="str">
        <f>IF(ROW()=7,MAX([D_i]),"")</f>
        <v/>
      </c>
      <c r="H754" s="69" t="str">
        <f ca="1">IF(INDIRECT("A"&amp;ROW())="","",RANK([Data],[Data],1)+COUNTIF([Data],Tabulka2493[[#This Row],[Data]])-1)</f>
        <v/>
      </c>
      <c r="I754" s="5" t="str">
        <f ca="1">IF(INDIRECT("A"&amp;ROW())="","",(Tabulka2493[[#This Row],[Pořadí2 - i2]]-1)/COUNT([Data]))</f>
        <v/>
      </c>
      <c r="J754" s="5" t="str">
        <f ca="1">IF(INDIRECT("A"&amp;ROW())="","",H754/COUNT([Data]))</f>
        <v/>
      </c>
      <c r="K754" s="72" t="str">
        <f ca="1">IF(INDIRECT("A"&amp;ROW())="","",NORMDIST(Tabulka2493[[#This Row],[Data]],$X$6,$X$7,1))</f>
        <v/>
      </c>
      <c r="L754" s="5" t="str">
        <f t="shared" ca="1" si="34"/>
        <v/>
      </c>
      <c r="M754" s="5" t="str">
        <f>IF(ROW()=7,MAX(Tabulka2493[D_i]),"")</f>
        <v/>
      </c>
      <c r="N754" s="5"/>
      <c r="O754" s="80"/>
      <c r="P754" s="80"/>
      <c r="Q754" s="80"/>
      <c r="R754" s="76" t="str">
        <f>IF(ROW()=7,IF(SUM([pomocná])&gt;0,SUM([pomocná]),1.36/SQRT(COUNT(Tabulka2493[Data]))),"")</f>
        <v/>
      </c>
      <c r="S754" s="79"/>
      <c r="T754" s="72"/>
      <c r="U754" s="72"/>
      <c r="V754" s="72"/>
    </row>
    <row r="755" spans="1:22">
      <c r="A755" s="4" t="str">
        <f>IF('Odhad rozsahu výběru'!D757="","",'Odhad rozsahu výběru'!D757)</f>
        <v/>
      </c>
      <c r="B755" s="69" t="str">
        <f ca="1">IF(INDIRECT("A"&amp;ROW())="","",RANK(A755,[Data],1))</f>
        <v/>
      </c>
      <c r="C755" s="5" t="str">
        <f ca="1">IF(INDIRECT("A"&amp;ROW())="","",(B755-1)/COUNT([Data]))</f>
        <v/>
      </c>
      <c r="D755" s="5" t="str">
        <f ca="1">IF(INDIRECT("A"&amp;ROW())="","",B755/COUNT([Data]))</f>
        <v/>
      </c>
      <c r="E755" t="str">
        <f t="shared" ca="1" si="35"/>
        <v/>
      </c>
      <c r="F755" s="5" t="str">
        <f t="shared" ca="1" si="33"/>
        <v/>
      </c>
      <c r="G755" s="5" t="str">
        <f>IF(ROW()=7,MAX([D_i]),"")</f>
        <v/>
      </c>
      <c r="H755" s="69" t="str">
        <f ca="1">IF(INDIRECT("A"&amp;ROW())="","",RANK([Data],[Data],1)+COUNTIF([Data],Tabulka2493[[#This Row],[Data]])-1)</f>
        <v/>
      </c>
      <c r="I755" s="5" t="str">
        <f ca="1">IF(INDIRECT("A"&amp;ROW())="","",(Tabulka2493[[#This Row],[Pořadí2 - i2]]-1)/COUNT([Data]))</f>
        <v/>
      </c>
      <c r="J755" s="5" t="str">
        <f ca="1">IF(INDIRECT("A"&amp;ROW())="","",H755/COUNT([Data]))</f>
        <v/>
      </c>
      <c r="K755" s="72" t="str">
        <f ca="1">IF(INDIRECT("A"&amp;ROW())="","",NORMDIST(Tabulka2493[[#This Row],[Data]],$X$6,$X$7,1))</f>
        <v/>
      </c>
      <c r="L755" s="5" t="str">
        <f t="shared" ca="1" si="34"/>
        <v/>
      </c>
      <c r="M755" s="5" t="str">
        <f>IF(ROW()=7,MAX(Tabulka2493[D_i]),"")</f>
        <v/>
      </c>
      <c r="N755" s="5"/>
      <c r="O755" s="80"/>
      <c r="P755" s="80"/>
      <c r="Q755" s="80"/>
      <c r="R755" s="76" t="str">
        <f>IF(ROW()=7,IF(SUM([pomocná])&gt;0,SUM([pomocná]),1.36/SQRT(COUNT(Tabulka2493[Data]))),"")</f>
        <v/>
      </c>
      <c r="S755" s="79"/>
      <c r="T755" s="72"/>
      <c r="U755" s="72"/>
      <c r="V755" s="72"/>
    </row>
    <row r="756" spans="1:22">
      <c r="A756" s="4" t="str">
        <f>IF('Odhad rozsahu výběru'!D758="","",'Odhad rozsahu výběru'!D758)</f>
        <v/>
      </c>
      <c r="B756" s="69" t="str">
        <f ca="1">IF(INDIRECT("A"&amp;ROW())="","",RANK(A756,[Data],1))</f>
        <v/>
      </c>
      <c r="C756" s="5" t="str">
        <f ca="1">IF(INDIRECT("A"&amp;ROW())="","",(B756-1)/COUNT([Data]))</f>
        <v/>
      </c>
      <c r="D756" s="5" t="str">
        <f ca="1">IF(INDIRECT("A"&amp;ROW())="","",B756/COUNT([Data]))</f>
        <v/>
      </c>
      <c r="E756" t="str">
        <f t="shared" ca="1" si="35"/>
        <v/>
      </c>
      <c r="F756" s="5" t="str">
        <f t="shared" ca="1" si="33"/>
        <v/>
      </c>
      <c r="G756" s="5" t="str">
        <f>IF(ROW()=7,MAX([D_i]),"")</f>
        <v/>
      </c>
      <c r="H756" s="69" t="str">
        <f ca="1">IF(INDIRECT("A"&amp;ROW())="","",RANK([Data],[Data],1)+COUNTIF([Data],Tabulka2493[[#This Row],[Data]])-1)</f>
        <v/>
      </c>
      <c r="I756" s="5" t="str">
        <f ca="1">IF(INDIRECT("A"&amp;ROW())="","",(Tabulka2493[[#This Row],[Pořadí2 - i2]]-1)/COUNT([Data]))</f>
        <v/>
      </c>
      <c r="J756" s="5" t="str">
        <f ca="1">IF(INDIRECT("A"&amp;ROW())="","",H756/COUNT([Data]))</f>
        <v/>
      </c>
      <c r="K756" s="72" t="str">
        <f ca="1">IF(INDIRECT("A"&amp;ROW())="","",NORMDIST(Tabulka2493[[#This Row],[Data]],$X$6,$X$7,1))</f>
        <v/>
      </c>
      <c r="L756" s="5" t="str">
        <f t="shared" ca="1" si="34"/>
        <v/>
      </c>
      <c r="M756" s="5" t="str">
        <f>IF(ROW()=7,MAX(Tabulka2493[D_i]),"")</f>
        <v/>
      </c>
      <c r="N756" s="5"/>
      <c r="O756" s="80"/>
      <c r="P756" s="80"/>
      <c r="Q756" s="80"/>
      <c r="R756" s="76" t="str">
        <f>IF(ROW()=7,IF(SUM([pomocná])&gt;0,SUM([pomocná]),1.36/SQRT(COUNT(Tabulka2493[Data]))),"")</f>
        <v/>
      </c>
      <c r="S756" s="79"/>
      <c r="T756" s="72"/>
      <c r="U756" s="72"/>
      <c r="V756" s="72"/>
    </row>
    <row r="757" spans="1:22">
      <c r="A757" s="4" t="str">
        <f>IF('Odhad rozsahu výběru'!D759="","",'Odhad rozsahu výběru'!D759)</f>
        <v/>
      </c>
      <c r="B757" s="69" t="str">
        <f ca="1">IF(INDIRECT("A"&amp;ROW())="","",RANK(A757,[Data],1))</f>
        <v/>
      </c>
      <c r="C757" s="5" t="str">
        <f ca="1">IF(INDIRECT("A"&amp;ROW())="","",(B757-1)/COUNT([Data]))</f>
        <v/>
      </c>
      <c r="D757" s="5" t="str">
        <f ca="1">IF(INDIRECT("A"&amp;ROW())="","",B757/COUNT([Data]))</f>
        <v/>
      </c>
      <c r="E757" t="str">
        <f t="shared" ca="1" si="35"/>
        <v/>
      </c>
      <c r="F757" s="5" t="str">
        <f t="shared" ca="1" si="33"/>
        <v/>
      </c>
      <c r="G757" s="5" t="str">
        <f>IF(ROW()=7,MAX([D_i]),"")</f>
        <v/>
      </c>
      <c r="H757" s="69" t="str">
        <f ca="1">IF(INDIRECT("A"&amp;ROW())="","",RANK([Data],[Data],1)+COUNTIF([Data],Tabulka2493[[#This Row],[Data]])-1)</f>
        <v/>
      </c>
      <c r="I757" s="5" t="str">
        <f ca="1">IF(INDIRECT("A"&amp;ROW())="","",(Tabulka2493[[#This Row],[Pořadí2 - i2]]-1)/COUNT([Data]))</f>
        <v/>
      </c>
      <c r="J757" s="5" t="str">
        <f ca="1">IF(INDIRECT("A"&amp;ROW())="","",H757/COUNT([Data]))</f>
        <v/>
      </c>
      <c r="K757" s="72" t="str">
        <f ca="1">IF(INDIRECT("A"&amp;ROW())="","",NORMDIST(Tabulka2493[[#This Row],[Data]],$X$6,$X$7,1))</f>
        <v/>
      </c>
      <c r="L757" s="5" t="str">
        <f t="shared" ca="1" si="34"/>
        <v/>
      </c>
      <c r="M757" s="5" t="str">
        <f>IF(ROW()=7,MAX(Tabulka2493[D_i]),"")</f>
        <v/>
      </c>
      <c r="N757" s="5"/>
      <c r="O757" s="80"/>
      <c r="P757" s="80"/>
      <c r="Q757" s="80"/>
      <c r="R757" s="76" t="str">
        <f>IF(ROW()=7,IF(SUM([pomocná])&gt;0,SUM([pomocná]),1.36/SQRT(COUNT(Tabulka2493[Data]))),"")</f>
        <v/>
      </c>
      <c r="S757" s="79"/>
      <c r="T757" s="72"/>
      <c r="U757" s="72"/>
      <c r="V757" s="72"/>
    </row>
    <row r="758" spans="1:22">
      <c r="A758" s="4" t="str">
        <f>IF('Odhad rozsahu výběru'!D760="","",'Odhad rozsahu výběru'!D760)</f>
        <v/>
      </c>
      <c r="B758" s="69" t="str">
        <f ca="1">IF(INDIRECT("A"&amp;ROW())="","",RANK(A758,[Data],1))</f>
        <v/>
      </c>
      <c r="C758" s="5" t="str">
        <f ca="1">IF(INDIRECT("A"&amp;ROW())="","",(B758-1)/COUNT([Data]))</f>
        <v/>
      </c>
      <c r="D758" s="5" t="str">
        <f ca="1">IF(INDIRECT("A"&amp;ROW())="","",B758/COUNT([Data]))</f>
        <v/>
      </c>
      <c r="E758" t="str">
        <f t="shared" ca="1" si="35"/>
        <v/>
      </c>
      <c r="F758" s="5" t="str">
        <f t="shared" ca="1" si="33"/>
        <v/>
      </c>
      <c r="G758" s="5" t="str">
        <f>IF(ROW()=7,MAX([D_i]),"")</f>
        <v/>
      </c>
      <c r="H758" s="69" t="str">
        <f ca="1">IF(INDIRECT("A"&amp;ROW())="","",RANK([Data],[Data],1)+COUNTIF([Data],Tabulka2493[[#This Row],[Data]])-1)</f>
        <v/>
      </c>
      <c r="I758" s="5" t="str">
        <f ca="1">IF(INDIRECT("A"&amp;ROW())="","",(Tabulka2493[[#This Row],[Pořadí2 - i2]]-1)/COUNT([Data]))</f>
        <v/>
      </c>
      <c r="J758" s="5" t="str">
        <f ca="1">IF(INDIRECT("A"&amp;ROW())="","",H758/COUNT([Data]))</f>
        <v/>
      </c>
      <c r="K758" s="72" t="str">
        <f ca="1">IF(INDIRECT("A"&amp;ROW())="","",NORMDIST(Tabulka2493[[#This Row],[Data]],$X$6,$X$7,1))</f>
        <v/>
      </c>
      <c r="L758" s="5" t="str">
        <f t="shared" ca="1" si="34"/>
        <v/>
      </c>
      <c r="M758" s="5" t="str">
        <f>IF(ROW()=7,MAX(Tabulka2493[D_i]),"")</f>
        <v/>
      </c>
      <c r="N758" s="5"/>
      <c r="O758" s="80"/>
      <c r="P758" s="80"/>
      <c r="Q758" s="80"/>
      <c r="R758" s="76" t="str">
        <f>IF(ROW()=7,IF(SUM([pomocná])&gt;0,SUM([pomocná]),1.36/SQRT(COUNT(Tabulka2493[Data]))),"")</f>
        <v/>
      </c>
      <c r="S758" s="79"/>
      <c r="T758" s="72"/>
      <c r="U758" s="72"/>
      <c r="V758" s="72"/>
    </row>
    <row r="759" spans="1:22">
      <c r="A759" s="4" t="str">
        <f>IF('Odhad rozsahu výběru'!D761="","",'Odhad rozsahu výběru'!D761)</f>
        <v/>
      </c>
      <c r="B759" s="69" t="str">
        <f ca="1">IF(INDIRECT("A"&amp;ROW())="","",RANK(A759,[Data],1))</f>
        <v/>
      </c>
      <c r="C759" s="5" t="str">
        <f ca="1">IF(INDIRECT("A"&amp;ROW())="","",(B759-1)/COUNT([Data]))</f>
        <v/>
      </c>
      <c r="D759" s="5" t="str">
        <f ca="1">IF(INDIRECT("A"&amp;ROW())="","",B759/COUNT([Data]))</f>
        <v/>
      </c>
      <c r="E759" t="str">
        <f t="shared" ca="1" si="35"/>
        <v/>
      </c>
      <c r="F759" s="5" t="str">
        <f t="shared" ca="1" si="33"/>
        <v/>
      </c>
      <c r="G759" s="5" t="str">
        <f>IF(ROW()=7,MAX([D_i]),"")</f>
        <v/>
      </c>
      <c r="H759" s="69" t="str">
        <f ca="1">IF(INDIRECT("A"&amp;ROW())="","",RANK([Data],[Data],1)+COUNTIF([Data],Tabulka2493[[#This Row],[Data]])-1)</f>
        <v/>
      </c>
      <c r="I759" s="5" t="str">
        <f ca="1">IF(INDIRECT("A"&amp;ROW())="","",(Tabulka2493[[#This Row],[Pořadí2 - i2]]-1)/COUNT([Data]))</f>
        <v/>
      </c>
      <c r="J759" s="5" t="str">
        <f ca="1">IF(INDIRECT("A"&amp;ROW())="","",H759/COUNT([Data]))</f>
        <v/>
      </c>
      <c r="K759" s="72" t="str">
        <f ca="1">IF(INDIRECT("A"&amp;ROW())="","",NORMDIST(Tabulka2493[[#This Row],[Data]],$X$6,$X$7,1))</f>
        <v/>
      </c>
      <c r="L759" s="5" t="str">
        <f t="shared" ca="1" si="34"/>
        <v/>
      </c>
      <c r="M759" s="5" t="str">
        <f>IF(ROW()=7,MAX(Tabulka2493[D_i]),"")</f>
        <v/>
      </c>
      <c r="N759" s="5"/>
      <c r="O759" s="80"/>
      <c r="P759" s="80"/>
      <c r="Q759" s="80"/>
      <c r="R759" s="76" t="str">
        <f>IF(ROW()=7,IF(SUM([pomocná])&gt;0,SUM([pomocná]),1.36/SQRT(COUNT(Tabulka2493[Data]))),"")</f>
        <v/>
      </c>
      <c r="S759" s="79"/>
      <c r="T759" s="72"/>
      <c r="U759" s="72"/>
      <c r="V759" s="72"/>
    </row>
    <row r="760" spans="1:22">
      <c r="A760" s="4" t="str">
        <f>IF('Odhad rozsahu výběru'!D762="","",'Odhad rozsahu výběru'!D762)</f>
        <v/>
      </c>
      <c r="B760" s="69" t="str">
        <f ca="1">IF(INDIRECT("A"&amp;ROW())="","",RANK(A760,[Data],1))</f>
        <v/>
      </c>
      <c r="C760" s="5" t="str">
        <f ca="1">IF(INDIRECT("A"&amp;ROW())="","",(B760-1)/COUNT([Data]))</f>
        <v/>
      </c>
      <c r="D760" s="5" t="str">
        <f ca="1">IF(INDIRECT("A"&amp;ROW())="","",B760/COUNT([Data]))</f>
        <v/>
      </c>
      <c r="E760" t="str">
        <f t="shared" ca="1" si="35"/>
        <v/>
      </c>
      <c r="F760" s="5" t="str">
        <f t="shared" ca="1" si="33"/>
        <v/>
      </c>
      <c r="G760" s="5" t="str">
        <f>IF(ROW()=7,MAX([D_i]),"")</f>
        <v/>
      </c>
      <c r="H760" s="69" t="str">
        <f ca="1">IF(INDIRECT("A"&amp;ROW())="","",RANK([Data],[Data],1)+COUNTIF([Data],Tabulka2493[[#This Row],[Data]])-1)</f>
        <v/>
      </c>
      <c r="I760" s="5" t="str">
        <f ca="1">IF(INDIRECT("A"&amp;ROW())="","",(Tabulka2493[[#This Row],[Pořadí2 - i2]]-1)/COUNT([Data]))</f>
        <v/>
      </c>
      <c r="J760" s="5" t="str">
        <f ca="1">IF(INDIRECT("A"&amp;ROW())="","",H760/COUNT([Data]))</f>
        <v/>
      </c>
      <c r="K760" s="72" t="str">
        <f ca="1">IF(INDIRECT("A"&amp;ROW())="","",NORMDIST(Tabulka2493[[#This Row],[Data]],$X$6,$X$7,1))</f>
        <v/>
      </c>
      <c r="L760" s="5" t="str">
        <f t="shared" ca="1" si="34"/>
        <v/>
      </c>
      <c r="M760" s="5" t="str">
        <f>IF(ROW()=7,MAX(Tabulka2493[D_i]),"")</f>
        <v/>
      </c>
      <c r="N760" s="5"/>
      <c r="O760" s="80"/>
      <c r="P760" s="80"/>
      <c r="Q760" s="80"/>
      <c r="R760" s="76" t="str">
        <f>IF(ROW()=7,IF(SUM([pomocná])&gt;0,SUM([pomocná]),1.36/SQRT(COUNT(Tabulka2493[Data]))),"")</f>
        <v/>
      </c>
      <c r="S760" s="79"/>
      <c r="T760" s="72"/>
      <c r="U760" s="72"/>
      <c r="V760" s="72"/>
    </row>
    <row r="761" spans="1:22">
      <c r="A761" s="4" t="str">
        <f>IF('Odhad rozsahu výběru'!D763="","",'Odhad rozsahu výběru'!D763)</f>
        <v/>
      </c>
      <c r="B761" s="69" t="str">
        <f ca="1">IF(INDIRECT("A"&amp;ROW())="","",RANK(A761,[Data],1))</f>
        <v/>
      </c>
      <c r="C761" s="5" t="str">
        <f ca="1">IF(INDIRECT("A"&amp;ROW())="","",(B761-1)/COUNT([Data]))</f>
        <v/>
      </c>
      <c r="D761" s="5" t="str">
        <f ca="1">IF(INDIRECT("A"&amp;ROW())="","",B761/COUNT([Data]))</f>
        <v/>
      </c>
      <c r="E761" t="str">
        <f t="shared" ca="1" si="35"/>
        <v/>
      </c>
      <c r="F761" s="5" t="str">
        <f t="shared" ca="1" si="33"/>
        <v/>
      </c>
      <c r="G761" s="5" t="str">
        <f>IF(ROW()=7,MAX([D_i]),"")</f>
        <v/>
      </c>
      <c r="H761" s="69" t="str">
        <f ca="1">IF(INDIRECT("A"&amp;ROW())="","",RANK([Data],[Data],1)+COUNTIF([Data],Tabulka2493[[#This Row],[Data]])-1)</f>
        <v/>
      </c>
      <c r="I761" s="5" t="str">
        <f ca="1">IF(INDIRECT("A"&amp;ROW())="","",(Tabulka2493[[#This Row],[Pořadí2 - i2]]-1)/COUNT([Data]))</f>
        <v/>
      </c>
      <c r="J761" s="5" t="str">
        <f ca="1">IF(INDIRECT("A"&amp;ROW())="","",H761/COUNT([Data]))</f>
        <v/>
      </c>
      <c r="K761" s="72" t="str">
        <f ca="1">IF(INDIRECT("A"&amp;ROW())="","",NORMDIST(Tabulka2493[[#This Row],[Data]],$X$6,$X$7,1))</f>
        <v/>
      </c>
      <c r="L761" s="5" t="str">
        <f t="shared" ca="1" si="34"/>
        <v/>
      </c>
      <c r="M761" s="5" t="str">
        <f>IF(ROW()=7,MAX(Tabulka2493[D_i]),"")</f>
        <v/>
      </c>
      <c r="N761" s="5"/>
      <c r="O761" s="80"/>
      <c r="P761" s="80"/>
      <c r="Q761" s="80"/>
      <c r="R761" s="76" t="str">
        <f>IF(ROW()=7,IF(SUM([pomocná])&gt;0,SUM([pomocná]),1.36/SQRT(COUNT(Tabulka2493[Data]))),"")</f>
        <v/>
      </c>
      <c r="S761" s="79"/>
      <c r="T761" s="72"/>
      <c r="U761" s="72"/>
      <c r="V761" s="72"/>
    </row>
    <row r="762" spans="1:22">
      <c r="A762" s="4" t="str">
        <f>IF('Odhad rozsahu výběru'!D764="","",'Odhad rozsahu výběru'!D764)</f>
        <v/>
      </c>
      <c r="B762" s="69" t="str">
        <f ca="1">IF(INDIRECT("A"&amp;ROW())="","",RANK(A762,[Data],1))</f>
        <v/>
      </c>
      <c r="C762" s="5" t="str">
        <f ca="1">IF(INDIRECT("A"&amp;ROW())="","",(B762-1)/COUNT([Data]))</f>
        <v/>
      </c>
      <c r="D762" s="5" t="str">
        <f ca="1">IF(INDIRECT("A"&amp;ROW())="","",B762/COUNT([Data]))</f>
        <v/>
      </c>
      <c r="E762" t="str">
        <f t="shared" ca="1" si="35"/>
        <v/>
      </c>
      <c r="F762" s="5" t="str">
        <f t="shared" ca="1" si="33"/>
        <v/>
      </c>
      <c r="G762" s="5" t="str">
        <f>IF(ROW()=7,MAX([D_i]),"")</f>
        <v/>
      </c>
      <c r="H762" s="69" t="str">
        <f ca="1">IF(INDIRECT("A"&amp;ROW())="","",RANK([Data],[Data],1)+COUNTIF([Data],Tabulka2493[[#This Row],[Data]])-1)</f>
        <v/>
      </c>
      <c r="I762" s="5" t="str">
        <f ca="1">IF(INDIRECT("A"&amp;ROW())="","",(Tabulka2493[[#This Row],[Pořadí2 - i2]]-1)/COUNT([Data]))</f>
        <v/>
      </c>
      <c r="J762" s="5" t="str">
        <f ca="1">IF(INDIRECT("A"&amp;ROW())="","",H762/COUNT([Data]))</f>
        <v/>
      </c>
      <c r="K762" s="72" t="str">
        <f ca="1">IF(INDIRECT("A"&amp;ROW())="","",NORMDIST(Tabulka2493[[#This Row],[Data]],$X$6,$X$7,1))</f>
        <v/>
      </c>
      <c r="L762" s="5" t="str">
        <f t="shared" ca="1" si="34"/>
        <v/>
      </c>
      <c r="M762" s="5" t="str">
        <f>IF(ROW()=7,MAX(Tabulka2493[D_i]),"")</f>
        <v/>
      </c>
      <c r="N762" s="5"/>
      <c r="O762" s="80"/>
      <c r="P762" s="80"/>
      <c r="Q762" s="80"/>
      <c r="R762" s="76" t="str">
        <f>IF(ROW()=7,IF(SUM([pomocná])&gt;0,SUM([pomocná]),1.36/SQRT(COUNT(Tabulka2493[Data]))),"")</f>
        <v/>
      </c>
      <c r="S762" s="79"/>
      <c r="T762" s="72"/>
      <c r="U762" s="72"/>
      <c r="V762" s="72"/>
    </row>
    <row r="763" spans="1:22">
      <c r="A763" s="4" t="str">
        <f>IF('Odhad rozsahu výběru'!D765="","",'Odhad rozsahu výběru'!D765)</f>
        <v/>
      </c>
      <c r="B763" s="69" t="str">
        <f ca="1">IF(INDIRECT("A"&amp;ROW())="","",RANK(A763,[Data],1))</f>
        <v/>
      </c>
      <c r="C763" s="5" t="str">
        <f ca="1">IF(INDIRECT("A"&amp;ROW())="","",(B763-1)/COUNT([Data]))</f>
        <v/>
      </c>
      <c r="D763" s="5" t="str">
        <f ca="1">IF(INDIRECT("A"&amp;ROW())="","",B763/COUNT([Data]))</f>
        <v/>
      </c>
      <c r="E763" t="str">
        <f t="shared" ca="1" si="35"/>
        <v/>
      </c>
      <c r="F763" s="5" t="str">
        <f t="shared" ca="1" si="33"/>
        <v/>
      </c>
      <c r="G763" s="5" t="str">
        <f>IF(ROW()=7,MAX([D_i]),"")</f>
        <v/>
      </c>
      <c r="H763" s="69" t="str">
        <f ca="1">IF(INDIRECT("A"&amp;ROW())="","",RANK([Data],[Data],1)+COUNTIF([Data],Tabulka2493[[#This Row],[Data]])-1)</f>
        <v/>
      </c>
      <c r="I763" s="5" t="str">
        <f ca="1">IF(INDIRECT("A"&amp;ROW())="","",(Tabulka2493[[#This Row],[Pořadí2 - i2]]-1)/COUNT([Data]))</f>
        <v/>
      </c>
      <c r="J763" s="5" t="str">
        <f ca="1">IF(INDIRECT("A"&amp;ROW())="","",H763/COUNT([Data]))</f>
        <v/>
      </c>
      <c r="K763" s="72" t="str">
        <f ca="1">IF(INDIRECT("A"&amp;ROW())="","",NORMDIST(Tabulka2493[[#This Row],[Data]],$X$6,$X$7,1))</f>
        <v/>
      </c>
      <c r="L763" s="5" t="str">
        <f t="shared" ca="1" si="34"/>
        <v/>
      </c>
      <c r="M763" s="5" t="str">
        <f>IF(ROW()=7,MAX(Tabulka2493[D_i]),"")</f>
        <v/>
      </c>
      <c r="N763" s="5"/>
      <c r="O763" s="80"/>
      <c r="P763" s="80"/>
      <c r="Q763" s="80"/>
      <c r="R763" s="76" t="str">
        <f>IF(ROW()=7,IF(SUM([pomocná])&gt;0,SUM([pomocná]),1.36/SQRT(COUNT(Tabulka2493[Data]))),"")</f>
        <v/>
      </c>
      <c r="S763" s="79"/>
      <c r="T763" s="72"/>
      <c r="U763" s="72"/>
      <c r="V763" s="72"/>
    </row>
    <row r="764" spans="1:22">
      <c r="A764" s="4" t="str">
        <f>IF('Odhad rozsahu výběru'!D766="","",'Odhad rozsahu výběru'!D766)</f>
        <v/>
      </c>
      <c r="B764" s="69" t="str">
        <f ca="1">IF(INDIRECT("A"&amp;ROW())="","",RANK(A764,[Data],1))</f>
        <v/>
      </c>
      <c r="C764" s="5" t="str">
        <f ca="1">IF(INDIRECT("A"&amp;ROW())="","",(B764-1)/COUNT([Data]))</f>
        <v/>
      </c>
      <c r="D764" s="5" t="str">
        <f ca="1">IF(INDIRECT("A"&amp;ROW())="","",B764/COUNT([Data]))</f>
        <v/>
      </c>
      <c r="E764" t="str">
        <f t="shared" ca="1" si="35"/>
        <v/>
      </c>
      <c r="F764" s="5" t="str">
        <f t="shared" ca="1" si="33"/>
        <v/>
      </c>
      <c r="G764" s="5" t="str">
        <f>IF(ROW()=7,MAX([D_i]),"")</f>
        <v/>
      </c>
      <c r="H764" s="69" t="str">
        <f ca="1">IF(INDIRECT("A"&amp;ROW())="","",RANK([Data],[Data],1)+COUNTIF([Data],Tabulka2493[[#This Row],[Data]])-1)</f>
        <v/>
      </c>
      <c r="I764" s="5" t="str">
        <f ca="1">IF(INDIRECT("A"&amp;ROW())="","",(Tabulka2493[[#This Row],[Pořadí2 - i2]]-1)/COUNT([Data]))</f>
        <v/>
      </c>
      <c r="J764" s="5" t="str">
        <f ca="1">IF(INDIRECT("A"&amp;ROW())="","",H764/COUNT([Data]))</f>
        <v/>
      </c>
      <c r="K764" s="72" t="str">
        <f ca="1">IF(INDIRECT("A"&amp;ROW())="","",NORMDIST(Tabulka2493[[#This Row],[Data]],$X$6,$X$7,1))</f>
        <v/>
      </c>
      <c r="L764" s="5" t="str">
        <f t="shared" ca="1" si="34"/>
        <v/>
      </c>
      <c r="M764" s="5" t="str">
        <f>IF(ROW()=7,MAX(Tabulka2493[D_i]),"")</f>
        <v/>
      </c>
      <c r="N764" s="5"/>
      <c r="O764" s="80"/>
      <c r="P764" s="80"/>
      <c r="Q764" s="80"/>
      <c r="R764" s="76" t="str">
        <f>IF(ROW()=7,IF(SUM([pomocná])&gt;0,SUM([pomocná]),1.36/SQRT(COUNT(Tabulka2493[Data]))),"")</f>
        <v/>
      </c>
      <c r="S764" s="79"/>
      <c r="T764" s="72"/>
      <c r="U764" s="72"/>
      <c r="V764" s="72"/>
    </row>
    <row r="765" spans="1:22">
      <c r="A765" s="4" t="str">
        <f>IF('Odhad rozsahu výběru'!D767="","",'Odhad rozsahu výběru'!D767)</f>
        <v/>
      </c>
      <c r="B765" s="69" t="str">
        <f ca="1">IF(INDIRECT("A"&amp;ROW())="","",RANK(A765,[Data],1))</f>
        <v/>
      </c>
      <c r="C765" s="5" t="str">
        <f ca="1">IF(INDIRECT("A"&amp;ROW())="","",(B765-1)/COUNT([Data]))</f>
        <v/>
      </c>
      <c r="D765" s="5" t="str">
        <f ca="1">IF(INDIRECT("A"&amp;ROW())="","",B765/COUNT([Data]))</f>
        <v/>
      </c>
      <c r="E765" t="str">
        <f t="shared" ca="1" si="35"/>
        <v/>
      </c>
      <c r="F765" s="5" t="str">
        <f t="shared" ca="1" si="33"/>
        <v/>
      </c>
      <c r="G765" s="5" t="str">
        <f>IF(ROW()=7,MAX([D_i]),"")</f>
        <v/>
      </c>
      <c r="H765" s="69" t="str">
        <f ca="1">IF(INDIRECT("A"&amp;ROW())="","",RANK([Data],[Data],1)+COUNTIF([Data],Tabulka2493[[#This Row],[Data]])-1)</f>
        <v/>
      </c>
      <c r="I765" s="5" t="str">
        <f ca="1">IF(INDIRECT("A"&amp;ROW())="","",(Tabulka2493[[#This Row],[Pořadí2 - i2]]-1)/COUNT([Data]))</f>
        <v/>
      </c>
      <c r="J765" s="5" t="str">
        <f ca="1">IF(INDIRECT("A"&amp;ROW())="","",H765/COUNT([Data]))</f>
        <v/>
      </c>
      <c r="K765" s="72" t="str">
        <f ca="1">IF(INDIRECT("A"&amp;ROW())="","",NORMDIST(Tabulka2493[[#This Row],[Data]],$X$6,$X$7,1))</f>
        <v/>
      </c>
      <c r="L765" s="5" t="str">
        <f t="shared" ca="1" si="34"/>
        <v/>
      </c>
      <c r="M765" s="5" t="str">
        <f>IF(ROW()=7,MAX(Tabulka2493[D_i]),"")</f>
        <v/>
      </c>
      <c r="N765" s="5"/>
      <c r="O765" s="80"/>
      <c r="P765" s="80"/>
      <c r="Q765" s="80"/>
      <c r="R765" s="76" t="str">
        <f>IF(ROW()=7,IF(SUM([pomocná])&gt;0,SUM([pomocná]),1.36/SQRT(COUNT(Tabulka2493[Data]))),"")</f>
        <v/>
      </c>
      <c r="S765" s="79"/>
      <c r="T765" s="72"/>
      <c r="U765" s="72"/>
      <c r="V765" s="72"/>
    </row>
    <row r="766" spans="1:22">
      <c r="A766" s="4" t="str">
        <f>IF('Odhad rozsahu výběru'!D768="","",'Odhad rozsahu výběru'!D768)</f>
        <v/>
      </c>
      <c r="B766" s="69" t="str">
        <f ca="1">IF(INDIRECT("A"&amp;ROW())="","",RANK(A766,[Data],1))</f>
        <v/>
      </c>
      <c r="C766" s="5" t="str">
        <f ca="1">IF(INDIRECT("A"&amp;ROW())="","",(B766-1)/COUNT([Data]))</f>
        <v/>
      </c>
      <c r="D766" s="5" t="str">
        <f ca="1">IF(INDIRECT("A"&amp;ROW())="","",B766/COUNT([Data]))</f>
        <v/>
      </c>
      <c r="E766" t="str">
        <f t="shared" ca="1" si="35"/>
        <v/>
      </c>
      <c r="F766" s="5" t="str">
        <f t="shared" ca="1" si="33"/>
        <v/>
      </c>
      <c r="G766" s="5" t="str">
        <f>IF(ROW()=7,MAX([D_i]),"")</f>
        <v/>
      </c>
      <c r="H766" s="69" t="str">
        <f ca="1">IF(INDIRECT("A"&amp;ROW())="","",RANK([Data],[Data],1)+COUNTIF([Data],Tabulka2493[[#This Row],[Data]])-1)</f>
        <v/>
      </c>
      <c r="I766" s="5" t="str">
        <f ca="1">IF(INDIRECT("A"&amp;ROW())="","",(Tabulka2493[[#This Row],[Pořadí2 - i2]]-1)/COUNT([Data]))</f>
        <v/>
      </c>
      <c r="J766" s="5" t="str">
        <f ca="1">IF(INDIRECT("A"&amp;ROW())="","",H766/COUNT([Data]))</f>
        <v/>
      </c>
      <c r="K766" s="72" t="str">
        <f ca="1">IF(INDIRECT("A"&amp;ROW())="","",NORMDIST(Tabulka2493[[#This Row],[Data]],$X$6,$X$7,1))</f>
        <v/>
      </c>
      <c r="L766" s="5" t="str">
        <f t="shared" ca="1" si="34"/>
        <v/>
      </c>
      <c r="M766" s="5" t="str">
        <f>IF(ROW()=7,MAX(Tabulka2493[D_i]),"")</f>
        <v/>
      </c>
      <c r="N766" s="5"/>
      <c r="O766" s="80"/>
      <c r="P766" s="80"/>
      <c r="Q766" s="80"/>
      <c r="R766" s="76" t="str">
        <f>IF(ROW()=7,IF(SUM([pomocná])&gt;0,SUM([pomocná]),1.36/SQRT(COUNT(Tabulka2493[Data]))),"")</f>
        <v/>
      </c>
      <c r="S766" s="79"/>
      <c r="T766" s="72"/>
      <c r="U766" s="72"/>
      <c r="V766" s="72"/>
    </row>
    <row r="767" spans="1:22">
      <c r="A767" s="4" t="str">
        <f>IF('Odhad rozsahu výběru'!D769="","",'Odhad rozsahu výběru'!D769)</f>
        <v/>
      </c>
      <c r="B767" s="69" t="str">
        <f ca="1">IF(INDIRECT("A"&amp;ROW())="","",RANK(A767,[Data],1))</f>
        <v/>
      </c>
      <c r="C767" s="5" t="str">
        <f ca="1">IF(INDIRECT("A"&amp;ROW())="","",(B767-1)/COUNT([Data]))</f>
        <v/>
      </c>
      <c r="D767" s="5" t="str">
        <f ca="1">IF(INDIRECT("A"&amp;ROW())="","",B767/COUNT([Data]))</f>
        <v/>
      </c>
      <c r="E767" t="str">
        <f t="shared" ca="1" si="35"/>
        <v/>
      </c>
      <c r="F767" s="5" t="str">
        <f t="shared" ca="1" si="33"/>
        <v/>
      </c>
      <c r="G767" s="5" t="str">
        <f>IF(ROW()=7,MAX([D_i]),"")</f>
        <v/>
      </c>
      <c r="H767" s="69" t="str">
        <f ca="1">IF(INDIRECT("A"&amp;ROW())="","",RANK([Data],[Data],1)+COUNTIF([Data],Tabulka2493[[#This Row],[Data]])-1)</f>
        <v/>
      </c>
      <c r="I767" s="5" t="str">
        <f ca="1">IF(INDIRECT("A"&amp;ROW())="","",(Tabulka2493[[#This Row],[Pořadí2 - i2]]-1)/COUNT([Data]))</f>
        <v/>
      </c>
      <c r="J767" s="5" t="str">
        <f ca="1">IF(INDIRECT("A"&amp;ROW())="","",H767/COUNT([Data]))</f>
        <v/>
      </c>
      <c r="K767" s="72" t="str">
        <f ca="1">IF(INDIRECT("A"&amp;ROW())="","",NORMDIST(Tabulka2493[[#This Row],[Data]],$X$6,$X$7,1))</f>
        <v/>
      </c>
      <c r="L767" s="5" t="str">
        <f t="shared" ca="1" si="34"/>
        <v/>
      </c>
      <c r="M767" s="5" t="str">
        <f>IF(ROW()=7,MAX(Tabulka2493[D_i]),"")</f>
        <v/>
      </c>
      <c r="N767" s="5"/>
      <c r="O767" s="80"/>
      <c r="P767" s="80"/>
      <c r="Q767" s="80"/>
      <c r="R767" s="76" t="str">
        <f>IF(ROW()=7,IF(SUM([pomocná])&gt;0,SUM([pomocná]),1.36/SQRT(COUNT(Tabulka2493[Data]))),"")</f>
        <v/>
      </c>
      <c r="S767" s="79"/>
      <c r="T767" s="72"/>
      <c r="U767" s="72"/>
      <c r="V767" s="72"/>
    </row>
    <row r="768" spans="1:22">
      <c r="A768" s="4" t="str">
        <f>IF('Odhad rozsahu výběru'!D770="","",'Odhad rozsahu výběru'!D770)</f>
        <v/>
      </c>
      <c r="B768" s="69" t="str">
        <f ca="1">IF(INDIRECT("A"&amp;ROW())="","",RANK(A768,[Data],1))</f>
        <v/>
      </c>
      <c r="C768" s="5" t="str">
        <f ca="1">IF(INDIRECT("A"&amp;ROW())="","",(B768-1)/COUNT([Data]))</f>
        <v/>
      </c>
      <c r="D768" s="5" t="str">
        <f ca="1">IF(INDIRECT("A"&amp;ROW())="","",B768/COUNT([Data]))</f>
        <v/>
      </c>
      <c r="E768" t="str">
        <f t="shared" ca="1" si="35"/>
        <v/>
      </c>
      <c r="F768" s="5" t="str">
        <f t="shared" ca="1" si="33"/>
        <v/>
      </c>
      <c r="G768" s="5" t="str">
        <f>IF(ROW()=7,MAX([D_i]),"")</f>
        <v/>
      </c>
      <c r="H768" s="69" t="str">
        <f ca="1">IF(INDIRECT("A"&amp;ROW())="","",RANK([Data],[Data],1)+COUNTIF([Data],Tabulka2493[[#This Row],[Data]])-1)</f>
        <v/>
      </c>
      <c r="I768" s="5" t="str">
        <f ca="1">IF(INDIRECT("A"&amp;ROW())="","",(Tabulka2493[[#This Row],[Pořadí2 - i2]]-1)/COUNT([Data]))</f>
        <v/>
      </c>
      <c r="J768" s="5" t="str">
        <f ca="1">IF(INDIRECT("A"&amp;ROW())="","",H768/COUNT([Data]))</f>
        <v/>
      </c>
      <c r="K768" s="72" t="str">
        <f ca="1">IF(INDIRECT("A"&amp;ROW())="","",NORMDIST(Tabulka2493[[#This Row],[Data]],$X$6,$X$7,1))</f>
        <v/>
      </c>
      <c r="L768" s="5" t="str">
        <f t="shared" ca="1" si="34"/>
        <v/>
      </c>
      <c r="M768" s="5" t="str">
        <f>IF(ROW()=7,MAX(Tabulka2493[D_i]),"")</f>
        <v/>
      </c>
      <c r="N768" s="5"/>
      <c r="O768" s="80"/>
      <c r="P768" s="80"/>
      <c r="Q768" s="80"/>
      <c r="R768" s="76" t="str">
        <f>IF(ROW()=7,IF(SUM([pomocná])&gt;0,SUM([pomocná]),1.36/SQRT(COUNT(Tabulka2493[Data]))),"")</f>
        <v/>
      </c>
      <c r="S768" s="79"/>
      <c r="T768" s="72"/>
      <c r="U768" s="72"/>
      <c r="V768" s="72"/>
    </row>
    <row r="769" spans="1:22">
      <c r="A769" s="4" t="str">
        <f>IF('Odhad rozsahu výběru'!D771="","",'Odhad rozsahu výběru'!D771)</f>
        <v/>
      </c>
      <c r="B769" s="69" t="str">
        <f ca="1">IF(INDIRECT("A"&amp;ROW())="","",RANK(A769,[Data],1))</f>
        <v/>
      </c>
      <c r="C769" s="5" t="str">
        <f ca="1">IF(INDIRECT("A"&amp;ROW())="","",(B769-1)/COUNT([Data]))</f>
        <v/>
      </c>
      <c r="D769" s="5" t="str">
        <f ca="1">IF(INDIRECT("A"&amp;ROW())="","",B769/COUNT([Data]))</f>
        <v/>
      </c>
      <c r="E769" t="str">
        <f t="shared" ca="1" si="35"/>
        <v/>
      </c>
      <c r="F769" s="5" t="str">
        <f t="shared" ca="1" si="33"/>
        <v/>
      </c>
      <c r="G769" s="5" t="str">
        <f>IF(ROW()=7,MAX([D_i]),"")</f>
        <v/>
      </c>
      <c r="H769" s="69" t="str">
        <f ca="1">IF(INDIRECT("A"&amp;ROW())="","",RANK([Data],[Data],1)+COUNTIF([Data],Tabulka2493[[#This Row],[Data]])-1)</f>
        <v/>
      </c>
      <c r="I769" s="5" t="str">
        <f ca="1">IF(INDIRECT("A"&amp;ROW())="","",(Tabulka2493[[#This Row],[Pořadí2 - i2]]-1)/COUNT([Data]))</f>
        <v/>
      </c>
      <c r="J769" s="5" t="str">
        <f ca="1">IF(INDIRECT("A"&amp;ROW())="","",H769/COUNT([Data]))</f>
        <v/>
      </c>
      <c r="K769" s="72" t="str">
        <f ca="1">IF(INDIRECT("A"&amp;ROW())="","",NORMDIST(Tabulka2493[[#This Row],[Data]],$X$6,$X$7,1))</f>
        <v/>
      </c>
      <c r="L769" s="5" t="str">
        <f t="shared" ca="1" si="34"/>
        <v/>
      </c>
      <c r="M769" s="5" t="str">
        <f>IF(ROW()=7,MAX(Tabulka2493[D_i]),"")</f>
        <v/>
      </c>
      <c r="N769" s="5"/>
      <c r="O769" s="80"/>
      <c r="P769" s="80"/>
      <c r="Q769" s="80"/>
      <c r="R769" s="76" t="str">
        <f>IF(ROW()=7,IF(SUM([pomocná])&gt;0,SUM([pomocná]),1.36/SQRT(COUNT(Tabulka2493[Data]))),"")</f>
        <v/>
      </c>
      <c r="S769" s="79"/>
      <c r="T769" s="72"/>
      <c r="U769" s="72"/>
      <c r="V769" s="72"/>
    </row>
    <row r="770" spans="1:22">
      <c r="A770" s="4" t="str">
        <f>IF('Odhad rozsahu výběru'!D772="","",'Odhad rozsahu výběru'!D772)</f>
        <v/>
      </c>
      <c r="B770" s="69" t="str">
        <f ca="1">IF(INDIRECT("A"&amp;ROW())="","",RANK(A770,[Data],1))</f>
        <v/>
      </c>
      <c r="C770" s="5" t="str">
        <f ca="1">IF(INDIRECT("A"&amp;ROW())="","",(B770-1)/COUNT([Data]))</f>
        <v/>
      </c>
      <c r="D770" s="5" t="str">
        <f ca="1">IF(INDIRECT("A"&amp;ROW())="","",B770/COUNT([Data]))</f>
        <v/>
      </c>
      <c r="E770" t="str">
        <f t="shared" ca="1" si="35"/>
        <v/>
      </c>
      <c r="F770" s="5" t="str">
        <f t="shared" ca="1" si="33"/>
        <v/>
      </c>
      <c r="G770" s="5" t="str">
        <f>IF(ROW()=7,MAX([D_i]),"")</f>
        <v/>
      </c>
      <c r="H770" s="69" t="str">
        <f ca="1">IF(INDIRECT("A"&amp;ROW())="","",RANK([Data],[Data],1)+COUNTIF([Data],Tabulka2493[[#This Row],[Data]])-1)</f>
        <v/>
      </c>
      <c r="I770" s="5" t="str">
        <f ca="1">IF(INDIRECT("A"&amp;ROW())="","",(Tabulka2493[[#This Row],[Pořadí2 - i2]]-1)/COUNT([Data]))</f>
        <v/>
      </c>
      <c r="J770" s="5" t="str">
        <f ca="1">IF(INDIRECT("A"&amp;ROW())="","",H770/COUNT([Data]))</f>
        <v/>
      </c>
      <c r="K770" s="72" t="str">
        <f ca="1">IF(INDIRECT("A"&amp;ROW())="","",NORMDIST(Tabulka2493[[#This Row],[Data]],$X$6,$X$7,1))</f>
        <v/>
      </c>
      <c r="L770" s="5" t="str">
        <f t="shared" ca="1" si="34"/>
        <v/>
      </c>
      <c r="M770" s="5" t="str">
        <f>IF(ROW()=7,MAX(Tabulka2493[D_i]),"")</f>
        <v/>
      </c>
      <c r="N770" s="5"/>
      <c r="O770" s="80"/>
      <c r="P770" s="80"/>
      <c r="Q770" s="80"/>
      <c r="R770" s="76" t="str">
        <f>IF(ROW()=7,IF(SUM([pomocná])&gt;0,SUM([pomocná]),1.36/SQRT(COUNT(Tabulka2493[Data]))),"")</f>
        <v/>
      </c>
      <c r="S770" s="79"/>
      <c r="T770" s="72"/>
      <c r="U770" s="72"/>
      <c r="V770" s="72"/>
    </row>
    <row r="771" spans="1:22">
      <c r="A771" s="4" t="str">
        <f>IF('Odhad rozsahu výběru'!D773="","",'Odhad rozsahu výběru'!D773)</f>
        <v/>
      </c>
      <c r="B771" s="69" t="str">
        <f ca="1">IF(INDIRECT("A"&amp;ROW())="","",RANK(A771,[Data],1))</f>
        <v/>
      </c>
      <c r="C771" s="5" t="str">
        <f ca="1">IF(INDIRECT("A"&amp;ROW())="","",(B771-1)/COUNT([Data]))</f>
        <v/>
      </c>
      <c r="D771" s="5" t="str">
        <f ca="1">IF(INDIRECT("A"&amp;ROW())="","",B771/COUNT([Data]))</f>
        <v/>
      </c>
      <c r="E771" t="str">
        <f t="shared" ca="1" si="35"/>
        <v/>
      </c>
      <c r="F771" s="5" t="str">
        <f t="shared" ca="1" si="33"/>
        <v/>
      </c>
      <c r="G771" s="5" t="str">
        <f>IF(ROW()=7,MAX([D_i]),"")</f>
        <v/>
      </c>
      <c r="H771" s="69" t="str">
        <f ca="1">IF(INDIRECT("A"&amp;ROW())="","",RANK([Data],[Data],1)+COUNTIF([Data],Tabulka2493[[#This Row],[Data]])-1)</f>
        <v/>
      </c>
      <c r="I771" s="5" t="str">
        <f ca="1">IF(INDIRECT("A"&amp;ROW())="","",(Tabulka2493[[#This Row],[Pořadí2 - i2]]-1)/COUNT([Data]))</f>
        <v/>
      </c>
      <c r="J771" s="5" t="str">
        <f ca="1">IF(INDIRECT("A"&amp;ROW())="","",H771/COUNT([Data]))</f>
        <v/>
      </c>
      <c r="K771" s="72" t="str">
        <f ca="1">IF(INDIRECT("A"&amp;ROW())="","",NORMDIST(Tabulka2493[[#This Row],[Data]],$X$6,$X$7,1))</f>
        <v/>
      </c>
      <c r="L771" s="5" t="str">
        <f t="shared" ca="1" si="34"/>
        <v/>
      </c>
      <c r="M771" s="5" t="str">
        <f>IF(ROW()=7,MAX(Tabulka2493[D_i]),"")</f>
        <v/>
      </c>
      <c r="N771" s="5"/>
      <c r="O771" s="80"/>
      <c r="P771" s="80"/>
      <c r="Q771" s="80"/>
      <c r="R771" s="76" t="str">
        <f>IF(ROW()=7,IF(SUM([pomocná])&gt;0,SUM([pomocná]),1.36/SQRT(COUNT(Tabulka2493[Data]))),"")</f>
        <v/>
      </c>
      <c r="S771" s="79"/>
      <c r="T771" s="72"/>
      <c r="U771" s="72"/>
      <c r="V771" s="72"/>
    </row>
    <row r="772" spans="1:22">
      <c r="A772" s="4" t="str">
        <f>IF('Odhad rozsahu výběru'!D774="","",'Odhad rozsahu výběru'!D774)</f>
        <v/>
      </c>
      <c r="B772" s="69" t="str">
        <f ca="1">IF(INDIRECT("A"&amp;ROW())="","",RANK(A772,[Data],1))</f>
        <v/>
      </c>
      <c r="C772" s="5" t="str">
        <f ca="1">IF(INDIRECT("A"&amp;ROW())="","",(B772-1)/COUNT([Data]))</f>
        <v/>
      </c>
      <c r="D772" s="5" t="str">
        <f ca="1">IF(INDIRECT("A"&amp;ROW())="","",B772/COUNT([Data]))</f>
        <v/>
      </c>
      <c r="E772" t="str">
        <f t="shared" ca="1" si="35"/>
        <v/>
      </c>
      <c r="F772" s="5" t="str">
        <f t="shared" ca="1" si="33"/>
        <v/>
      </c>
      <c r="G772" s="5" t="str">
        <f>IF(ROW()=7,MAX([D_i]),"")</f>
        <v/>
      </c>
      <c r="H772" s="69" t="str">
        <f ca="1">IF(INDIRECT("A"&amp;ROW())="","",RANK([Data],[Data],1)+COUNTIF([Data],Tabulka2493[[#This Row],[Data]])-1)</f>
        <v/>
      </c>
      <c r="I772" s="5" t="str">
        <f ca="1">IF(INDIRECT("A"&amp;ROW())="","",(Tabulka2493[[#This Row],[Pořadí2 - i2]]-1)/COUNT([Data]))</f>
        <v/>
      </c>
      <c r="J772" s="5" t="str">
        <f ca="1">IF(INDIRECT("A"&amp;ROW())="","",H772/COUNT([Data]))</f>
        <v/>
      </c>
      <c r="K772" s="72" t="str">
        <f ca="1">IF(INDIRECT("A"&amp;ROW())="","",NORMDIST(Tabulka2493[[#This Row],[Data]],$X$6,$X$7,1))</f>
        <v/>
      </c>
      <c r="L772" s="5" t="str">
        <f t="shared" ca="1" si="34"/>
        <v/>
      </c>
      <c r="M772" s="5" t="str">
        <f>IF(ROW()=7,MAX(Tabulka2493[D_i]),"")</f>
        <v/>
      </c>
      <c r="N772" s="5"/>
      <c r="O772" s="80"/>
      <c r="P772" s="80"/>
      <c r="Q772" s="80"/>
      <c r="R772" s="76" t="str">
        <f>IF(ROW()=7,IF(SUM([pomocná])&gt;0,SUM([pomocná]),1.36/SQRT(COUNT(Tabulka2493[Data]))),"")</f>
        <v/>
      </c>
      <c r="S772" s="79"/>
      <c r="T772" s="72"/>
      <c r="U772" s="72"/>
      <c r="V772" s="72"/>
    </row>
    <row r="773" spans="1:22">
      <c r="A773" s="4" t="str">
        <f>IF('Odhad rozsahu výběru'!D775="","",'Odhad rozsahu výběru'!D775)</f>
        <v/>
      </c>
      <c r="B773" s="69" t="str">
        <f ca="1">IF(INDIRECT("A"&amp;ROW())="","",RANK(A773,[Data],1))</f>
        <v/>
      </c>
      <c r="C773" s="5" t="str">
        <f ca="1">IF(INDIRECT("A"&amp;ROW())="","",(B773-1)/COUNT([Data]))</f>
        <v/>
      </c>
      <c r="D773" s="5" t="str">
        <f ca="1">IF(INDIRECT("A"&amp;ROW())="","",B773/COUNT([Data]))</f>
        <v/>
      </c>
      <c r="E773" t="str">
        <f t="shared" ca="1" si="35"/>
        <v/>
      </c>
      <c r="F773" s="5" t="str">
        <f t="shared" ca="1" si="33"/>
        <v/>
      </c>
      <c r="G773" s="5" t="str">
        <f>IF(ROW()=7,MAX([D_i]),"")</f>
        <v/>
      </c>
      <c r="H773" s="69" t="str">
        <f ca="1">IF(INDIRECT("A"&amp;ROW())="","",RANK([Data],[Data],1)+COUNTIF([Data],Tabulka2493[[#This Row],[Data]])-1)</f>
        <v/>
      </c>
      <c r="I773" s="5" t="str">
        <f ca="1">IF(INDIRECT("A"&amp;ROW())="","",(Tabulka2493[[#This Row],[Pořadí2 - i2]]-1)/COUNT([Data]))</f>
        <v/>
      </c>
      <c r="J773" s="5" t="str">
        <f ca="1">IF(INDIRECT("A"&amp;ROW())="","",H773/COUNT([Data]))</f>
        <v/>
      </c>
      <c r="K773" s="72" t="str">
        <f ca="1">IF(INDIRECT("A"&amp;ROW())="","",NORMDIST(Tabulka2493[[#This Row],[Data]],$X$6,$X$7,1))</f>
        <v/>
      </c>
      <c r="L773" s="5" t="str">
        <f t="shared" ca="1" si="34"/>
        <v/>
      </c>
      <c r="M773" s="5" t="str">
        <f>IF(ROW()=7,MAX(Tabulka2493[D_i]),"")</f>
        <v/>
      </c>
      <c r="N773" s="5"/>
      <c r="O773" s="80"/>
      <c r="P773" s="80"/>
      <c r="Q773" s="80"/>
      <c r="R773" s="76" t="str">
        <f>IF(ROW()=7,IF(SUM([pomocná])&gt;0,SUM([pomocná]),1.36/SQRT(COUNT(Tabulka2493[Data]))),"")</f>
        <v/>
      </c>
      <c r="S773" s="79"/>
      <c r="T773" s="72"/>
      <c r="U773" s="72"/>
      <c r="V773" s="72"/>
    </row>
    <row r="774" spans="1:22">
      <c r="A774" s="4" t="str">
        <f>IF('Odhad rozsahu výběru'!D776="","",'Odhad rozsahu výběru'!D776)</f>
        <v/>
      </c>
      <c r="B774" s="69" t="str">
        <f ca="1">IF(INDIRECT("A"&amp;ROW())="","",RANK(A774,[Data],1))</f>
        <v/>
      </c>
      <c r="C774" s="5" t="str">
        <f ca="1">IF(INDIRECT("A"&amp;ROW())="","",(B774-1)/COUNT([Data]))</f>
        <v/>
      </c>
      <c r="D774" s="5" t="str">
        <f ca="1">IF(INDIRECT("A"&amp;ROW())="","",B774/COUNT([Data]))</f>
        <v/>
      </c>
      <c r="E774" t="str">
        <f t="shared" ca="1" si="35"/>
        <v/>
      </c>
      <c r="F774" s="5" t="str">
        <f t="shared" ca="1" si="33"/>
        <v/>
      </c>
      <c r="G774" s="5" t="str">
        <f>IF(ROW()=7,MAX([D_i]),"")</f>
        <v/>
      </c>
      <c r="H774" s="69" t="str">
        <f ca="1">IF(INDIRECT("A"&amp;ROW())="","",RANK([Data],[Data],1)+COUNTIF([Data],Tabulka2493[[#This Row],[Data]])-1)</f>
        <v/>
      </c>
      <c r="I774" s="5" t="str">
        <f ca="1">IF(INDIRECT("A"&amp;ROW())="","",(Tabulka2493[[#This Row],[Pořadí2 - i2]]-1)/COUNT([Data]))</f>
        <v/>
      </c>
      <c r="J774" s="5" t="str">
        <f ca="1">IF(INDIRECT("A"&amp;ROW())="","",H774/COUNT([Data]))</f>
        <v/>
      </c>
      <c r="K774" s="72" t="str">
        <f ca="1">IF(INDIRECT("A"&amp;ROW())="","",NORMDIST(Tabulka2493[[#This Row],[Data]],$X$6,$X$7,1))</f>
        <v/>
      </c>
      <c r="L774" s="5" t="str">
        <f t="shared" ca="1" si="34"/>
        <v/>
      </c>
      <c r="M774" s="5" t="str">
        <f>IF(ROW()=7,MAX(Tabulka2493[D_i]),"")</f>
        <v/>
      </c>
      <c r="N774" s="5"/>
      <c r="O774" s="80"/>
      <c r="P774" s="80"/>
      <c r="Q774" s="80"/>
      <c r="R774" s="76" t="str">
        <f>IF(ROW()=7,IF(SUM([pomocná])&gt;0,SUM([pomocná]),1.36/SQRT(COUNT(Tabulka2493[Data]))),"")</f>
        <v/>
      </c>
      <c r="S774" s="79"/>
      <c r="T774" s="72"/>
      <c r="U774" s="72"/>
      <c r="V774" s="72"/>
    </row>
    <row r="775" spans="1:22">
      <c r="A775" s="4" t="str">
        <f>IF('Odhad rozsahu výběru'!D777="","",'Odhad rozsahu výběru'!D777)</f>
        <v/>
      </c>
      <c r="B775" s="69" t="str">
        <f ca="1">IF(INDIRECT("A"&amp;ROW())="","",RANK(A775,[Data],1))</f>
        <v/>
      </c>
      <c r="C775" s="5" t="str">
        <f ca="1">IF(INDIRECT("A"&amp;ROW())="","",(B775-1)/COUNT([Data]))</f>
        <v/>
      </c>
      <c r="D775" s="5" t="str">
        <f ca="1">IF(INDIRECT("A"&amp;ROW())="","",B775/COUNT([Data]))</f>
        <v/>
      </c>
      <c r="E775" t="str">
        <f t="shared" ca="1" si="35"/>
        <v/>
      </c>
      <c r="F775" s="5" t="str">
        <f t="shared" ref="F775:F838" ca="1" si="36">IF(INDIRECT("A"&amp;ROW())="","",MAX(ABS(C775-E775),ABS(D775-E775)))</f>
        <v/>
      </c>
      <c r="G775" s="5" t="str">
        <f>IF(ROW()=7,MAX([D_i]),"")</f>
        <v/>
      </c>
      <c r="H775" s="69" t="str">
        <f ca="1">IF(INDIRECT("A"&amp;ROW())="","",RANK([Data],[Data],1)+COUNTIF([Data],Tabulka2493[[#This Row],[Data]])-1)</f>
        <v/>
      </c>
      <c r="I775" s="5" t="str">
        <f ca="1">IF(INDIRECT("A"&amp;ROW())="","",(Tabulka2493[[#This Row],[Pořadí2 - i2]]-1)/COUNT([Data]))</f>
        <v/>
      </c>
      <c r="J775" s="5" t="str">
        <f ca="1">IF(INDIRECT("A"&amp;ROW())="","",H775/COUNT([Data]))</f>
        <v/>
      </c>
      <c r="K775" s="72" t="str">
        <f ca="1">IF(INDIRECT("A"&amp;ROW())="","",NORMDIST(Tabulka2493[[#This Row],[Data]],$X$6,$X$7,1))</f>
        <v/>
      </c>
      <c r="L775" s="5" t="str">
        <f t="shared" ref="L775:L838" ca="1" si="37">IF(INDIRECT("A"&amp;ROW())="","",MAX(ABS(I775-K775),ABS(J775-K775)))</f>
        <v/>
      </c>
      <c r="M775" s="5" t="str">
        <f>IF(ROW()=7,MAX(Tabulka2493[D_i]),"")</f>
        <v/>
      </c>
      <c r="N775" s="5"/>
      <c r="O775" s="80"/>
      <c r="P775" s="80"/>
      <c r="Q775" s="80"/>
      <c r="R775" s="76" t="str">
        <f>IF(ROW()=7,IF(SUM([pomocná])&gt;0,SUM([pomocná]),1.36/SQRT(COUNT(Tabulka2493[Data]))),"")</f>
        <v/>
      </c>
      <c r="S775" s="79"/>
      <c r="T775" s="72"/>
      <c r="U775" s="72"/>
      <c r="V775" s="72"/>
    </row>
    <row r="776" spans="1:22">
      <c r="A776" s="4" t="str">
        <f>IF('Odhad rozsahu výběru'!D778="","",'Odhad rozsahu výběru'!D778)</f>
        <v/>
      </c>
      <c r="B776" s="69" t="str">
        <f ca="1">IF(INDIRECT("A"&amp;ROW())="","",RANK(A776,[Data],1))</f>
        <v/>
      </c>
      <c r="C776" s="5" t="str">
        <f ca="1">IF(INDIRECT("A"&amp;ROW())="","",(B776-1)/COUNT([Data]))</f>
        <v/>
      </c>
      <c r="D776" s="5" t="str">
        <f ca="1">IF(INDIRECT("A"&amp;ROW())="","",B776/COUNT([Data]))</f>
        <v/>
      </c>
      <c r="E776" t="str">
        <f t="shared" ref="E776:E839" ca="1" si="38">IF(INDIRECT("A"&amp;ROW())="","",NORMDIST(A776,$X$6,$X$7,1))</f>
        <v/>
      </c>
      <c r="F776" s="5" t="str">
        <f t="shared" ca="1" si="36"/>
        <v/>
      </c>
      <c r="G776" s="5" t="str">
        <f>IF(ROW()=7,MAX([D_i]),"")</f>
        <v/>
      </c>
      <c r="H776" s="69" t="str">
        <f ca="1">IF(INDIRECT("A"&amp;ROW())="","",RANK([Data],[Data],1)+COUNTIF([Data],Tabulka2493[[#This Row],[Data]])-1)</f>
        <v/>
      </c>
      <c r="I776" s="5" t="str">
        <f ca="1">IF(INDIRECT("A"&amp;ROW())="","",(Tabulka2493[[#This Row],[Pořadí2 - i2]]-1)/COUNT([Data]))</f>
        <v/>
      </c>
      <c r="J776" s="5" t="str">
        <f ca="1">IF(INDIRECT("A"&amp;ROW())="","",H776/COUNT([Data]))</f>
        <v/>
      </c>
      <c r="K776" s="72" t="str">
        <f ca="1">IF(INDIRECT("A"&amp;ROW())="","",NORMDIST(Tabulka2493[[#This Row],[Data]],$X$6,$X$7,1))</f>
        <v/>
      </c>
      <c r="L776" s="5" t="str">
        <f t="shared" ca="1" si="37"/>
        <v/>
      </c>
      <c r="M776" s="5" t="str">
        <f>IF(ROW()=7,MAX(Tabulka2493[D_i]),"")</f>
        <v/>
      </c>
      <c r="N776" s="5"/>
      <c r="O776" s="80"/>
      <c r="P776" s="80"/>
      <c r="Q776" s="80"/>
      <c r="R776" s="76" t="str">
        <f>IF(ROW()=7,IF(SUM([pomocná])&gt;0,SUM([pomocná]),1.36/SQRT(COUNT(Tabulka2493[Data]))),"")</f>
        <v/>
      </c>
      <c r="S776" s="79"/>
      <c r="T776" s="72"/>
      <c r="U776" s="72"/>
      <c r="V776" s="72"/>
    </row>
    <row r="777" spans="1:22">
      <c r="A777" s="4" t="str">
        <f>IF('Odhad rozsahu výběru'!D779="","",'Odhad rozsahu výběru'!D779)</f>
        <v/>
      </c>
      <c r="B777" s="69" t="str">
        <f ca="1">IF(INDIRECT("A"&amp;ROW())="","",RANK(A777,[Data],1))</f>
        <v/>
      </c>
      <c r="C777" s="5" t="str">
        <f ca="1">IF(INDIRECT("A"&amp;ROW())="","",(B777-1)/COUNT([Data]))</f>
        <v/>
      </c>
      <c r="D777" s="5" t="str">
        <f ca="1">IF(INDIRECT("A"&amp;ROW())="","",B777/COUNT([Data]))</f>
        <v/>
      </c>
      <c r="E777" t="str">
        <f t="shared" ca="1" si="38"/>
        <v/>
      </c>
      <c r="F777" s="5" t="str">
        <f t="shared" ca="1" si="36"/>
        <v/>
      </c>
      <c r="G777" s="5" t="str">
        <f>IF(ROW()=7,MAX([D_i]),"")</f>
        <v/>
      </c>
      <c r="H777" s="69" t="str">
        <f ca="1">IF(INDIRECT("A"&amp;ROW())="","",RANK([Data],[Data],1)+COUNTIF([Data],Tabulka2493[[#This Row],[Data]])-1)</f>
        <v/>
      </c>
      <c r="I777" s="5" t="str">
        <f ca="1">IF(INDIRECT("A"&amp;ROW())="","",(Tabulka2493[[#This Row],[Pořadí2 - i2]]-1)/COUNT([Data]))</f>
        <v/>
      </c>
      <c r="J777" s="5" t="str">
        <f ca="1">IF(INDIRECT("A"&amp;ROW())="","",H777/COUNT([Data]))</f>
        <v/>
      </c>
      <c r="K777" s="72" t="str">
        <f ca="1">IF(INDIRECT("A"&amp;ROW())="","",NORMDIST(Tabulka2493[[#This Row],[Data]],$X$6,$X$7,1))</f>
        <v/>
      </c>
      <c r="L777" s="5" t="str">
        <f t="shared" ca="1" si="37"/>
        <v/>
      </c>
      <c r="M777" s="5" t="str">
        <f>IF(ROW()=7,MAX(Tabulka2493[D_i]),"")</f>
        <v/>
      </c>
      <c r="N777" s="5"/>
      <c r="O777" s="80"/>
      <c r="P777" s="80"/>
      <c r="Q777" s="80"/>
      <c r="R777" s="76" t="str">
        <f>IF(ROW()=7,IF(SUM([pomocná])&gt;0,SUM([pomocná]),1.36/SQRT(COUNT(Tabulka2493[Data]))),"")</f>
        <v/>
      </c>
      <c r="S777" s="79"/>
      <c r="T777" s="72"/>
      <c r="U777" s="72"/>
      <c r="V777" s="72"/>
    </row>
    <row r="778" spans="1:22">
      <c r="A778" s="4" t="str">
        <f>IF('Odhad rozsahu výběru'!D780="","",'Odhad rozsahu výběru'!D780)</f>
        <v/>
      </c>
      <c r="B778" s="69" t="str">
        <f ca="1">IF(INDIRECT("A"&amp;ROW())="","",RANK(A778,[Data],1))</f>
        <v/>
      </c>
      <c r="C778" s="5" t="str">
        <f ca="1">IF(INDIRECT("A"&amp;ROW())="","",(B778-1)/COUNT([Data]))</f>
        <v/>
      </c>
      <c r="D778" s="5" t="str">
        <f ca="1">IF(INDIRECT("A"&amp;ROW())="","",B778/COUNT([Data]))</f>
        <v/>
      </c>
      <c r="E778" t="str">
        <f t="shared" ca="1" si="38"/>
        <v/>
      </c>
      <c r="F778" s="5" t="str">
        <f t="shared" ca="1" si="36"/>
        <v/>
      </c>
      <c r="G778" s="5" t="str">
        <f>IF(ROW()=7,MAX([D_i]),"")</f>
        <v/>
      </c>
      <c r="H778" s="69" t="str">
        <f ca="1">IF(INDIRECT("A"&amp;ROW())="","",RANK([Data],[Data],1)+COUNTIF([Data],Tabulka2493[[#This Row],[Data]])-1)</f>
        <v/>
      </c>
      <c r="I778" s="5" t="str">
        <f ca="1">IF(INDIRECT("A"&amp;ROW())="","",(Tabulka2493[[#This Row],[Pořadí2 - i2]]-1)/COUNT([Data]))</f>
        <v/>
      </c>
      <c r="J778" s="5" t="str">
        <f ca="1">IF(INDIRECT("A"&amp;ROW())="","",H778/COUNT([Data]))</f>
        <v/>
      </c>
      <c r="K778" s="72" t="str">
        <f ca="1">IF(INDIRECT("A"&amp;ROW())="","",NORMDIST(Tabulka2493[[#This Row],[Data]],$X$6,$X$7,1))</f>
        <v/>
      </c>
      <c r="L778" s="5" t="str">
        <f t="shared" ca="1" si="37"/>
        <v/>
      </c>
      <c r="M778" s="5" t="str">
        <f>IF(ROW()=7,MAX(Tabulka2493[D_i]),"")</f>
        <v/>
      </c>
      <c r="N778" s="5"/>
      <c r="O778" s="80"/>
      <c r="P778" s="80"/>
      <c r="Q778" s="80"/>
      <c r="R778" s="76" t="str">
        <f>IF(ROW()=7,IF(SUM([pomocná])&gt;0,SUM([pomocná]),1.36/SQRT(COUNT(Tabulka2493[Data]))),"")</f>
        <v/>
      </c>
      <c r="S778" s="79"/>
      <c r="T778" s="72"/>
      <c r="U778" s="72"/>
      <c r="V778" s="72"/>
    </row>
    <row r="779" spans="1:22">
      <c r="A779" s="4" t="str">
        <f>IF('Odhad rozsahu výběru'!D781="","",'Odhad rozsahu výběru'!D781)</f>
        <v/>
      </c>
      <c r="B779" s="69" t="str">
        <f ca="1">IF(INDIRECT("A"&amp;ROW())="","",RANK(A779,[Data],1))</f>
        <v/>
      </c>
      <c r="C779" s="5" t="str">
        <f ca="1">IF(INDIRECT("A"&amp;ROW())="","",(B779-1)/COUNT([Data]))</f>
        <v/>
      </c>
      <c r="D779" s="5" t="str">
        <f ca="1">IF(INDIRECT("A"&amp;ROW())="","",B779/COUNT([Data]))</f>
        <v/>
      </c>
      <c r="E779" t="str">
        <f t="shared" ca="1" si="38"/>
        <v/>
      </c>
      <c r="F779" s="5" t="str">
        <f t="shared" ca="1" si="36"/>
        <v/>
      </c>
      <c r="G779" s="5" t="str">
        <f>IF(ROW()=7,MAX([D_i]),"")</f>
        <v/>
      </c>
      <c r="H779" s="69" t="str">
        <f ca="1">IF(INDIRECT("A"&amp;ROW())="","",RANK([Data],[Data],1)+COUNTIF([Data],Tabulka2493[[#This Row],[Data]])-1)</f>
        <v/>
      </c>
      <c r="I779" s="5" t="str">
        <f ca="1">IF(INDIRECT("A"&amp;ROW())="","",(Tabulka2493[[#This Row],[Pořadí2 - i2]]-1)/COUNT([Data]))</f>
        <v/>
      </c>
      <c r="J779" s="5" t="str">
        <f ca="1">IF(INDIRECT("A"&amp;ROW())="","",H779/COUNT([Data]))</f>
        <v/>
      </c>
      <c r="K779" s="72" t="str">
        <f ca="1">IF(INDIRECT("A"&amp;ROW())="","",NORMDIST(Tabulka2493[[#This Row],[Data]],$X$6,$X$7,1))</f>
        <v/>
      </c>
      <c r="L779" s="5" t="str">
        <f t="shared" ca="1" si="37"/>
        <v/>
      </c>
      <c r="M779" s="5" t="str">
        <f>IF(ROW()=7,MAX(Tabulka2493[D_i]),"")</f>
        <v/>
      </c>
      <c r="N779" s="5"/>
      <c r="O779" s="80"/>
      <c r="P779" s="80"/>
      <c r="Q779" s="80"/>
      <c r="R779" s="76" t="str">
        <f>IF(ROW()=7,IF(SUM([pomocná])&gt;0,SUM([pomocná]),1.36/SQRT(COUNT(Tabulka2493[Data]))),"")</f>
        <v/>
      </c>
      <c r="S779" s="79"/>
      <c r="T779" s="72"/>
      <c r="U779" s="72"/>
      <c r="V779" s="72"/>
    </row>
    <row r="780" spans="1:22">
      <c r="A780" s="4" t="str">
        <f>IF('Odhad rozsahu výběru'!D782="","",'Odhad rozsahu výběru'!D782)</f>
        <v/>
      </c>
      <c r="B780" s="69" t="str">
        <f ca="1">IF(INDIRECT("A"&amp;ROW())="","",RANK(A780,[Data],1))</f>
        <v/>
      </c>
      <c r="C780" s="5" t="str">
        <f ca="1">IF(INDIRECT("A"&amp;ROW())="","",(B780-1)/COUNT([Data]))</f>
        <v/>
      </c>
      <c r="D780" s="5" t="str">
        <f ca="1">IF(INDIRECT("A"&amp;ROW())="","",B780/COUNT([Data]))</f>
        <v/>
      </c>
      <c r="E780" t="str">
        <f t="shared" ca="1" si="38"/>
        <v/>
      </c>
      <c r="F780" s="5" t="str">
        <f t="shared" ca="1" si="36"/>
        <v/>
      </c>
      <c r="G780" s="5" t="str">
        <f>IF(ROW()=7,MAX([D_i]),"")</f>
        <v/>
      </c>
      <c r="H780" s="69" t="str">
        <f ca="1">IF(INDIRECT("A"&amp;ROW())="","",RANK([Data],[Data],1)+COUNTIF([Data],Tabulka2493[[#This Row],[Data]])-1)</f>
        <v/>
      </c>
      <c r="I780" s="5" t="str">
        <f ca="1">IF(INDIRECT("A"&amp;ROW())="","",(Tabulka2493[[#This Row],[Pořadí2 - i2]]-1)/COUNT([Data]))</f>
        <v/>
      </c>
      <c r="J780" s="5" t="str">
        <f ca="1">IF(INDIRECT("A"&amp;ROW())="","",H780/COUNT([Data]))</f>
        <v/>
      </c>
      <c r="K780" s="72" t="str">
        <f ca="1">IF(INDIRECT("A"&amp;ROW())="","",NORMDIST(Tabulka2493[[#This Row],[Data]],$X$6,$X$7,1))</f>
        <v/>
      </c>
      <c r="L780" s="5" t="str">
        <f t="shared" ca="1" si="37"/>
        <v/>
      </c>
      <c r="M780" s="5" t="str">
        <f>IF(ROW()=7,MAX(Tabulka2493[D_i]),"")</f>
        <v/>
      </c>
      <c r="N780" s="5"/>
      <c r="O780" s="80"/>
      <c r="P780" s="80"/>
      <c r="Q780" s="80"/>
      <c r="R780" s="76" t="str">
        <f>IF(ROW()=7,IF(SUM([pomocná])&gt;0,SUM([pomocná]),1.36/SQRT(COUNT(Tabulka2493[Data]))),"")</f>
        <v/>
      </c>
      <c r="S780" s="79"/>
      <c r="T780" s="72"/>
      <c r="U780" s="72"/>
      <c r="V780" s="72"/>
    </row>
    <row r="781" spans="1:22">
      <c r="A781" s="4" t="str">
        <f>IF('Odhad rozsahu výběru'!D783="","",'Odhad rozsahu výběru'!D783)</f>
        <v/>
      </c>
      <c r="B781" s="69" t="str">
        <f ca="1">IF(INDIRECT("A"&amp;ROW())="","",RANK(A781,[Data],1))</f>
        <v/>
      </c>
      <c r="C781" s="5" t="str">
        <f ca="1">IF(INDIRECT("A"&amp;ROW())="","",(B781-1)/COUNT([Data]))</f>
        <v/>
      </c>
      <c r="D781" s="5" t="str">
        <f ca="1">IF(INDIRECT("A"&amp;ROW())="","",B781/COUNT([Data]))</f>
        <v/>
      </c>
      <c r="E781" t="str">
        <f t="shared" ca="1" si="38"/>
        <v/>
      </c>
      <c r="F781" s="5" t="str">
        <f t="shared" ca="1" si="36"/>
        <v/>
      </c>
      <c r="G781" s="5" t="str">
        <f>IF(ROW()=7,MAX([D_i]),"")</f>
        <v/>
      </c>
      <c r="H781" s="69" t="str">
        <f ca="1">IF(INDIRECT("A"&amp;ROW())="","",RANK([Data],[Data],1)+COUNTIF([Data],Tabulka2493[[#This Row],[Data]])-1)</f>
        <v/>
      </c>
      <c r="I781" s="5" t="str">
        <f ca="1">IF(INDIRECT("A"&amp;ROW())="","",(Tabulka2493[[#This Row],[Pořadí2 - i2]]-1)/COUNT([Data]))</f>
        <v/>
      </c>
      <c r="J781" s="5" t="str">
        <f ca="1">IF(INDIRECT("A"&amp;ROW())="","",H781/COUNT([Data]))</f>
        <v/>
      </c>
      <c r="K781" s="72" t="str">
        <f ca="1">IF(INDIRECT("A"&amp;ROW())="","",NORMDIST(Tabulka2493[[#This Row],[Data]],$X$6,$X$7,1))</f>
        <v/>
      </c>
      <c r="L781" s="5" t="str">
        <f t="shared" ca="1" si="37"/>
        <v/>
      </c>
      <c r="M781" s="5" t="str">
        <f>IF(ROW()=7,MAX(Tabulka2493[D_i]),"")</f>
        <v/>
      </c>
      <c r="N781" s="5"/>
      <c r="O781" s="80"/>
      <c r="P781" s="80"/>
      <c r="Q781" s="80"/>
      <c r="R781" s="76" t="str">
        <f>IF(ROW()=7,IF(SUM([pomocná])&gt;0,SUM([pomocná]),1.36/SQRT(COUNT(Tabulka2493[Data]))),"")</f>
        <v/>
      </c>
      <c r="S781" s="79"/>
      <c r="T781" s="72"/>
      <c r="U781" s="72"/>
      <c r="V781" s="72"/>
    </row>
    <row r="782" spans="1:22">
      <c r="A782" s="4" t="str">
        <f>IF('Odhad rozsahu výběru'!D784="","",'Odhad rozsahu výběru'!D784)</f>
        <v/>
      </c>
      <c r="B782" s="69" t="str">
        <f ca="1">IF(INDIRECT("A"&amp;ROW())="","",RANK(A782,[Data],1))</f>
        <v/>
      </c>
      <c r="C782" s="5" t="str">
        <f ca="1">IF(INDIRECT("A"&amp;ROW())="","",(B782-1)/COUNT([Data]))</f>
        <v/>
      </c>
      <c r="D782" s="5" t="str">
        <f ca="1">IF(INDIRECT("A"&amp;ROW())="","",B782/COUNT([Data]))</f>
        <v/>
      </c>
      <c r="E782" t="str">
        <f t="shared" ca="1" si="38"/>
        <v/>
      </c>
      <c r="F782" s="5" t="str">
        <f t="shared" ca="1" si="36"/>
        <v/>
      </c>
      <c r="G782" s="5" t="str">
        <f>IF(ROW()=7,MAX([D_i]),"")</f>
        <v/>
      </c>
      <c r="H782" s="69" t="str">
        <f ca="1">IF(INDIRECT("A"&amp;ROW())="","",RANK([Data],[Data],1)+COUNTIF([Data],Tabulka2493[[#This Row],[Data]])-1)</f>
        <v/>
      </c>
      <c r="I782" s="5" t="str">
        <f ca="1">IF(INDIRECT("A"&amp;ROW())="","",(Tabulka2493[[#This Row],[Pořadí2 - i2]]-1)/COUNT([Data]))</f>
        <v/>
      </c>
      <c r="J782" s="5" t="str">
        <f ca="1">IF(INDIRECT("A"&amp;ROW())="","",H782/COUNT([Data]))</f>
        <v/>
      </c>
      <c r="K782" s="72" t="str">
        <f ca="1">IF(INDIRECT("A"&amp;ROW())="","",NORMDIST(Tabulka2493[[#This Row],[Data]],$X$6,$X$7,1))</f>
        <v/>
      </c>
      <c r="L782" s="5" t="str">
        <f t="shared" ca="1" si="37"/>
        <v/>
      </c>
      <c r="M782" s="5" t="str">
        <f>IF(ROW()=7,MAX(Tabulka2493[D_i]),"")</f>
        <v/>
      </c>
      <c r="N782" s="5"/>
      <c r="O782" s="80"/>
      <c r="P782" s="80"/>
      <c r="Q782" s="80"/>
      <c r="R782" s="76" t="str">
        <f>IF(ROW()=7,IF(SUM([pomocná])&gt;0,SUM([pomocná]),1.36/SQRT(COUNT(Tabulka2493[Data]))),"")</f>
        <v/>
      </c>
      <c r="S782" s="79"/>
      <c r="T782" s="72"/>
      <c r="U782" s="72"/>
      <c r="V782" s="72"/>
    </row>
    <row r="783" spans="1:22">
      <c r="A783" s="4" t="str">
        <f>IF('Odhad rozsahu výběru'!D785="","",'Odhad rozsahu výběru'!D785)</f>
        <v/>
      </c>
      <c r="B783" s="69" t="str">
        <f ca="1">IF(INDIRECT("A"&amp;ROW())="","",RANK(A783,[Data],1))</f>
        <v/>
      </c>
      <c r="C783" s="5" t="str">
        <f ca="1">IF(INDIRECT("A"&amp;ROW())="","",(B783-1)/COUNT([Data]))</f>
        <v/>
      </c>
      <c r="D783" s="5" t="str">
        <f ca="1">IF(INDIRECT("A"&amp;ROW())="","",B783/COUNT([Data]))</f>
        <v/>
      </c>
      <c r="E783" t="str">
        <f t="shared" ca="1" si="38"/>
        <v/>
      </c>
      <c r="F783" s="5" t="str">
        <f t="shared" ca="1" si="36"/>
        <v/>
      </c>
      <c r="G783" s="5" t="str">
        <f>IF(ROW()=7,MAX([D_i]),"")</f>
        <v/>
      </c>
      <c r="H783" s="69" t="str">
        <f ca="1">IF(INDIRECT("A"&amp;ROW())="","",RANK([Data],[Data],1)+COUNTIF([Data],Tabulka2493[[#This Row],[Data]])-1)</f>
        <v/>
      </c>
      <c r="I783" s="5" t="str">
        <f ca="1">IF(INDIRECT("A"&amp;ROW())="","",(Tabulka2493[[#This Row],[Pořadí2 - i2]]-1)/COUNT([Data]))</f>
        <v/>
      </c>
      <c r="J783" s="5" t="str">
        <f ca="1">IF(INDIRECT("A"&amp;ROW())="","",H783/COUNT([Data]))</f>
        <v/>
      </c>
      <c r="K783" s="72" t="str">
        <f ca="1">IF(INDIRECT("A"&amp;ROW())="","",NORMDIST(Tabulka2493[[#This Row],[Data]],$X$6,$X$7,1))</f>
        <v/>
      </c>
      <c r="L783" s="5" t="str">
        <f t="shared" ca="1" si="37"/>
        <v/>
      </c>
      <c r="M783" s="5" t="str">
        <f>IF(ROW()=7,MAX(Tabulka2493[D_i]),"")</f>
        <v/>
      </c>
      <c r="N783" s="5"/>
      <c r="O783" s="80"/>
      <c r="P783" s="80"/>
      <c r="Q783" s="80"/>
      <c r="R783" s="76" t="str">
        <f>IF(ROW()=7,IF(SUM([pomocná])&gt;0,SUM([pomocná]),1.36/SQRT(COUNT(Tabulka2493[Data]))),"")</f>
        <v/>
      </c>
      <c r="S783" s="79"/>
      <c r="T783" s="72"/>
      <c r="U783" s="72"/>
      <c r="V783" s="72"/>
    </row>
    <row r="784" spans="1:22">
      <c r="A784" s="4" t="str">
        <f>IF('Odhad rozsahu výběru'!D786="","",'Odhad rozsahu výběru'!D786)</f>
        <v/>
      </c>
      <c r="B784" s="69" t="str">
        <f ca="1">IF(INDIRECT("A"&amp;ROW())="","",RANK(A784,[Data],1))</f>
        <v/>
      </c>
      <c r="C784" s="5" t="str">
        <f ca="1">IF(INDIRECT("A"&amp;ROW())="","",(B784-1)/COUNT([Data]))</f>
        <v/>
      </c>
      <c r="D784" s="5" t="str">
        <f ca="1">IF(INDIRECT("A"&amp;ROW())="","",B784/COUNT([Data]))</f>
        <v/>
      </c>
      <c r="E784" t="str">
        <f t="shared" ca="1" si="38"/>
        <v/>
      </c>
      <c r="F784" s="5" t="str">
        <f t="shared" ca="1" si="36"/>
        <v/>
      </c>
      <c r="G784" s="5" t="str">
        <f>IF(ROW()=7,MAX([D_i]),"")</f>
        <v/>
      </c>
      <c r="H784" s="69" t="str">
        <f ca="1">IF(INDIRECT("A"&amp;ROW())="","",RANK([Data],[Data],1)+COUNTIF([Data],Tabulka2493[[#This Row],[Data]])-1)</f>
        <v/>
      </c>
      <c r="I784" s="5" t="str">
        <f ca="1">IF(INDIRECT("A"&amp;ROW())="","",(Tabulka2493[[#This Row],[Pořadí2 - i2]]-1)/COUNT([Data]))</f>
        <v/>
      </c>
      <c r="J784" s="5" t="str">
        <f ca="1">IF(INDIRECT("A"&amp;ROW())="","",H784/COUNT([Data]))</f>
        <v/>
      </c>
      <c r="K784" s="72" t="str">
        <f ca="1">IF(INDIRECT("A"&amp;ROW())="","",NORMDIST(Tabulka2493[[#This Row],[Data]],$X$6,$X$7,1))</f>
        <v/>
      </c>
      <c r="L784" s="5" t="str">
        <f t="shared" ca="1" si="37"/>
        <v/>
      </c>
      <c r="M784" s="5" t="str">
        <f>IF(ROW()=7,MAX(Tabulka2493[D_i]),"")</f>
        <v/>
      </c>
      <c r="N784" s="5"/>
      <c r="O784" s="80"/>
      <c r="P784" s="80"/>
      <c r="Q784" s="80"/>
      <c r="R784" s="76" t="str">
        <f>IF(ROW()=7,IF(SUM([pomocná])&gt;0,SUM([pomocná]),1.36/SQRT(COUNT(Tabulka2493[Data]))),"")</f>
        <v/>
      </c>
      <c r="S784" s="79"/>
      <c r="T784" s="72"/>
      <c r="U784" s="72"/>
      <c r="V784" s="72"/>
    </row>
    <row r="785" spans="1:22">
      <c r="A785" s="4" t="str">
        <f>IF('Odhad rozsahu výběru'!D787="","",'Odhad rozsahu výběru'!D787)</f>
        <v/>
      </c>
      <c r="B785" s="69" t="str">
        <f ca="1">IF(INDIRECT("A"&amp;ROW())="","",RANK(A785,[Data],1))</f>
        <v/>
      </c>
      <c r="C785" s="5" t="str">
        <f ca="1">IF(INDIRECT("A"&amp;ROW())="","",(B785-1)/COUNT([Data]))</f>
        <v/>
      </c>
      <c r="D785" s="5" t="str">
        <f ca="1">IF(INDIRECT("A"&amp;ROW())="","",B785/COUNT([Data]))</f>
        <v/>
      </c>
      <c r="E785" t="str">
        <f t="shared" ca="1" si="38"/>
        <v/>
      </c>
      <c r="F785" s="5" t="str">
        <f t="shared" ca="1" si="36"/>
        <v/>
      </c>
      <c r="G785" s="5" t="str">
        <f>IF(ROW()=7,MAX([D_i]),"")</f>
        <v/>
      </c>
      <c r="H785" s="69" t="str">
        <f ca="1">IF(INDIRECT("A"&amp;ROW())="","",RANK([Data],[Data],1)+COUNTIF([Data],Tabulka2493[[#This Row],[Data]])-1)</f>
        <v/>
      </c>
      <c r="I785" s="5" t="str">
        <f ca="1">IF(INDIRECT("A"&amp;ROW())="","",(Tabulka2493[[#This Row],[Pořadí2 - i2]]-1)/COUNT([Data]))</f>
        <v/>
      </c>
      <c r="J785" s="5" t="str">
        <f ca="1">IF(INDIRECT("A"&amp;ROW())="","",H785/COUNT([Data]))</f>
        <v/>
      </c>
      <c r="K785" s="72" t="str">
        <f ca="1">IF(INDIRECT("A"&amp;ROW())="","",NORMDIST(Tabulka2493[[#This Row],[Data]],$X$6,$X$7,1))</f>
        <v/>
      </c>
      <c r="L785" s="5" t="str">
        <f t="shared" ca="1" si="37"/>
        <v/>
      </c>
      <c r="M785" s="5" t="str">
        <f>IF(ROW()=7,MAX(Tabulka2493[D_i]),"")</f>
        <v/>
      </c>
      <c r="N785" s="5"/>
      <c r="O785" s="80"/>
      <c r="P785" s="80"/>
      <c r="Q785" s="80"/>
      <c r="R785" s="76" t="str">
        <f>IF(ROW()=7,IF(SUM([pomocná])&gt;0,SUM([pomocná]),1.36/SQRT(COUNT(Tabulka2493[Data]))),"")</f>
        <v/>
      </c>
      <c r="S785" s="79"/>
      <c r="T785" s="72"/>
      <c r="U785" s="72"/>
      <c r="V785" s="72"/>
    </row>
    <row r="786" spans="1:22">
      <c r="A786" s="4" t="str">
        <f>IF('Odhad rozsahu výběru'!D788="","",'Odhad rozsahu výběru'!D788)</f>
        <v/>
      </c>
      <c r="B786" s="69" t="str">
        <f ca="1">IF(INDIRECT("A"&amp;ROW())="","",RANK(A786,[Data],1))</f>
        <v/>
      </c>
      <c r="C786" s="5" t="str">
        <f ca="1">IF(INDIRECT("A"&amp;ROW())="","",(B786-1)/COUNT([Data]))</f>
        <v/>
      </c>
      <c r="D786" s="5" t="str">
        <f ca="1">IF(INDIRECT("A"&amp;ROW())="","",B786/COUNT([Data]))</f>
        <v/>
      </c>
      <c r="E786" t="str">
        <f t="shared" ca="1" si="38"/>
        <v/>
      </c>
      <c r="F786" s="5" t="str">
        <f t="shared" ca="1" si="36"/>
        <v/>
      </c>
      <c r="G786" s="5" t="str">
        <f>IF(ROW()=7,MAX([D_i]),"")</f>
        <v/>
      </c>
      <c r="H786" s="69" t="str">
        <f ca="1">IF(INDIRECT("A"&amp;ROW())="","",RANK([Data],[Data],1)+COUNTIF([Data],Tabulka2493[[#This Row],[Data]])-1)</f>
        <v/>
      </c>
      <c r="I786" s="5" t="str">
        <f ca="1">IF(INDIRECT("A"&amp;ROW())="","",(Tabulka2493[[#This Row],[Pořadí2 - i2]]-1)/COUNT([Data]))</f>
        <v/>
      </c>
      <c r="J786" s="5" t="str">
        <f ca="1">IF(INDIRECT("A"&amp;ROW())="","",H786/COUNT([Data]))</f>
        <v/>
      </c>
      <c r="K786" s="72" t="str">
        <f ca="1">IF(INDIRECT("A"&amp;ROW())="","",NORMDIST(Tabulka2493[[#This Row],[Data]],$X$6,$X$7,1))</f>
        <v/>
      </c>
      <c r="L786" s="5" t="str">
        <f t="shared" ca="1" si="37"/>
        <v/>
      </c>
      <c r="M786" s="5" t="str">
        <f>IF(ROW()=7,MAX(Tabulka2493[D_i]),"")</f>
        <v/>
      </c>
      <c r="N786" s="5"/>
      <c r="O786" s="80"/>
      <c r="P786" s="80"/>
      <c r="Q786" s="80"/>
      <c r="R786" s="76" t="str">
        <f>IF(ROW()=7,IF(SUM([pomocná])&gt;0,SUM([pomocná]),1.36/SQRT(COUNT(Tabulka2493[Data]))),"")</f>
        <v/>
      </c>
      <c r="S786" s="79"/>
      <c r="T786" s="72"/>
      <c r="U786" s="72"/>
      <c r="V786" s="72"/>
    </row>
    <row r="787" spans="1:22">
      <c r="A787" s="4" t="str">
        <f>IF('Odhad rozsahu výběru'!D789="","",'Odhad rozsahu výběru'!D789)</f>
        <v/>
      </c>
      <c r="B787" s="69" t="str">
        <f ca="1">IF(INDIRECT("A"&amp;ROW())="","",RANK(A787,[Data],1))</f>
        <v/>
      </c>
      <c r="C787" s="5" t="str">
        <f ca="1">IF(INDIRECT("A"&amp;ROW())="","",(B787-1)/COUNT([Data]))</f>
        <v/>
      </c>
      <c r="D787" s="5" t="str">
        <f ca="1">IF(INDIRECT("A"&amp;ROW())="","",B787/COUNT([Data]))</f>
        <v/>
      </c>
      <c r="E787" t="str">
        <f t="shared" ca="1" si="38"/>
        <v/>
      </c>
      <c r="F787" s="5" t="str">
        <f t="shared" ca="1" si="36"/>
        <v/>
      </c>
      <c r="G787" s="5" t="str">
        <f>IF(ROW()=7,MAX([D_i]),"")</f>
        <v/>
      </c>
      <c r="H787" s="69" t="str">
        <f ca="1">IF(INDIRECT("A"&amp;ROW())="","",RANK([Data],[Data],1)+COUNTIF([Data],Tabulka2493[[#This Row],[Data]])-1)</f>
        <v/>
      </c>
      <c r="I787" s="5" t="str">
        <f ca="1">IF(INDIRECT("A"&amp;ROW())="","",(Tabulka2493[[#This Row],[Pořadí2 - i2]]-1)/COUNT([Data]))</f>
        <v/>
      </c>
      <c r="J787" s="5" t="str">
        <f ca="1">IF(INDIRECT("A"&amp;ROW())="","",H787/COUNT([Data]))</f>
        <v/>
      </c>
      <c r="K787" s="72" t="str">
        <f ca="1">IF(INDIRECT("A"&amp;ROW())="","",NORMDIST(Tabulka2493[[#This Row],[Data]],$X$6,$X$7,1))</f>
        <v/>
      </c>
      <c r="L787" s="5" t="str">
        <f t="shared" ca="1" si="37"/>
        <v/>
      </c>
      <c r="M787" s="5" t="str">
        <f>IF(ROW()=7,MAX(Tabulka2493[D_i]),"")</f>
        <v/>
      </c>
      <c r="N787" s="5"/>
      <c r="O787" s="80"/>
      <c r="P787" s="80"/>
      <c r="Q787" s="80"/>
      <c r="R787" s="76" t="str">
        <f>IF(ROW()=7,IF(SUM([pomocná])&gt;0,SUM([pomocná]),1.36/SQRT(COUNT(Tabulka2493[Data]))),"")</f>
        <v/>
      </c>
      <c r="S787" s="79"/>
      <c r="T787" s="72"/>
      <c r="U787" s="72"/>
      <c r="V787" s="72"/>
    </row>
    <row r="788" spans="1:22">
      <c r="A788" s="4" t="str">
        <f>IF('Odhad rozsahu výběru'!D790="","",'Odhad rozsahu výběru'!D790)</f>
        <v/>
      </c>
      <c r="B788" s="69" t="str">
        <f ca="1">IF(INDIRECT("A"&amp;ROW())="","",RANK(A788,[Data],1))</f>
        <v/>
      </c>
      <c r="C788" s="5" t="str">
        <f ca="1">IF(INDIRECT("A"&amp;ROW())="","",(B788-1)/COUNT([Data]))</f>
        <v/>
      </c>
      <c r="D788" s="5" t="str">
        <f ca="1">IF(INDIRECT("A"&amp;ROW())="","",B788/COUNT([Data]))</f>
        <v/>
      </c>
      <c r="E788" t="str">
        <f t="shared" ca="1" si="38"/>
        <v/>
      </c>
      <c r="F788" s="5" t="str">
        <f t="shared" ca="1" si="36"/>
        <v/>
      </c>
      <c r="G788" s="5" t="str">
        <f>IF(ROW()=7,MAX([D_i]),"")</f>
        <v/>
      </c>
      <c r="H788" s="69" t="str">
        <f ca="1">IF(INDIRECT("A"&amp;ROW())="","",RANK([Data],[Data],1)+COUNTIF([Data],Tabulka2493[[#This Row],[Data]])-1)</f>
        <v/>
      </c>
      <c r="I788" s="5" t="str">
        <f ca="1">IF(INDIRECT("A"&amp;ROW())="","",(Tabulka2493[[#This Row],[Pořadí2 - i2]]-1)/COUNT([Data]))</f>
        <v/>
      </c>
      <c r="J788" s="5" t="str">
        <f ca="1">IF(INDIRECT("A"&amp;ROW())="","",H788/COUNT([Data]))</f>
        <v/>
      </c>
      <c r="K788" s="72" t="str">
        <f ca="1">IF(INDIRECT("A"&amp;ROW())="","",NORMDIST(Tabulka2493[[#This Row],[Data]],$X$6,$X$7,1))</f>
        <v/>
      </c>
      <c r="L788" s="5" t="str">
        <f t="shared" ca="1" si="37"/>
        <v/>
      </c>
      <c r="M788" s="5" t="str">
        <f>IF(ROW()=7,MAX(Tabulka2493[D_i]),"")</f>
        <v/>
      </c>
      <c r="N788" s="5"/>
      <c r="O788" s="80"/>
      <c r="P788" s="80"/>
      <c r="Q788" s="80"/>
      <c r="R788" s="76" t="str">
        <f>IF(ROW()=7,IF(SUM([pomocná])&gt;0,SUM([pomocná]),1.36/SQRT(COUNT(Tabulka2493[Data]))),"")</f>
        <v/>
      </c>
      <c r="S788" s="79"/>
      <c r="T788" s="72"/>
      <c r="U788" s="72"/>
      <c r="V788" s="72"/>
    </row>
    <row r="789" spans="1:22">
      <c r="A789" s="4" t="str">
        <f>IF('Odhad rozsahu výběru'!D791="","",'Odhad rozsahu výběru'!D791)</f>
        <v/>
      </c>
      <c r="B789" s="69" t="str">
        <f ca="1">IF(INDIRECT("A"&amp;ROW())="","",RANK(A789,[Data],1))</f>
        <v/>
      </c>
      <c r="C789" s="5" t="str">
        <f ca="1">IF(INDIRECT("A"&amp;ROW())="","",(B789-1)/COUNT([Data]))</f>
        <v/>
      </c>
      <c r="D789" s="5" t="str">
        <f ca="1">IF(INDIRECT("A"&amp;ROW())="","",B789/COUNT([Data]))</f>
        <v/>
      </c>
      <c r="E789" t="str">
        <f t="shared" ca="1" si="38"/>
        <v/>
      </c>
      <c r="F789" s="5" t="str">
        <f t="shared" ca="1" si="36"/>
        <v/>
      </c>
      <c r="G789" s="5" t="str">
        <f>IF(ROW()=7,MAX([D_i]),"")</f>
        <v/>
      </c>
      <c r="H789" s="69" t="str">
        <f ca="1">IF(INDIRECT("A"&amp;ROW())="","",RANK([Data],[Data],1)+COUNTIF([Data],Tabulka2493[[#This Row],[Data]])-1)</f>
        <v/>
      </c>
      <c r="I789" s="5" t="str">
        <f ca="1">IF(INDIRECT("A"&amp;ROW())="","",(Tabulka2493[[#This Row],[Pořadí2 - i2]]-1)/COUNT([Data]))</f>
        <v/>
      </c>
      <c r="J789" s="5" t="str">
        <f ca="1">IF(INDIRECT("A"&amp;ROW())="","",H789/COUNT([Data]))</f>
        <v/>
      </c>
      <c r="K789" s="72" t="str">
        <f ca="1">IF(INDIRECT("A"&amp;ROW())="","",NORMDIST(Tabulka2493[[#This Row],[Data]],$X$6,$X$7,1))</f>
        <v/>
      </c>
      <c r="L789" s="5" t="str">
        <f t="shared" ca="1" si="37"/>
        <v/>
      </c>
      <c r="M789" s="5" t="str">
        <f>IF(ROW()=7,MAX(Tabulka2493[D_i]),"")</f>
        <v/>
      </c>
      <c r="N789" s="5"/>
      <c r="O789" s="80"/>
      <c r="P789" s="80"/>
      <c r="Q789" s="80"/>
      <c r="R789" s="76" t="str">
        <f>IF(ROW()=7,IF(SUM([pomocná])&gt;0,SUM([pomocná]),1.36/SQRT(COUNT(Tabulka2493[Data]))),"")</f>
        <v/>
      </c>
      <c r="S789" s="79"/>
      <c r="T789" s="72"/>
      <c r="U789" s="72"/>
      <c r="V789" s="72"/>
    </row>
    <row r="790" spans="1:22">
      <c r="A790" s="4" t="str">
        <f>IF('Odhad rozsahu výběru'!D792="","",'Odhad rozsahu výběru'!D792)</f>
        <v/>
      </c>
      <c r="B790" s="69" t="str">
        <f ca="1">IF(INDIRECT("A"&amp;ROW())="","",RANK(A790,[Data],1))</f>
        <v/>
      </c>
      <c r="C790" s="5" t="str">
        <f ca="1">IF(INDIRECT("A"&amp;ROW())="","",(B790-1)/COUNT([Data]))</f>
        <v/>
      </c>
      <c r="D790" s="5" t="str">
        <f ca="1">IF(INDIRECT("A"&amp;ROW())="","",B790/COUNT([Data]))</f>
        <v/>
      </c>
      <c r="E790" t="str">
        <f t="shared" ca="1" si="38"/>
        <v/>
      </c>
      <c r="F790" s="5" t="str">
        <f t="shared" ca="1" si="36"/>
        <v/>
      </c>
      <c r="G790" s="5" t="str">
        <f>IF(ROW()=7,MAX([D_i]),"")</f>
        <v/>
      </c>
      <c r="H790" s="69" t="str">
        <f ca="1">IF(INDIRECT("A"&amp;ROW())="","",RANK([Data],[Data],1)+COUNTIF([Data],Tabulka2493[[#This Row],[Data]])-1)</f>
        <v/>
      </c>
      <c r="I790" s="5" t="str">
        <f ca="1">IF(INDIRECT("A"&amp;ROW())="","",(Tabulka2493[[#This Row],[Pořadí2 - i2]]-1)/COUNT([Data]))</f>
        <v/>
      </c>
      <c r="J790" s="5" t="str">
        <f ca="1">IF(INDIRECT("A"&amp;ROW())="","",H790/COUNT([Data]))</f>
        <v/>
      </c>
      <c r="K790" s="72" t="str">
        <f ca="1">IF(INDIRECT("A"&amp;ROW())="","",NORMDIST(Tabulka2493[[#This Row],[Data]],$X$6,$X$7,1))</f>
        <v/>
      </c>
      <c r="L790" s="5" t="str">
        <f t="shared" ca="1" si="37"/>
        <v/>
      </c>
      <c r="M790" s="5" t="str">
        <f>IF(ROW()=7,MAX(Tabulka2493[D_i]),"")</f>
        <v/>
      </c>
      <c r="N790" s="5"/>
      <c r="O790" s="80"/>
      <c r="P790" s="80"/>
      <c r="Q790" s="80"/>
      <c r="R790" s="76" t="str">
        <f>IF(ROW()=7,IF(SUM([pomocná])&gt;0,SUM([pomocná]),1.36/SQRT(COUNT(Tabulka2493[Data]))),"")</f>
        <v/>
      </c>
      <c r="S790" s="79"/>
      <c r="T790" s="72"/>
      <c r="U790" s="72"/>
      <c r="V790" s="72"/>
    </row>
    <row r="791" spans="1:22">
      <c r="A791" s="4" t="str">
        <f>IF('Odhad rozsahu výběru'!D793="","",'Odhad rozsahu výběru'!D793)</f>
        <v/>
      </c>
      <c r="B791" s="69" t="str">
        <f ca="1">IF(INDIRECT("A"&amp;ROW())="","",RANK(A791,[Data],1))</f>
        <v/>
      </c>
      <c r="C791" s="5" t="str">
        <f ca="1">IF(INDIRECT("A"&amp;ROW())="","",(B791-1)/COUNT([Data]))</f>
        <v/>
      </c>
      <c r="D791" s="5" t="str">
        <f ca="1">IF(INDIRECT("A"&amp;ROW())="","",B791/COUNT([Data]))</f>
        <v/>
      </c>
      <c r="E791" t="str">
        <f t="shared" ca="1" si="38"/>
        <v/>
      </c>
      <c r="F791" s="5" t="str">
        <f t="shared" ca="1" si="36"/>
        <v/>
      </c>
      <c r="G791" s="5" t="str">
        <f>IF(ROW()=7,MAX([D_i]),"")</f>
        <v/>
      </c>
      <c r="H791" s="69" t="str">
        <f ca="1">IF(INDIRECT("A"&amp;ROW())="","",RANK([Data],[Data],1)+COUNTIF([Data],Tabulka2493[[#This Row],[Data]])-1)</f>
        <v/>
      </c>
      <c r="I791" s="5" t="str">
        <f ca="1">IF(INDIRECT("A"&amp;ROW())="","",(Tabulka2493[[#This Row],[Pořadí2 - i2]]-1)/COUNT([Data]))</f>
        <v/>
      </c>
      <c r="J791" s="5" t="str">
        <f ca="1">IF(INDIRECT("A"&amp;ROW())="","",H791/COUNT([Data]))</f>
        <v/>
      </c>
      <c r="K791" s="72" t="str">
        <f ca="1">IF(INDIRECT("A"&amp;ROW())="","",NORMDIST(Tabulka2493[[#This Row],[Data]],$X$6,$X$7,1))</f>
        <v/>
      </c>
      <c r="L791" s="5" t="str">
        <f t="shared" ca="1" si="37"/>
        <v/>
      </c>
      <c r="M791" s="5" t="str">
        <f>IF(ROW()=7,MAX(Tabulka2493[D_i]),"")</f>
        <v/>
      </c>
      <c r="N791" s="5"/>
      <c r="O791" s="80"/>
      <c r="P791" s="80"/>
      <c r="Q791" s="80"/>
      <c r="R791" s="76" t="str">
        <f>IF(ROW()=7,IF(SUM([pomocná])&gt;0,SUM([pomocná]),1.36/SQRT(COUNT(Tabulka2493[Data]))),"")</f>
        <v/>
      </c>
      <c r="S791" s="79"/>
      <c r="T791" s="72"/>
      <c r="U791" s="72"/>
      <c r="V791" s="72"/>
    </row>
    <row r="792" spans="1:22">
      <c r="A792" s="4" t="str">
        <f>IF('Odhad rozsahu výběru'!D794="","",'Odhad rozsahu výběru'!D794)</f>
        <v/>
      </c>
      <c r="B792" s="69" t="str">
        <f ca="1">IF(INDIRECT("A"&amp;ROW())="","",RANK(A792,[Data],1))</f>
        <v/>
      </c>
      <c r="C792" s="5" t="str">
        <f ca="1">IF(INDIRECT("A"&amp;ROW())="","",(B792-1)/COUNT([Data]))</f>
        <v/>
      </c>
      <c r="D792" s="5" t="str">
        <f ca="1">IF(INDIRECT("A"&amp;ROW())="","",B792/COUNT([Data]))</f>
        <v/>
      </c>
      <c r="E792" t="str">
        <f t="shared" ca="1" si="38"/>
        <v/>
      </c>
      <c r="F792" s="5" t="str">
        <f t="shared" ca="1" si="36"/>
        <v/>
      </c>
      <c r="G792" s="5" t="str">
        <f>IF(ROW()=7,MAX([D_i]),"")</f>
        <v/>
      </c>
      <c r="H792" s="69" t="str">
        <f ca="1">IF(INDIRECT("A"&amp;ROW())="","",RANK([Data],[Data],1)+COUNTIF([Data],Tabulka2493[[#This Row],[Data]])-1)</f>
        <v/>
      </c>
      <c r="I792" s="5" t="str">
        <f ca="1">IF(INDIRECT("A"&amp;ROW())="","",(Tabulka2493[[#This Row],[Pořadí2 - i2]]-1)/COUNT([Data]))</f>
        <v/>
      </c>
      <c r="J792" s="5" t="str">
        <f ca="1">IF(INDIRECT("A"&amp;ROW())="","",H792/COUNT([Data]))</f>
        <v/>
      </c>
      <c r="K792" s="72" t="str">
        <f ca="1">IF(INDIRECT("A"&amp;ROW())="","",NORMDIST(Tabulka2493[[#This Row],[Data]],$X$6,$X$7,1))</f>
        <v/>
      </c>
      <c r="L792" s="5" t="str">
        <f t="shared" ca="1" si="37"/>
        <v/>
      </c>
      <c r="M792" s="5" t="str">
        <f>IF(ROW()=7,MAX(Tabulka2493[D_i]),"")</f>
        <v/>
      </c>
      <c r="N792" s="5"/>
      <c r="O792" s="80"/>
      <c r="P792" s="80"/>
      <c r="Q792" s="80"/>
      <c r="R792" s="76" t="str">
        <f>IF(ROW()=7,IF(SUM([pomocná])&gt;0,SUM([pomocná]),1.36/SQRT(COUNT(Tabulka2493[Data]))),"")</f>
        <v/>
      </c>
      <c r="S792" s="79"/>
      <c r="T792" s="72"/>
      <c r="U792" s="72"/>
      <c r="V792" s="72"/>
    </row>
    <row r="793" spans="1:22">
      <c r="A793" s="4" t="str">
        <f>IF('Odhad rozsahu výběru'!D795="","",'Odhad rozsahu výběru'!D795)</f>
        <v/>
      </c>
      <c r="B793" s="69" t="str">
        <f ca="1">IF(INDIRECT("A"&amp;ROW())="","",RANK(A793,[Data],1))</f>
        <v/>
      </c>
      <c r="C793" s="5" t="str">
        <f ca="1">IF(INDIRECT("A"&amp;ROW())="","",(B793-1)/COUNT([Data]))</f>
        <v/>
      </c>
      <c r="D793" s="5" t="str">
        <f ca="1">IF(INDIRECT("A"&amp;ROW())="","",B793/COUNT([Data]))</f>
        <v/>
      </c>
      <c r="E793" t="str">
        <f t="shared" ca="1" si="38"/>
        <v/>
      </c>
      <c r="F793" s="5" t="str">
        <f t="shared" ca="1" si="36"/>
        <v/>
      </c>
      <c r="G793" s="5" t="str">
        <f>IF(ROW()=7,MAX([D_i]),"")</f>
        <v/>
      </c>
      <c r="H793" s="69" t="str">
        <f ca="1">IF(INDIRECT("A"&amp;ROW())="","",RANK([Data],[Data],1)+COUNTIF([Data],Tabulka2493[[#This Row],[Data]])-1)</f>
        <v/>
      </c>
      <c r="I793" s="5" t="str">
        <f ca="1">IF(INDIRECT("A"&amp;ROW())="","",(Tabulka2493[[#This Row],[Pořadí2 - i2]]-1)/COUNT([Data]))</f>
        <v/>
      </c>
      <c r="J793" s="5" t="str">
        <f ca="1">IF(INDIRECT("A"&amp;ROW())="","",H793/COUNT([Data]))</f>
        <v/>
      </c>
      <c r="K793" s="72" t="str">
        <f ca="1">IF(INDIRECT("A"&amp;ROW())="","",NORMDIST(Tabulka2493[[#This Row],[Data]],$X$6,$X$7,1))</f>
        <v/>
      </c>
      <c r="L793" s="5" t="str">
        <f t="shared" ca="1" si="37"/>
        <v/>
      </c>
      <c r="M793" s="5" t="str">
        <f>IF(ROW()=7,MAX(Tabulka2493[D_i]),"")</f>
        <v/>
      </c>
      <c r="N793" s="5"/>
      <c r="O793" s="80"/>
      <c r="P793" s="80"/>
      <c r="Q793" s="80"/>
      <c r="R793" s="76" t="str">
        <f>IF(ROW()=7,IF(SUM([pomocná])&gt;0,SUM([pomocná]),1.36/SQRT(COUNT(Tabulka2493[Data]))),"")</f>
        <v/>
      </c>
      <c r="S793" s="79"/>
      <c r="T793" s="72"/>
      <c r="U793" s="72"/>
      <c r="V793" s="72"/>
    </row>
    <row r="794" spans="1:22">
      <c r="A794" s="4" t="str">
        <f>IF('Odhad rozsahu výběru'!D796="","",'Odhad rozsahu výběru'!D796)</f>
        <v/>
      </c>
      <c r="B794" s="69" t="str">
        <f ca="1">IF(INDIRECT("A"&amp;ROW())="","",RANK(A794,[Data],1))</f>
        <v/>
      </c>
      <c r="C794" s="5" t="str">
        <f ca="1">IF(INDIRECT("A"&amp;ROW())="","",(B794-1)/COUNT([Data]))</f>
        <v/>
      </c>
      <c r="D794" s="5" t="str">
        <f ca="1">IF(INDIRECT("A"&amp;ROW())="","",B794/COUNT([Data]))</f>
        <v/>
      </c>
      <c r="E794" t="str">
        <f t="shared" ca="1" si="38"/>
        <v/>
      </c>
      <c r="F794" s="5" t="str">
        <f t="shared" ca="1" si="36"/>
        <v/>
      </c>
      <c r="G794" s="5" t="str">
        <f>IF(ROW()=7,MAX([D_i]),"")</f>
        <v/>
      </c>
      <c r="H794" s="69" t="str">
        <f ca="1">IF(INDIRECT("A"&amp;ROW())="","",RANK([Data],[Data],1)+COUNTIF([Data],Tabulka2493[[#This Row],[Data]])-1)</f>
        <v/>
      </c>
      <c r="I794" s="5" t="str">
        <f ca="1">IF(INDIRECT("A"&amp;ROW())="","",(Tabulka2493[[#This Row],[Pořadí2 - i2]]-1)/COUNT([Data]))</f>
        <v/>
      </c>
      <c r="J794" s="5" t="str">
        <f ca="1">IF(INDIRECT("A"&amp;ROW())="","",H794/COUNT([Data]))</f>
        <v/>
      </c>
      <c r="K794" s="72" t="str">
        <f ca="1">IF(INDIRECT("A"&amp;ROW())="","",NORMDIST(Tabulka2493[[#This Row],[Data]],$X$6,$X$7,1))</f>
        <v/>
      </c>
      <c r="L794" s="5" t="str">
        <f t="shared" ca="1" si="37"/>
        <v/>
      </c>
      <c r="M794" s="5" t="str">
        <f>IF(ROW()=7,MAX(Tabulka2493[D_i]),"")</f>
        <v/>
      </c>
      <c r="N794" s="5"/>
      <c r="O794" s="80"/>
      <c r="P794" s="80"/>
      <c r="Q794" s="80"/>
      <c r="R794" s="76" t="str">
        <f>IF(ROW()=7,IF(SUM([pomocná])&gt;0,SUM([pomocná]),1.36/SQRT(COUNT(Tabulka2493[Data]))),"")</f>
        <v/>
      </c>
      <c r="S794" s="79"/>
      <c r="T794" s="72"/>
      <c r="U794" s="72"/>
      <c r="V794" s="72"/>
    </row>
    <row r="795" spans="1:22">
      <c r="A795" s="4" t="str">
        <f>IF('Odhad rozsahu výběru'!D797="","",'Odhad rozsahu výběru'!D797)</f>
        <v/>
      </c>
      <c r="B795" s="69" t="str">
        <f ca="1">IF(INDIRECT("A"&amp;ROW())="","",RANK(A795,[Data],1))</f>
        <v/>
      </c>
      <c r="C795" s="5" t="str">
        <f ca="1">IF(INDIRECT("A"&amp;ROW())="","",(B795-1)/COUNT([Data]))</f>
        <v/>
      </c>
      <c r="D795" s="5" t="str">
        <f ca="1">IF(INDIRECT("A"&amp;ROW())="","",B795/COUNT([Data]))</f>
        <v/>
      </c>
      <c r="E795" t="str">
        <f t="shared" ca="1" si="38"/>
        <v/>
      </c>
      <c r="F795" s="5" t="str">
        <f t="shared" ca="1" si="36"/>
        <v/>
      </c>
      <c r="G795" s="5" t="str">
        <f>IF(ROW()=7,MAX([D_i]),"")</f>
        <v/>
      </c>
      <c r="H795" s="69" t="str">
        <f ca="1">IF(INDIRECT("A"&amp;ROW())="","",RANK([Data],[Data],1)+COUNTIF([Data],Tabulka2493[[#This Row],[Data]])-1)</f>
        <v/>
      </c>
      <c r="I795" s="5" t="str">
        <f ca="1">IF(INDIRECT("A"&amp;ROW())="","",(Tabulka2493[[#This Row],[Pořadí2 - i2]]-1)/COUNT([Data]))</f>
        <v/>
      </c>
      <c r="J795" s="5" t="str">
        <f ca="1">IF(INDIRECT("A"&amp;ROW())="","",H795/COUNT([Data]))</f>
        <v/>
      </c>
      <c r="K795" s="72" t="str">
        <f ca="1">IF(INDIRECT("A"&amp;ROW())="","",NORMDIST(Tabulka2493[[#This Row],[Data]],$X$6,$X$7,1))</f>
        <v/>
      </c>
      <c r="L795" s="5" t="str">
        <f t="shared" ca="1" si="37"/>
        <v/>
      </c>
      <c r="M795" s="5" t="str">
        <f>IF(ROW()=7,MAX(Tabulka2493[D_i]),"")</f>
        <v/>
      </c>
      <c r="N795" s="5"/>
      <c r="O795" s="80"/>
      <c r="P795" s="80"/>
      <c r="Q795" s="80"/>
      <c r="R795" s="76" t="str">
        <f>IF(ROW()=7,IF(SUM([pomocná])&gt;0,SUM([pomocná]),1.36/SQRT(COUNT(Tabulka2493[Data]))),"")</f>
        <v/>
      </c>
      <c r="S795" s="79"/>
      <c r="T795" s="72"/>
      <c r="U795" s="72"/>
      <c r="V795" s="72"/>
    </row>
    <row r="796" spans="1:22">
      <c r="A796" s="4" t="str">
        <f>IF('Odhad rozsahu výběru'!D798="","",'Odhad rozsahu výběru'!D798)</f>
        <v/>
      </c>
      <c r="B796" s="69" t="str">
        <f ca="1">IF(INDIRECT("A"&amp;ROW())="","",RANK(A796,[Data],1))</f>
        <v/>
      </c>
      <c r="C796" s="5" t="str">
        <f ca="1">IF(INDIRECT("A"&amp;ROW())="","",(B796-1)/COUNT([Data]))</f>
        <v/>
      </c>
      <c r="D796" s="5" t="str">
        <f ca="1">IF(INDIRECT("A"&amp;ROW())="","",B796/COUNT([Data]))</f>
        <v/>
      </c>
      <c r="E796" t="str">
        <f t="shared" ca="1" si="38"/>
        <v/>
      </c>
      <c r="F796" s="5" t="str">
        <f t="shared" ca="1" si="36"/>
        <v/>
      </c>
      <c r="G796" s="5" t="str">
        <f>IF(ROW()=7,MAX([D_i]),"")</f>
        <v/>
      </c>
      <c r="H796" s="69" t="str">
        <f ca="1">IF(INDIRECT("A"&amp;ROW())="","",RANK([Data],[Data],1)+COUNTIF([Data],Tabulka2493[[#This Row],[Data]])-1)</f>
        <v/>
      </c>
      <c r="I796" s="5" t="str">
        <f ca="1">IF(INDIRECT("A"&amp;ROW())="","",(Tabulka2493[[#This Row],[Pořadí2 - i2]]-1)/COUNT([Data]))</f>
        <v/>
      </c>
      <c r="J796" s="5" t="str">
        <f ca="1">IF(INDIRECT("A"&amp;ROW())="","",H796/COUNT([Data]))</f>
        <v/>
      </c>
      <c r="K796" s="72" t="str">
        <f ca="1">IF(INDIRECT("A"&amp;ROW())="","",NORMDIST(Tabulka2493[[#This Row],[Data]],$X$6,$X$7,1))</f>
        <v/>
      </c>
      <c r="L796" s="5" t="str">
        <f t="shared" ca="1" si="37"/>
        <v/>
      </c>
      <c r="M796" s="5" t="str">
        <f>IF(ROW()=7,MAX(Tabulka2493[D_i]),"")</f>
        <v/>
      </c>
      <c r="N796" s="5"/>
      <c r="O796" s="80"/>
      <c r="P796" s="80"/>
      <c r="Q796" s="80"/>
      <c r="R796" s="76" t="str">
        <f>IF(ROW()=7,IF(SUM([pomocná])&gt;0,SUM([pomocná]),1.36/SQRT(COUNT(Tabulka2493[Data]))),"")</f>
        <v/>
      </c>
      <c r="S796" s="79"/>
      <c r="T796" s="72"/>
      <c r="U796" s="72"/>
      <c r="V796" s="72"/>
    </row>
    <row r="797" spans="1:22">
      <c r="A797" s="4" t="str">
        <f>IF('Odhad rozsahu výběru'!D799="","",'Odhad rozsahu výběru'!D799)</f>
        <v/>
      </c>
      <c r="B797" s="69" t="str">
        <f ca="1">IF(INDIRECT("A"&amp;ROW())="","",RANK(A797,[Data],1))</f>
        <v/>
      </c>
      <c r="C797" s="5" t="str">
        <f ca="1">IF(INDIRECT("A"&amp;ROW())="","",(B797-1)/COUNT([Data]))</f>
        <v/>
      </c>
      <c r="D797" s="5" t="str">
        <f ca="1">IF(INDIRECT("A"&amp;ROW())="","",B797/COUNT([Data]))</f>
        <v/>
      </c>
      <c r="E797" t="str">
        <f t="shared" ca="1" si="38"/>
        <v/>
      </c>
      <c r="F797" s="5" t="str">
        <f t="shared" ca="1" si="36"/>
        <v/>
      </c>
      <c r="G797" s="5" t="str">
        <f>IF(ROW()=7,MAX([D_i]),"")</f>
        <v/>
      </c>
      <c r="H797" s="69" t="str">
        <f ca="1">IF(INDIRECT("A"&amp;ROW())="","",RANK([Data],[Data],1)+COUNTIF([Data],Tabulka2493[[#This Row],[Data]])-1)</f>
        <v/>
      </c>
      <c r="I797" s="5" t="str">
        <f ca="1">IF(INDIRECT("A"&amp;ROW())="","",(Tabulka2493[[#This Row],[Pořadí2 - i2]]-1)/COUNT([Data]))</f>
        <v/>
      </c>
      <c r="J797" s="5" t="str">
        <f ca="1">IF(INDIRECT("A"&amp;ROW())="","",H797/COUNT([Data]))</f>
        <v/>
      </c>
      <c r="K797" s="72" t="str">
        <f ca="1">IF(INDIRECT("A"&amp;ROW())="","",NORMDIST(Tabulka2493[[#This Row],[Data]],$X$6,$X$7,1))</f>
        <v/>
      </c>
      <c r="L797" s="5" t="str">
        <f t="shared" ca="1" si="37"/>
        <v/>
      </c>
      <c r="M797" s="5" t="str">
        <f>IF(ROW()=7,MAX(Tabulka2493[D_i]),"")</f>
        <v/>
      </c>
      <c r="N797" s="5"/>
      <c r="O797" s="80"/>
      <c r="P797" s="80"/>
      <c r="Q797" s="80"/>
      <c r="R797" s="76" t="str">
        <f>IF(ROW()=7,IF(SUM([pomocná])&gt;0,SUM([pomocná]),1.36/SQRT(COUNT(Tabulka2493[Data]))),"")</f>
        <v/>
      </c>
      <c r="S797" s="79"/>
      <c r="T797" s="72"/>
      <c r="U797" s="72"/>
      <c r="V797" s="72"/>
    </row>
    <row r="798" spans="1:22">
      <c r="A798" s="4" t="str">
        <f>IF('Odhad rozsahu výběru'!D800="","",'Odhad rozsahu výběru'!D800)</f>
        <v/>
      </c>
      <c r="B798" s="69" t="str">
        <f ca="1">IF(INDIRECT("A"&amp;ROW())="","",RANK(A798,[Data],1))</f>
        <v/>
      </c>
      <c r="C798" s="5" t="str">
        <f ca="1">IF(INDIRECT("A"&amp;ROW())="","",(B798-1)/COUNT([Data]))</f>
        <v/>
      </c>
      <c r="D798" s="5" t="str">
        <f ca="1">IF(INDIRECT("A"&amp;ROW())="","",B798/COUNT([Data]))</f>
        <v/>
      </c>
      <c r="E798" t="str">
        <f t="shared" ca="1" si="38"/>
        <v/>
      </c>
      <c r="F798" s="5" t="str">
        <f t="shared" ca="1" si="36"/>
        <v/>
      </c>
      <c r="G798" s="5" t="str">
        <f>IF(ROW()=7,MAX([D_i]),"")</f>
        <v/>
      </c>
      <c r="H798" s="69" t="str">
        <f ca="1">IF(INDIRECT("A"&amp;ROW())="","",RANK([Data],[Data],1)+COUNTIF([Data],Tabulka2493[[#This Row],[Data]])-1)</f>
        <v/>
      </c>
      <c r="I798" s="5" t="str">
        <f ca="1">IF(INDIRECT("A"&amp;ROW())="","",(Tabulka2493[[#This Row],[Pořadí2 - i2]]-1)/COUNT([Data]))</f>
        <v/>
      </c>
      <c r="J798" s="5" t="str">
        <f ca="1">IF(INDIRECT("A"&amp;ROW())="","",H798/COUNT([Data]))</f>
        <v/>
      </c>
      <c r="K798" s="72" t="str">
        <f ca="1">IF(INDIRECT("A"&amp;ROW())="","",NORMDIST(Tabulka2493[[#This Row],[Data]],$X$6,$X$7,1))</f>
        <v/>
      </c>
      <c r="L798" s="5" t="str">
        <f t="shared" ca="1" si="37"/>
        <v/>
      </c>
      <c r="M798" s="5" t="str">
        <f>IF(ROW()=7,MAX(Tabulka2493[D_i]),"")</f>
        <v/>
      </c>
      <c r="N798" s="5"/>
      <c r="O798" s="80"/>
      <c r="P798" s="80"/>
      <c r="Q798" s="80"/>
      <c r="R798" s="76" t="str">
        <f>IF(ROW()=7,IF(SUM([pomocná])&gt;0,SUM([pomocná]),1.36/SQRT(COUNT(Tabulka2493[Data]))),"")</f>
        <v/>
      </c>
      <c r="S798" s="79"/>
      <c r="T798" s="72"/>
      <c r="U798" s="72"/>
      <c r="V798" s="72"/>
    </row>
    <row r="799" spans="1:22">
      <c r="A799" s="4" t="str">
        <f>IF('Odhad rozsahu výběru'!D801="","",'Odhad rozsahu výběru'!D801)</f>
        <v/>
      </c>
      <c r="B799" s="69" t="str">
        <f ca="1">IF(INDIRECT("A"&amp;ROW())="","",RANK(A799,[Data],1))</f>
        <v/>
      </c>
      <c r="C799" s="5" t="str">
        <f ca="1">IF(INDIRECT("A"&amp;ROW())="","",(B799-1)/COUNT([Data]))</f>
        <v/>
      </c>
      <c r="D799" s="5" t="str">
        <f ca="1">IF(INDIRECT("A"&amp;ROW())="","",B799/COUNT([Data]))</f>
        <v/>
      </c>
      <c r="E799" t="str">
        <f t="shared" ca="1" si="38"/>
        <v/>
      </c>
      <c r="F799" s="5" t="str">
        <f t="shared" ca="1" si="36"/>
        <v/>
      </c>
      <c r="G799" s="5" t="str">
        <f>IF(ROW()=7,MAX([D_i]),"")</f>
        <v/>
      </c>
      <c r="H799" s="69" t="str">
        <f ca="1">IF(INDIRECT("A"&amp;ROW())="","",RANK([Data],[Data],1)+COUNTIF([Data],Tabulka2493[[#This Row],[Data]])-1)</f>
        <v/>
      </c>
      <c r="I799" s="5" t="str">
        <f ca="1">IF(INDIRECT("A"&amp;ROW())="","",(Tabulka2493[[#This Row],[Pořadí2 - i2]]-1)/COUNT([Data]))</f>
        <v/>
      </c>
      <c r="J799" s="5" t="str">
        <f ca="1">IF(INDIRECT("A"&amp;ROW())="","",H799/COUNT([Data]))</f>
        <v/>
      </c>
      <c r="K799" s="72" t="str">
        <f ca="1">IF(INDIRECT("A"&amp;ROW())="","",NORMDIST(Tabulka2493[[#This Row],[Data]],$X$6,$X$7,1))</f>
        <v/>
      </c>
      <c r="L799" s="5" t="str">
        <f t="shared" ca="1" si="37"/>
        <v/>
      </c>
      <c r="M799" s="5" t="str">
        <f>IF(ROW()=7,MAX(Tabulka2493[D_i]),"")</f>
        <v/>
      </c>
      <c r="N799" s="5"/>
      <c r="O799" s="80"/>
      <c r="P799" s="80"/>
      <c r="Q799" s="80"/>
      <c r="R799" s="76" t="str">
        <f>IF(ROW()=7,IF(SUM([pomocná])&gt;0,SUM([pomocná]),1.36/SQRT(COUNT(Tabulka2493[Data]))),"")</f>
        <v/>
      </c>
      <c r="S799" s="79"/>
      <c r="T799" s="72"/>
      <c r="U799" s="72"/>
      <c r="V799" s="72"/>
    </row>
    <row r="800" spans="1:22">
      <c r="A800" s="4" t="str">
        <f>IF('Odhad rozsahu výběru'!D802="","",'Odhad rozsahu výběru'!D802)</f>
        <v/>
      </c>
      <c r="B800" s="69" t="str">
        <f ca="1">IF(INDIRECT("A"&amp;ROW())="","",RANK(A800,[Data],1))</f>
        <v/>
      </c>
      <c r="C800" s="5" t="str">
        <f ca="1">IF(INDIRECT("A"&amp;ROW())="","",(B800-1)/COUNT([Data]))</f>
        <v/>
      </c>
      <c r="D800" s="5" t="str">
        <f ca="1">IF(INDIRECT("A"&amp;ROW())="","",B800/COUNT([Data]))</f>
        <v/>
      </c>
      <c r="E800" t="str">
        <f t="shared" ca="1" si="38"/>
        <v/>
      </c>
      <c r="F800" s="5" t="str">
        <f t="shared" ca="1" si="36"/>
        <v/>
      </c>
      <c r="G800" s="5" t="str">
        <f>IF(ROW()=7,MAX([D_i]),"")</f>
        <v/>
      </c>
      <c r="H800" s="69" t="str">
        <f ca="1">IF(INDIRECT("A"&amp;ROW())="","",RANK([Data],[Data],1)+COUNTIF([Data],Tabulka2493[[#This Row],[Data]])-1)</f>
        <v/>
      </c>
      <c r="I800" s="5" t="str">
        <f ca="1">IF(INDIRECT("A"&amp;ROW())="","",(Tabulka2493[[#This Row],[Pořadí2 - i2]]-1)/COUNT([Data]))</f>
        <v/>
      </c>
      <c r="J800" s="5" t="str">
        <f ca="1">IF(INDIRECT("A"&amp;ROW())="","",H800/COUNT([Data]))</f>
        <v/>
      </c>
      <c r="K800" s="72" t="str">
        <f ca="1">IF(INDIRECT("A"&amp;ROW())="","",NORMDIST(Tabulka2493[[#This Row],[Data]],$X$6,$X$7,1))</f>
        <v/>
      </c>
      <c r="L800" s="5" t="str">
        <f t="shared" ca="1" si="37"/>
        <v/>
      </c>
      <c r="M800" s="5" t="str">
        <f>IF(ROW()=7,MAX(Tabulka2493[D_i]),"")</f>
        <v/>
      </c>
      <c r="N800" s="5"/>
      <c r="O800" s="80"/>
      <c r="P800" s="80"/>
      <c r="Q800" s="80"/>
      <c r="R800" s="76" t="str">
        <f>IF(ROW()=7,IF(SUM([pomocná])&gt;0,SUM([pomocná]),1.36/SQRT(COUNT(Tabulka2493[Data]))),"")</f>
        <v/>
      </c>
      <c r="S800" s="79"/>
      <c r="T800" s="72"/>
      <c r="U800" s="72"/>
      <c r="V800" s="72"/>
    </row>
    <row r="801" spans="1:22">
      <c r="A801" s="4" t="str">
        <f>IF('Odhad rozsahu výběru'!D803="","",'Odhad rozsahu výběru'!D803)</f>
        <v/>
      </c>
      <c r="B801" s="69" t="str">
        <f ca="1">IF(INDIRECT("A"&amp;ROW())="","",RANK(A801,[Data],1))</f>
        <v/>
      </c>
      <c r="C801" s="5" t="str">
        <f ca="1">IF(INDIRECT("A"&amp;ROW())="","",(B801-1)/COUNT([Data]))</f>
        <v/>
      </c>
      <c r="D801" s="5" t="str">
        <f ca="1">IF(INDIRECT("A"&amp;ROW())="","",B801/COUNT([Data]))</f>
        <v/>
      </c>
      <c r="E801" t="str">
        <f t="shared" ca="1" si="38"/>
        <v/>
      </c>
      <c r="F801" s="5" t="str">
        <f t="shared" ca="1" si="36"/>
        <v/>
      </c>
      <c r="G801" s="5" t="str">
        <f>IF(ROW()=7,MAX([D_i]),"")</f>
        <v/>
      </c>
      <c r="H801" s="69" t="str">
        <f ca="1">IF(INDIRECT("A"&amp;ROW())="","",RANK([Data],[Data],1)+COUNTIF([Data],Tabulka2493[[#This Row],[Data]])-1)</f>
        <v/>
      </c>
      <c r="I801" s="5" t="str">
        <f ca="1">IF(INDIRECT("A"&amp;ROW())="","",(Tabulka2493[[#This Row],[Pořadí2 - i2]]-1)/COUNT([Data]))</f>
        <v/>
      </c>
      <c r="J801" s="5" t="str">
        <f ca="1">IF(INDIRECT("A"&amp;ROW())="","",H801/COUNT([Data]))</f>
        <v/>
      </c>
      <c r="K801" s="72" t="str">
        <f ca="1">IF(INDIRECT("A"&amp;ROW())="","",NORMDIST(Tabulka2493[[#This Row],[Data]],$X$6,$X$7,1))</f>
        <v/>
      </c>
      <c r="L801" s="5" t="str">
        <f t="shared" ca="1" si="37"/>
        <v/>
      </c>
      <c r="M801" s="5" t="str">
        <f>IF(ROW()=7,MAX(Tabulka2493[D_i]),"")</f>
        <v/>
      </c>
      <c r="N801" s="5"/>
      <c r="O801" s="80"/>
      <c r="P801" s="80"/>
      <c r="Q801" s="80"/>
      <c r="R801" s="76" t="str">
        <f>IF(ROW()=7,IF(SUM([pomocná])&gt;0,SUM([pomocná]),1.36/SQRT(COUNT(Tabulka2493[Data]))),"")</f>
        <v/>
      </c>
      <c r="S801" s="79"/>
      <c r="T801" s="72"/>
      <c r="U801" s="72"/>
      <c r="V801" s="72"/>
    </row>
    <row r="802" spans="1:22">
      <c r="A802" s="4" t="str">
        <f>IF('Odhad rozsahu výběru'!D804="","",'Odhad rozsahu výběru'!D804)</f>
        <v/>
      </c>
      <c r="B802" s="69" t="str">
        <f ca="1">IF(INDIRECT("A"&amp;ROW())="","",RANK(A802,[Data],1))</f>
        <v/>
      </c>
      <c r="C802" s="5" t="str">
        <f ca="1">IF(INDIRECT("A"&amp;ROW())="","",(B802-1)/COUNT([Data]))</f>
        <v/>
      </c>
      <c r="D802" s="5" t="str">
        <f ca="1">IF(INDIRECT("A"&amp;ROW())="","",B802/COUNT([Data]))</f>
        <v/>
      </c>
      <c r="E802" t="str">
        <f t="shared" ca="1" si="38"/>
        <v/>
      </c>
      <c r="F802" s="5" t="str">
        <f t="shared" ca="1" si="36"/>
        <v/>
      </c>
      <c r="G802" s="5" t="str">
        <f>IF(ROW()=7,MAX([D_i]),"")</f>
        <v/>
      </c>
      <c r="H802" s="69" t="str">
        <f ca="1">IF(INDIRECT("A"&amp;ROW())="","",RANK([Data],[Data],1)+COUNTIF([Data],Tabulka2493[[#This Row],[Data]])-1)</f>
        <v/>
      </c>
      <c r="I802" s="5" t="str">
        <f ca="1">IF(INDIRECT("A"&amp;ROW())="","",(Tabulka2493[[#This Row],[Pořadí2 - i2]]-1)/COUNT([Data]))</f>
        <v/>
      </c>
      <c r="J802" s="5" t="str">
        <f ca="1">IF(INDIRECT("A"&amp;ROW())="","",H802/COUNT([Data]))</f>
        <v/>
      </c>
      <c r="K802" s="72" t="str">
        <f ca="1">IF(INDIRECT("A"&amp;ROW())="","",NORMDIST(Tabulka2493[[#This Row],[Data]],$X$6,$X$7,1))</f>
        <v/>
      </c>
      <c r="L802" s="5" t="str">
        <f t="shared" ca="1" si="37"/>
        <v/>
      </c>
      <c r="M802" s="5" t="str">
        <f>IF(ROW()=7,MAX(Tabulka2493[D_i]),"")</f>
        <v/>
      </c>
      <c r="N802" s="5"/>
      <c r="O802" s="80"/>
      <c r="P802" s="80"/>
      <c r="Q802" s="80"/>
      <c r="R802" s="76" t="str">
        <f>IF(ROW()=7,IF(SUM([pomocná])&gt;0,SUM([pomocná]),1.36/SQRT(COUNT(Tabulka2493[Data]))),"")</f>
        <v/>
      </c>
      <c r="S802" s="79"/>
      <c r="T802" s="72"/>
      <c r="U802" s="72"/>
      <c r="V802" s="72"/>
    </row>
    <row r="803" spans="1:22">
      <c r="A803" s="4" t="str">
        <f>IF('Odhad rozsahu výběru'!D805="","",'Odhad rozsahu výběru'!D805)</f>
        <v/>
      </c>
      <c r="B803" s="69" t="str">
        <f ca="1">IF(INDIRECT("A"&amp;ROW())="","",RANK(A803,[Data],1))</f>
        <v/>
      </c>
      <c r="C803" s="5" t="str">
        <f ca="1">IF(INDIRECT("A"&amp;ROW())="","",(B803-1)/COUNT([Data]))</f>
        <v/>
      </c>
      <c r="D803" s="5" t="str">
        <f ca="1">IF(INDIRECT("A"&amp;ROW())="","",B803/COUNT([Data]))</f>
        <v/>
      </c>
      <c r="E803" t="str">
        <f t="shared" ca="1" si="38"/>
        <v/>
      </c>
      <c r="F803" s="5" t="str">
        <f t="shared" ca="1" si="36"/>
        <v/>
      </c>
      <c r="G803" s="5" t="str">
        <f>IF(ROW()=7,MAX([D_i]),"")</f>
        <v/>
      </c>
      <c r="H803" s="69" t="str">
        <f ca="1">IF(INDIRECT("A"&amp;ROW())="","",RANK([Data],[Data],1)+COUNTIF([Data],Tabulka2493[[#This Row],[Data]])-1)</f>
        <v/>
      </c>
      <c r="I803" s="5" t="str">
        <f ca="1">IF(INDIRECT("A"&amp;ROW())="","",(Tabulka2493[[#This Row],[Pořadí2 - i2]]-1)/COUNT([Data]))</f>
        <v/>
      </c>
      <c r="J803" s="5" t="str">
        <f ca="1">IF(INDIRECT("A"&amp;ROW())="","",H803/COUNT([Data]))</f>
        <v/>
      </c>
      <c r="K803" s="72" t="str">
        <f ca="1">IF(INDIRECT("A"&amp;ROW())="","",NORMDIST(Tabulka2493[[#This Row],[Data]],$X$6,$X$7,1))</f>
        <v/>
      </c>
      <c r="L803" s="5" t="str">
        <f t="shared" ca="1" si="37"/>
        <v/>
      </c>
      <c r="M803" s="5" t="str">
        <f>IF(ROW()=7,MAX(Tabulka2493[D_i]),"")</f>
        <v/>
      </c>
      <c r="N803" s="5"/>
      <c r="O803" s="80"/>
      <c r="P803" s="80"/>
      <c r="Q803" s="80"/>
      <c r="R803" s="76" t="str">
        <f>IF(ROW()=7,IF(SUM([pomocná])&gt;0,SUM([pomocná]),1.36/SQRT(COUNT(Tabulka2493[Data]))),"")</f>
        <v/>
      </c>
      <c r="S803" s="79"/>
      <c r="T803" s="72"/>
      <c r="U803" s="72"/>
      <c r="V803" s="72"/>
    </row>
    <row r="804" spans="1:22">
      <c r="A804" s="4" t="str">
        <f>IF('Odhad rozsahu výběru'!D806="","",'Odhad rozsahu výběru'!D806)</f>
        <v/>
      </c>
      <c r="B804" s="69" t="str">
        <f ca="1">IF(INDIRECT("A"&amp;ROW())="","",RANK(A804,[Data],1))</f>
        <v/>
      </c>
      <c r="C804" s="5" t="str">
        <f ca="1">IF(INDIRECT("A"&amp;ROW())="","",(B804-1)/COUNT([Data]))</f>
        <v/>
      </c>
      <c r="D804" s="5" t="str">
        <f ca="1">IF(INDIRECT("A"&amp;ROW())="","",B804/COUNT([Data]))</f>
        <v/>
      </c>
      <c r="E804" t="str">
        <f t="shared" ca="1" si="38"/>
        <v/>
      </c>
      <c r="F804" s="5" t="str">
        <f t="shared" ca="1" si="36"/>
        <v/>
      </c>
      <c r="G804" s="5" t="str">
        <f>IF(ROW()=7,MAX([D_i]),"")</f>
        <v/>
      </c>
      <c r="H804" s="69" t="str">
        <f ca="1">IF(INDIRECT("A"&amp;ROW())="","",RANK([Data],[Data],1)+COUNTIF([Data],Tabulka2493[[#This Row],[Data]])-1)</f>
        <v/>
      </c>
      <c r="I804" s="5" t="str">
        <f ca="1">IF(INDIRECT("A"&amp;ROW())="","",(Tabulka2493[[#This Row],[Pořadí2 - i2]]-1)/COUNT([Data]))</f>
        <v/>
      </c>
      <c r="J804" s="5" t="str">
        <f ca="1">IF(INDIRECT("A"&amp;ROW())="","",H804/COUNT([Data]))</f>
        <v/>
      </c>
      <c r="K804" s="72" t="str">
        <f ca="1">IF(INDIRECT("A"&amp;ROW())="","",NORMDIST(Tabulka2493[[#This Row],[Data]],$X$6,$X$7,1))</f>
        <v/>
      </c>
      <c r="L804" s="5" t="str">
        <f t="shared" ca="1" si="37"/>
        <v/>
      </c>
      <c r="M804" s="5" t="str">
        <f>IF(ROW()=7,MAX(Tabulka2493[D_i]),"")</f>
        <v/>
      </c>
      <c r="N804" s="5"/>
      <c r="O804" s="80"/>
      <c r="P804" s="80"/>
      <c r="Q804" s="80"/>
      <c r="R804" s="76" t="str">
        <f>IF(ROW()=7,IF(SUM([pomocná])&gt;0,SUM([pomocná]),1.36/SQRT(COUNT(Tabulka2493[Data]))),"")</f>
        <v/>
      </c>
      <c r="S804" s="79"/>
      <c r="T804" s="72"/>
      <c r="U804" s="72"/>
      <c r="V804" s="72"/>
    </row>
    <row r="805" spans="1:22">
      <c r="A805" s="4" t="str">
        <f>IF('Odhad rozsahu výběru'!D807="","",'Odhad rozsahu výběru'!D807)</f>
        <v/>
      </c>
      <c r="B805" s="69" t="str">
        <f ca="1">IF(INDIRECT("A"&amp;ROW())="","",RANK(A805,[Data],1))</f>
        <v/>
      </c>
      <c r="C805" s="5" t="str">
        <f ca="1">IF(INDIRECT("A"&amp;ROW())="","",(B805-1)/COUNT([Data]))</f>
        <v/>
      </c>
      <c r="D805" s="5" t="str">
        <f ca="1">IF(INDIRECT("A"&amp;ROW())="","",B805/COUNT([Data]))</f>
        <v/>
      </c>
      <c r="E805" t="str">
        <f t="shared" ca="1" si="38"/>
        <v/>
      </c>
      <c r="F805" s="5" t="str">
        <f t="shared" ca="1" si="36"/>
        <v/>
      </c>
      <c r="G805" s="5" t="str">
        <f>IF(ROW()=7,MAX([D_i]),"")</f>
        <v/>
      </c>
      <c r="H805" s="69" t="str">
        <f ca="1">IF(INDIRECT("A"&amp;ROW())="","",RANK([Data],[Data],1)+COUNTIF([Data],Tabulka2493[[#This Row],[Data]])-1)</f>
        <v/>
      </c>
      <c r="I805" s="5" t="str">
        <f ca="1">IF(INDIRECT("A"&amp;ROW())="","",(Tabulka2493[[#This Row],[Pořadí2 - i2]]-1)/COUNT([Data]))</f>
        <v/>
      </c>
      <c r="J805" s="5" t="str">
        <f ca="1">IF(INDIRECT("A"&amp;ROW())="","",H805/COUNT([Data]))</f>
        <v/>
      </c>
      <c r="K805" s="72" t="str">
        <f ca="1">IF(INDIRECT("A"&amp;ROW())="","",NORMDIST(Tabulka2493[[#This Row],[Data]],$X$6,$X$7,1))</f>
        <v/>
      </c>
      <c r="L805" s="5" t="str">
        <f t="shared" ca="1" si="37"/>
        <v/>
      </c>
      <c r="M805" s="5" t="str">
        <f>IF(ROW()=7,MAX(Tabulka2493[D_i]),"")</f>
        <v/>
      </c>
      <c r="N805" s="5"/>
      <c r="O805" s="80"/>
      <c r="P805" s="80"/>
      <c r="Q805" s="80"/>
      <c r="R805" s="76" t="str">
        <f>IF(ROW()=7,IF(SUM([pomocná])&gt;0,SUM([pomocná]),1.36/SQRT(COUNT(Tabulka2493[Data]))),"")</f>
        <v/>
      </c>
      <c r="S805" s="79"/>
      <c r="T805" s="72"/>
      <c r="U805" s="72"/>
      <c r="V805" s="72"/>
    </row>
    <row r="806" spans="1:22">
      <c r="A806" s="4" t="str">
        <f>IF('Odhad rozsahu výběru'!D808="","",'Odhad rozsahu výběru'!D808)</f>
        <v/>
      </c>
      <c r="B806" s="69" t="str">
        <f ca="1">IF(INDIRECT("A"&amp;ROW())="","",RANK(A806,[Data],1))</f>
        <v/>
      </c>
      <c r="C806" s="5" t="str">
        <f ca="1">IF(INDIRECT("A"&amp;ROW())="","",(B806-1)/COUNT([Data]))</f>
        <v/>
      </c>
      <c r="D806" s="5" t="str">
        <f ca="1">IF(INDIRECT("A"&amp;ROW())="","",B806/COUNT([Data]))</f>
        <v/>
      </c>
      <c r="E806" t="str">
        <f t="shared" ca="1" si="38"/>
        <v/>
      </c>
      <c r="F806" s="5" t="str">
        <f t="shared" ca="1" si="36"/>
        <v/>
      </c>
      <c r="G806" s="5" t="str">
        <f>IF(ROW()=7,MAX([D_i]),"")</f>
        <v/>
      </c>
      <c r="H806" s="69" t="str">
        <f ca="1">IF(INDIRECT("A"&amp;ROW())="","",RANK([Data],[Data],1)+COUNTIF([Data],Tabulka2493[[#This Row],[Data]])-1)</f>
        <v/>
      </c>
      <c r="I806" s="5" t="str">
        <f ca="1">IF(INDIRECT("A"&amp;ROW())="","",(Tabulka2493[[#This Row],[Pořadí2 - i2]]-1)/COUNT([Data]))</f>
        <v/>
      </c>
      <c r="J806" s="5" t="str">
        <f ca="1">IF(INDIRECT("A"&amp;ROW())="","",H806/COUNT([Data]))</f>
        <v/>
      </c>
      <c r="K806" s="72" t="str">
        <f ca="1">IF(INDIRECT("A"&amp;ROW())="","",NORMDIST(Tabulka2493[[#This Row],[Data]],$X$6,$X$7,1))</f>
        <v/>
      </c>
      <c r="L806" s="5" t="str">
        <f t="shared" ca="1" si="37"/>
        <v/>
      </c>
      <c r="M806" s="5" t="str">
        <f>IF(ROW()=7,MAX(Tabulka2493[D_i]),"")</f>
        <v/>
      </c>
      <c r="N806" s="5"/>
      <c r="O806" s="80"/>
      <c r="P806" s="80"/>
      <c r="Q806" s="80"/>
      <c r="R806" s="76" t="str">
        <f>IF(ROW()=7,IF(SUM([pomocná])&gt;0,SUM([pomocná]),1.36/SQRT(COUNT(Tabulka2493[Data]))),"")</f>
        <v/>
      </c>
      <c r="S806" s="79"/>
      <c r="T806" s="72"/>
      <c r="U806" s="72"/>
      <c r="V806" s="72"/>
    </row>
    <row r="807" spans="1:22">
      <c r="A807" s="4" t="str">
        <f>IF('Odhad rozsahu výběru'!D809="","",'Odhad rozsahu výběru'!D809)</f>
        <v/>
      </c>
      <c r="B807" s="69" t="str">
        <f ca="1">IF(INDIRECT("A"&amp;ROW())="","",RANK(A807,[Data],1))</f>
        <v/>
      </c>
      <c r="C807" s="5" t="str">
        <f ca="1">IF(INDIRECT("A"&amp;ROW())="","",(B807-1)/COUNT([Data]))</f>
        <v/>
      </c>
      <c r="D807" s="5" t="str">
        <f ca="1">IF(INDIRECT("A"&amp;ROW())="","",B807/COUNT([Data]))</f>
        <v/>
      </c>
      <c r="E807" t="str">
        <f t="shared" ca="1" si="38"/>
        <v/>
      </c>
      <c r="F807" s="5" t="str">
        <f t="shared" ca="1" si="36"/>
        <v/>
      </c>
      <c r="G807" s="5" t="str">
        <f>IF(ROW()=7,MAX([D_i]),"")</f>
        <v/>
      </c>
      <c r="H807" s="69" t="str">
        <f ca="1">IF(INDIRECT("A"&amp;ROW())="","",RANK([Data],[Data],1)+COUNTIF([Data],Tabulka2493[[#This Row],[Data]])-1)</f>
        <v/>
      </c>
      <c r="I807" s="5" t="str">
        <f ca="1">IF(INDIRECT("A"&amp;ROW())="","",(Tabulka2493[[#This Row],[Pořadí2 - i2]]-1)/COUNT([Data]))</f>
        <v/>
      </c>
      <c r="J807" s="5" t="str">
        <f ca="1">IF(INDIRECT("A"&amp;ROW())="","",H807/COUNT([Data]))</f>
        <v/>
      </c>
      <c r="K807" s="72" t="str">
        <f ca="1">IF(INDIRECT("A"&amp;ROW())="","",NORMDIST(Tabulka2493[[#This Row],[Data]],$X$6,$X$7,1))</f>
        <v/>
      </c>
      <c r="L807" s="5" t="str">
        <f t="shared" ca="1" si="37"/>
        <v/>
      </c>
      <c r="M807" s="5" t="str">
        <f>IF(ROW()=7,MAX(Tabulka2493[D_i]),"")</f>
        <v/>
      </c>
      <c r="N807" s="5"/>
      <c r="O807" s="80"/>
      <c r="P807" s="80"/>
      <c r="Q807" s="80"/>
      <c r="R807" s="76" t="str">
        <f>IF(ROW()=7,IF(SUM([pomocná])&gt;0,SUM([pomocná]),1.36/SQRT(COUNT(Tabulka2493[Data]))),"")</f>
        <v/>
      </c>
      <c r="S807" s="79"/>
      <c r="T807" s="72"/>
      <c r="U807" s="72"/>
      <c r="V807" s="72"/>
    </row>
    <row r="808" spans="1:22">
      <c r="A808" s="4" t="str">
        <f>IF('Odhad rozsahu výběru'!D810="","",'Odhad rozsahu výběru'!D810)</f>
        <v/>
      </c>
      <c r="B808" s="69" t="str">
        <f ca="1">IF(INDIRECT("A"&amp;ROW())="","",RANK(A808,[Data],1))</f>
        <v/>
      </c>
      <c r="C808" s="5" t="str">
        <f ca="1">IF(INDIRECT("A"&amp;ROW())="","",(B808-1)/COUNT([Data]))</f>
        <v/>
      </c>
      <c r="D808" s="5" t="str">
        <f ca="1">IF(INDIRECT("A"&amp;ROW())="","",B808/COUNT([Data]))</f>
        <v/>
      </c>
      <c r="E808" t="str">
        <f t="shared" ca="1" si="38"/>
        <v/>
      </c>
      <c r="F808" s="5" t="str">
        <f t="shared" ca="1" si="36"/>
        <v/>
      </c>
      <c r="G808" s="5" t="str">
        <f>IF(ROW()=7,MAX([D_i]),"")</f>
        <v/>
      </c>
      <c r="H808" s="69" t="str">
        <f ca="1">IF(INDIRECT("A"&amp;ROW())="","",RANK([Data],[Data],1)+COUNTIF([Data],Tabulka2493[[#This Row],[Data]])-1)</f>
        <v/>
      </c>
      <c r="I808" s="5" t="str">
        <f ca="1">IF(INDIRECT("A"&amp;ROW())="","",(Tabulka2493[[#This Row],[Pořadí2 - i2]]-1)/COUNT([Data]))</f>
        <v/>
      </c>
      <c r="J808" s="5" t="str">
        <f ca="1">IF(INDIRECT("A"&amp;ROW())="","",H808/COUNT([Data]))</f>
        <v/>
      </c>
      <c r="K808" s="72" t="str">
        <f ca="1">IF(INDIRECT("A"&amp;ROW())="","",NORMDIST(Tabulka2493[[#This Row],[Data]],$X$6,$X$7,1))</f>
        <v/>
      </c>
      <c r="L808" s="5" t="str">
        <f t="shared" ca="1" si="37"/>
        <v/>
      </c>
      <c r="M808" s="5" t="str">
        <f>IF(ROW()=7,MAX(Tabulka2493[D_i]),"")</f>
        <v/>
      </c>
      <c r="N808" s="5"/>
      <c r="O808" s="80"/>
      <c r="P808" s="80"/>
      <c r="Q808" s="80"/>
      <c r="R808" s="76" t="str">
        <f>IF(ROW()=7,IF(SUM([pomocná])&gt;0,SUM([pomocná]),1.36/SQRT(COUNT(Tabulka2493[Data]))),"")</f>
        <v/>
      </c>
      <c r="S808" s="79"/>
      <c r="T808" s="72"/>
      <c r="U808" s="72"/>
      <c r="V808" s="72"/>
    </row>
    <row r="809" spans="1:22">
      <c r="A809" s="4" t="str">
        <f>IF('Odhad rozsahu výběru'!D811="","",'Odhad rozsahu výběru'!D811)</f>
        <v/>
      </c>
      <c r="B809" s="69" t="str">
        <f ca="1">IF(INDIRECT("A"&amp;ROW())="","",RANK(A809,[Data],1))</f>
        <v/>
      </c>
      <c r="C809" s="5" t="str">
        <f ca="1">IF(INDIRECT("A"&amp;ROW())="","",(B809-1)/COUNT([Data]))</f>
        <v/>
      </c>
      <c r="D809" s="5" t="str">
        <f ca="1">IF(INDIRECT("A"&amp;ROW())="","",B809/COUNT([Data]))</f>
        <v/>
      </c>
      <c r="E809" t="str">
        <f t="shared" ca="1" si="38"/>
        <v/>
      </c>
      <c r="F809" s="5" t="str">
        <f t="shared" ca="1" si="36"/>
        <v/>
      </c>
      <c r="G809" s="5" t="str">
        <f>IF(ROW()=7,MAX([D_i]),"")</f>
        <v/>
      </c>
      <c r="H809" s="69" t="str">
        <f ca="1">IF(INDIRECT("A"&amp;ROW())="","",RANK([Data],[Data],1)+COUNTIF([Data],Tabulka2493[[#This Row],[Data]])-1)</f>
        <v/>
      </c>
      <c r="I809" s="5" t="str">
        <f ca="1">IF(INDIRECT("A"&amp;ROW())="","",(Tabulka2493[[#This Row],[Pořadí2 - i2]]-1)/COUNT([Data]))</f>
        <v/>
      </c>
      <c r="J809" s="5" t="str">
        <f ca="1">IF(INDIRECT("A"&amp;ROW())="","",H809/COUNT([Data]))</f>
        <v/>
      </c>
      <c r="K809" s="72" t="str">
        <f ca="1">IF(INDIRECT("A"&amp;ROW())="","",NORMDIST(Tabulka2493[[#This Row],[Data]],$X$6,$X$7,1))</f>
        <v/>
      </c>
      <c r="L809" s="5" t="str">
        <f t="shared" ca="1" si="37"/>
        <v/>
      </c>
      <c r="M809" s="5" t="str">
        <f>IF(ROW()=7,MAX(Tabulka2493[D_i]),"")</f>
        <v/>
      </c>
      <c r="N809" s="5"/>
      <c r="O809" s="80"/>
      <c r="P809" s="80"/>
      <c r="Q809" s="80"/>
      <c r="R809" s="76" t="str">
        <f>IF(ROW()=7,IF(SUM([pomocná])&gt;0,SUM([pomocná]),1.36/SQRT(COUNT(Tabulka2493[Data]))),"")</f>
        <v/>
      </c>
      <c r="S809" s="79"/>
      <c r="T809" s="72"/>
      <c r="U809" s="72"/>
      <c r="V809" s="72"/>
    </row>
    <row r="810" spans="1:22">
      <c r="A810" s="4" t="str">
        <f>IF('Odhad rozsahu výběru'!D812="","",'Odhad rozsahu výběru'!D812)</f>
        <v/>
      </c>
      <c r="B810" s="69" t="str">
        <f ca="1">IF(INDIRECT("A"&amp;ROW())="","",RANK(A810,[Data],1))</f>
        <v/>
      </c>
      <c r="C810" s="5" t="str">
        <f ca="1">IF(INDIRECT("A"&amp;ROW())="","",(B810-1)/COUNT([Data]))</f>
        <v/>
      </c>
      <c r="D810" s="5" t="str">
        <f ca="1">IF(INDIRECT("A"&amp;ROW())="","",B810/COUNT([Data]))</f>
        <v/>
      </c>
      <c r="E810" t="str">
        <f t="shared" ca="1" si="38"/>
        <v/>
      </c>
      <c r="F810" s="5" t="str">
        <f t="shared" ca="1" si="36"/>
        <v/>
      </c>
      <c r="G810" s="5" t="str">
        <f>IF(ROW()=7,MAX([D_i]),"")</f>
        <v/>
      </c>
      <c r="H810" s="69" t="str">
        <f ca="1">IF(INDIRECT("A"&amp;ROW())="","",RANK([Data],[Data],1)+COUNTIF([Data],Tabulka2493[[#This Row],[Data]])-1)</f>
        <v/>
      </c>
      <c r="I810" s="5" t="str">
        <f ca="1">IF(INDIRECT("A"&amp;ROW())="","",(Tabulka2493[[#This Row],[Pořadí2 - i2]]-1)/COUNT([Data]))</f>
        <v/>
      </c>
      <c r="J810" s="5" t="str">
        <f ca="1">IF(INDIRECT("A"&amp;ROW())="","",H810/COUNT([Data]))</f>
        <v/>
      </c>
      <c r="K810" s="72" t="str">
        <f ca="1">IF(INDIRECT("A"&amp;ROW())="","",NORMDIST(Tabulka2493[[#This Row],[Data]],$X$6,$X$7,1))</f>
        <v/>
      </c>
      <c r="L810" s="5" t="str">
        <f t="shared" ca="1" si="37"/>
        <v/>
      </c>
      <c r="M810" s="5" t="str">
        <f>IF(ROW()=7,MAX(Tabulka2493[D_i]),"")</f>
        <v/>
      </c>
      <c r="N810" s="5"/>
      <c r="O810" s="80"/>
      <c r="P810" s="80"/>
      <c r="Q810" s="80"/>
      <c r="R810" s="76" t="str">
        <f>IF(ROW()=7,IF(SUM([pomocná])&gt;0,SUM([pomocná]),1.36/SQRT(COUNT(Tabulka2493[Data]))),"")</f>
        <v/>
      </c>
      <c r="S810" s="79"/>
      <c r="T810" s="72"/>
      <c r="U810" s="72"/>
      <c r="V810" s="72"/>
    </row>
    <row r="811" spans="1:22">
      <c r="A811" s="4" t="str">
        <f>IF('Odhad rozsahu výběru'!D813="","",'Odhad rozsahu výběru'!D813)</f>
        <v/>
      </c>
      <c r="B811" s="69" t="str">
        <f ca="1">IF(INDIRECT("A"&amp;ROW())="","",RANK(A811,[Data],1))</f>
        <v/>
      </c>
      <c r="C811" s="5" t="str">
        <f ca="1">IF(INDIRECT("A"&amp;ROW())="","",(B811-1)/COUNT([Data]))</f>
        <v/>
      </c>
      <c r="D811" s="5" t="str">
        <f ca="1">IF(INDIRECT("A"&amp;ROW())="","",B811/COUNT([Data]))</f>
        <v/>
      </c>
      <c r="E811" t="str">
        <f t="shared" ca="1" si="38"/>
        <v/>
      </c>
      <c r="F811" s="5" t="str">
        <f t="shared" ca="1" si="36"/>
        <v/>
      </c>
      <c r="G811" s="5" t="str">
        <f>IF(ROW()=7,MAX([D_i]),"")</f>
        <v/>
      </c>
      <c r="H811" s="69" t="str">
        <f ca="1">IF(INDIRECT("A"&amp;ROW())="","",RANK([Data],[Data],1)+COUNTIF([Data],Tabulka2493[[#This Row],[Data]])-1)</f>
        <v/>
      </c>
      <c r="I811" s="5" t="str">
        <f ca="1">IF(INDIRECT("A"&amp;ROW())="","",(Tabulka2493[[#This Row],[Pořadí2 - i2]]-1)/COUNT([Data]))</f>
        <v/>
      </c>
      <c r="J811" s="5" t="str">
        <f ca="1">IF(INDIRECT("A"&amp;ROW())="","",H811/COUNT([Data]))</f>
        <v/>
      </c>
      <c r="K811" s="72" t="str">
        <f ca="1">IF(INDIRECT("A"&amp;ROW())="","",NORMDIST(Tabulka2493[[#This Row],[Data]],$X$6,$X$7,1))</f>
        <v/>
      </c>
      <c r="L811" s="5" t="str">
        <f t="shared" ca="1" si="37"/>
        <v/>
      </c>
      <c r="M811" s="5" t="str">
        <f>IF(ROW()=7,MAX(Tabulka2493[D_i]),"")</f>
        <v/>
      </c>
      <c r="N811" s="5"/>
      <c r="O811" s="80"/>
      <c r="P811" s="80"/>
      <c r="Q811" s="80"/>
      <c r="R811" s="76" t="str">
        <f>IF(ROW()=7,IF(SUM([pomocná])&gt;0,SUM([pomocná]),1.36/SQRT(COUNT(Tabulka2493[Data]))),"")</f>
        <v/>
      </c>
      <c r="S811" s="79"/>
      <c r="T811" s="72"/>
      <c r="U811" s="72"/>
      <c r="V811" s="72"/>
    </row>
    <row r="812" spans="1:22">
      <c r="A812" s="4" t="str">
        <f>IF('Odhad rozsahu výběru'!D814="","",'Odhad rozsahu výběru'!D814)</f>
        <v/>
      </c>
      <c r="B812" s="69" t="str">
        <f ca="1">IF(INDIRECT("A"&amp;ROW())="","",RANK(A812,[Data],1))</f>
        <v/>
      </c>
      <c r="C812" s="5" t="str">
        <f ca="1">IF(INDIRECT("A"&amp;ROW())="","",(B812-1)/COUNT([Data]))</f>
        <v/>
      </c>
      <c r="D812" s="5" t="str">
        <f ca="1">IF(INDIRECT("A"&amp;ROW())="","",B812/COUNT([Data]))</f>
        <v/>
      </c>
      <c r="E812" t="str">
        <f t="shared" ca="1" si="38"/>
        <v/>
      </c>
      <c r="F812" s="5" t="str">
        <f t="shared" ca="1" si="36"/>
        <v/>
      </c>
      <c r="G812" s="5" t="str">
        <f>IF(ROW()=7,MAX([D_i]),"")</f>
        <v/>
      </c>
      <c r="H812" s="69" t="str">
        <f ca="1">IF(INDIRECT("A"&amp;ROW())="","",RANK([Data],[Data],1)+COUNTIF([Data],Tabulka2493[[#This Row],[Data]])-1)</f>
        <v/>
      </c>
      <c r="I812" s="5" t="str">
        <f ca="1">IF(INDIRECT("A"&amp;ROW())="","",(Tabulka2493[[#This Row],[Pořadí2 - i2]]-1)/COUNT([Data]))</f>
        <v/>
      </c>
      <c r="J812" s="5" t="str">
        <f ca="1">IF(INDIRECT("A"&amp;ROW())="","",H812/COUNT([Data]))</f>
        <v/>
      </c>
      <c r="K812" s="72" t="str">
        <f ca="1">IF(INDIRECT("A"&amp;ROW())="","",NORMDIST(Tabulka2493[[#This Row],[Data]],$X$6,$X$7,1))</f>
        <v/>
      </c>
      <c r="L812" s="5" t="str">
        <f t="shared" ca="1" si="37"/>
        <v/>
      </c>
      <c r="M812" s="5" t="str">
        <f>IF(ROW()=7,MAX(Tabulka2493[D_i]),"")</f>
        <v/>
      </c>
      <c r="N812" s="5"/>
      <c r="O812" s="80"/>
      <c r="P812" s="80"/>
      <c r="Q812" s="80"/>
      <c r="R812" s="76" t="str">
        <f>IF(ROW()=7,IF(SUM([pomocná])&gt;0,SUM([pomocná]),1.36/SQRT(COUNT(Tabulka2493[Data]))),"")</f>
        <v/>
      </c>
      <c r="S812" s="79"/>
      <c r="T812" s="72"/>
      <c r="U812" s="72"/>
      <c r="V812" s="72"/>
    </row>
    <row r="813" spans="1:22">
      <c r="A813" s="4" t="str">
        <f>IF('Odhad rozsahu výběru'!D815="","",'Odhad rozsahu výběru'!D815)</f>
        <v/>
      </c>
      <c r="B813" s="69" t="str">
        <f ca="1">IF(INDIRECT("A"&amp;ROW())="","",RANK(A813,[Data],1))</f>
        <v/>
      </c>
      <c r="C813" s="5" t="str">
        <f ca="1">IF(INDIRECT("A"&amp;ROW())="","",(B813-1)/COUNT([Data]))</f>
        <v/>
      </c>
      <c r="D813" s="5" t="str">
        <f ca="1">IF(INDIRECT("A"&amp;ROW())="","",B813/COUNT([Data]))</f>
        <v/>
      </c>
      <c r="E813" t="str">
        <f t="shared" ca="1" si="38"/>
        <v/>
      </c>
      <c r="F813" s="5" t="str">
        <f t="shared" ca="1" si="36"/>
        <v/>
      </c>
      <c r="G813" s="5" t="str">
        <f>IF(ROW()=7,MAX([D_i]),"")</f>
        <v/>
      </c>
      <c r="H813" s="69" t="str">
        <f ca="1">IF(INDIRECT("A"&amp;ROW())="","",RANK([Data],[Data],1)+COUNTIF([Data],Tabulka2493[[#This Row],[Data]])-1)</f>
        <v/>
      </c>
      <c r="I813" s="5" t="str">
        <f ca="1">IF(INDIRECT("A"&amp;ROW())="","",(Tabulka2493[[#This Row],[Pořadí2 - i2]]-1)/COUNT([Data]))</f>
        <v/>
      </c>
      <c r="J813" s="5" t="str">
        <f ca="1">IF(INDIRECT("A"&amp;ROW())="","",H813/COUNT([Data]))</f>
        <v/>
      </c>
      <c r="K813" s="72" t="str">
        <f ca="1">IF(INDIRECT("A"&amp;ROW())="","",NORMDIST(Tabulka2493[[#This Row],[Data]],$X$6,$X$7,1))</f>
        <v/>
      </c>
      <c r="L813" s="5" t="str">
        <f t="shared" ca="1" si="37"/>
        <v/>
      </c>
      <c r="M813" s="5" t="str">
        <f>IF(ROW()=7,MAX(Tabulka2493[D_i]),"")</f>
        <v/>
      </c>
      <c r="N813" s="5"/>
      <c r="O813" s="80"/>
      <c r="P813" s="80"/>
      <c r="Q813" s="80"/>
      <c r="R813" s="76" t="str">
        <f>IF(ROW()=7,IF(SUM([pomocná])&gt;0,SUM([pomocná]),1.36/SQRT(COUNT(Tabulka2493[Data]))),"")</f>
        <v/>
      </c>
      <c r="S813" s="79"/>
      <c r="T813" s="72"/>
      <c r="U813" s="72"/>
      <c r="V813" s="72"/>
    </row>
    <row r="814" spans="1:22">
      <c r="A814" s="4" t="str">
        <f>IF('Odhad rozsahu výběru'!D816="","",'Odhad rozsahu výběru'!D816)</f>
        <v/>
      </c>
      <c r="B814" s="69" t="str">
        <f ca="1">IF(INDIRECT("A"&amp;ROW())="","",RANK(A814,[Data],1))</f>
        <v/>
      </c>
      <c r="C814" s="5" t="str">
        <f ca="1">IF(INDIRECT("A"&amp;ROW())="","",(B814-1)/COUNT([Data]))</f>
        <v/>
      </c>
      <c r="D814" s="5" t="str">
        <f ca="1">IF(INDIRECT("A"&amp;ROW())="","",B814/COUNT([Data]))</f>
        <v/>
      </c>
      <c r="E814" t="str">
        <f t="shared" ca="1" si="38"/>
        <v/>
      </c>
      <c r="F814" s="5" t="str">
        <f t="shared" ca="1" si="36"/>
        <v/>
      </c>
      <c r="G814" s="5" t="str">
        <f>IF(ROW()=7,MAX([D_i]),"")</f>
        <v/>
      </c>
      <c r="H814" s="69" t="str">
        <f ca="1">IF(INDIRECT("A"&amp;ROW())="","",RANK([Data],[Data],1)+COUNTIF([Data],Tabulka2493[[#This Row],[Data]])-1)</f>
        <v/>
      </c>
      <c r="I814" s="5" t="str">
        <f ca="1">IF(INDIRECT("A"&amp;ROW())="","",(Tabulka2493[[#This Row],[Pořadí2 - i2]]-1)/COUNT([Data]))</f>
        <v/>
      </c>
      <c r="J814" s="5" t="str">
        <f ca="1">IF(INDIRECT("A"&amp;ROW())="","",H814/COUNT([Data]))</f>
        <v/>
      </c>
      <c r="K814" s="72" t="str">
        <f ca="1">IF(INDIRECT("A"&amp;ROW())="","",NORMDIST(Tabulka2493[[#This Row],[Data]],$X$6,$X$7,1))</f>
        <v/>
      </c>
      <c r="L814" s="5" t="str">
        <f t="shared" ca="1" si="37"/>
        <v/>
      </c>
      <c r="M814" s="5" t="str">
        <f>IF(ROW()=7,MAX(Tabulka2493[D_i]),"")</f>
        <v/>
      </c>
      <c r="N814" s="5"/>
      <c r="O814" s="80"/>
      <c r="P814" s="80"/>
      <c r="Q814" s="80"/>
      <c r="R814" s="76" t="str">
        <f>IF(ROW()=7,IF(SUM([pomocná])&gt;0,SUM([pomocná]),1.36/SQRT(COUNT(Tabulka2493[Data]))),"")</f>
        <v/>
      </c>
      <c r="S814" s="79"/>
      <c r="T814" s="72"/>
      <c r="U814" s="72"/>
      <c r="V814" s="72"/>
    </row>
    <row r="815" spans="1:22">
      <c r="A815" s="4" t="str">
        <f>IF('Odhad rozsahu výběru'!D817="","",'Odhad rozsahu výběru'!D817)</f>
        <v/>
      </c>
      <c r="B815" s="69" t="str">
        <f ca="1">IF(INDIRECT("A"&amp;ROW())="","",RANK(A815,[Data],1))</f>
        <v/>
      </c>
      <c r="C815" s="5" t="str">
        <f ca="1">IF(INDIRECT("A"&amp;ROW())="","",(B815-1)/COUNT([Data]))</f>
        <v/>
      </c>
      <c r="D815" s="5" t="str">
        <f ca="1">IF(INDIRECT("A"&amp;ROW())="","",B815/COUNT([Data]))</f>
        <v/>
      </c>
      <c r="E815" t="str">
        <f t="shared" ca="1" si="38"/>
        <v/>
      </c>
      <c r="F815" s="5" t="str">
        <f t="shared" ca="1" si="36"/>
        <v/>
      </c>
      <c r="G815" s="5" t="str">
        <f>IF(ROW()=7,MAX([D_i]),"")</f>
        <v/>
      </c>
      <c r="H815" s="69" t="str">
        <f ca="1">IF(INDIRECT("A"&amp;ROW())="","",RANK([Data],[Data],1)+COUNTIF([Data],Tabulka2493[[#This Row],[Data]])-1)</f>
        <v/>
      </c>
      <c r="I815" s="5" t="str">
        <f ca="1">IF(INDIRECT("A"&amp;ROW())="","",(Tabulka2493[[#This Row],[Pořadí2 - i2]]-1)/COUNT([Data]))</f>
        <v/>
      </c>
      <c r="J815" s="5" t="str">
        <f ca="1">IF(INDIRECT("A"&amp;ROW())="","",H815/COUNT([Data]))</f>
        <v/>
      </c>
      <c r="K815" s="72" t="str">
        <f ca="1">IF(INDIRECT("A"&amp;ROW())="","",NORMDIST(Tabulka2493[[#This Row],[Data]],$X$6,$X$7,1))</f>
        <v/>
      </c>
      <c r="L815" s="5" t="str">
        <f t="shared" ca="1" si="37"/>
        <v/>
      </c>
      <c r="M815" s="5" t="str">
        <f>IF(ROW()=7,MAX(Tabulka2493[D_i]),"")</f>
        <v/>
      </c>
      <c r="N815" s="5"/>
      <c r="O815" s="80"/>
      <c r="P815" s="80"/>
      <c r="Q815" s="80"/>
      <c r="R815" s="76" t="str">
        <f>IF(ROW()=7,IF(SUM([pomocná])&gt;0,SUM([pomocná]),1.36/SQRT(COUNT(Tabulka2493[Data]))),"")</f>
        <v/>
      </c>
      <c r="S815" s="79"/>
      <c r="T815" s="72"/>
      <c r="U815" s="72"/>
      <c r="V815" s="72"/>
    </row>
    <row r="816" spans="1:22">
      <c r="A816" s="4" t="str">
        <f>IF('Odhad rozsahu výběru'!D818="","",'Odhad rozsahu výběru'!D818)</f>
        <v/>
      </c>
      <c r="B816" s="69" t="str">
        <f ca="1">IF(INDIRECT("A"&amp;ROW())="","",RANK(A816,[Data],1))</f>
        <v/>
      </c>
      <c r="C816" s="5" t="str">
        <f ca="1">IF(INDIRECT("A"&amp;ROW())="","",(B816-1)/COUNT([Data]))</f>
        <v/>
      </c>
      <c r="D816" s="5" t="str">
        <f ca="1">IF(INDIRECT("A"&amp;ROW())="","",B816/COUNT([Data]))</f>
        <v/>
      </c>
      <c r="E816" t="str">
        <f t="shared" ca="1" si="38"/>
        <v/>
      </c>
      <c r="F816" s="5" t="str">
        <f t="shared" ca="1" si="36"/>
        <v/>
      </c>
      <c r="G816" s="5" t="str">
        <f>IF(ROW()=7,MAX([D_i]),"")</f>
        <v/>
      </c>
      <c r="H816" s="69" t="str">
        <f ca="1">IF(INDIRECT("A"&amp;ROW())="","",RANK([Data],[Data],1)+COUNTIF([Data],Tabulka2493[[#This Row],[Data]])-1)</f>
        <v/>
      </c>
      <c r="I816" s="5" t="str">
        <f ca="1">IF(INDIRECT("A"&amp;ROW())="","",(Tabulka2493[[#This Row],[Pořadí2 - i2]]-1)/COUNT([Data]))</f>
        <v/>
      </c>
      <c r="J816" s="5" t="str">
        <f ca="1">IF(INDIRECT("A"&amp;ROW())="","",H816/COUNT([Data]))</f>
        <v/>
      </c>
      <c r="K816" s="72" t="str">
        <f ca="1">IF(INDIRECT("A"&amp;ROW())="","",NORMDIST(Tabulka2493[[#This Row],[Data]],$X$6,$X$7,1))</f>
        <v/>
      </c>
      <c r="L816" s="5" t="str">
        <f t="shared" ca="1" si="37"/>
        <v/>
      </c>
      <c r="M816" s="5" t="str">
        <f>IF(ROW()=7,MAX(Tabulka2493[D_i]),"")</f>
        <v/>
      </c>
      <c r="N816" s="5"/>
      <c r="O816" s="80"/>
      <c r="P816" s="80"/>
      <c r="Q816" s="80"/>
      <c r="R816" s="76" t="str">
        <f>IF(ROW()=7,IF(SUM([pomocná])&gt;0,SUM([pomocná]),1.36/SQRT(COUNT(Tabulka2493[Data]))),"")</f>
        <v/>
      </c>
      <c r="S816" s="79"/>
      <c r="T816" s="72"/>
      <c r="U816" s="72"/>
      <c r="V816" s="72"/>
    </row>
    <row r="817" spans="1:22">
      <c r="A817" s="4" t="str">
        <f>IF('Odhad rozsahu výběru'!D819="","",'Odhad rozsahu výběru'!D819)</f>
        <v/>
      </c>
      <c r="B817" s="69" t="str">
        <f ca="1">IF(INDIRECT("A"&amp;ROW())="","",RANK(A817,[Data],1))</f>
        <v/>
      </c>
      <c r="C817" s="5" t="str">
        <f ca="1">IF(INDIRECT("A"&amp;ROW())="","",(B817-1)/COUNT([Data]))</f>
        <v/>
      </c>
      <c r="D817" s="5" t="str">
        <f ca="1">IF(INDIRECT("A"&amp;ROW())="","",B817/COUNT([Data]))</f>
        <v/>
      </c>
      <c r="E817" t="str">
        <f t="shared" ca="1" si="38"/>
        <v/>
      </c>
      <c r="F817" s="5" t="str">
        <f t="shared" ca="1" si="36"/>
        <v/>
      </c>
      <c r="G817" s="5" t="str">
        <f>IF(ROW()=7,MAX([D_i]),"")</f>
        <v/>
      </c>
      <c r="H817" s="69" t="str">
        <f ca="1">IF(INDIRECT("A"&amp;ROW())="","",RANK([Data],[Data],1)+COUNTIF([Data],Tabulka2493[[#This Row],[Data]])-1)</f>
        <v/>
      </c>
      <c r="I817" s="5" t="str">
        <f ca="1">IF(INDIRECT("A"&amp;ROW())="","",(Tabulka2493[[#This Row],[Pořadí2 - i2]]-1)/COUNT([Data]))</f>
        <v/>
      </c>
      <c r="J817" s="5" t="str">
        <f ca="1">IF(INDIRECT("A"&amp;ROW())="","",H817/COUNT([Data]))</f>
        <v/>
      </c>
      <c r="K817" s="72" t="str">
        <f ca="1">IF(INDIRECT("A"&amp;ROW())="","",NORMDIST(Tabulka2493[[#This Row],[Data]],$X$6,$X$7,1))</f>
        <v/>
      </c>
      <c r="L817" s="5" t="str">
        <f t="shared" ca="1" si="37"/>
        <v/>
      </c>
      <c r="M817" s="5" t="str">
        <f>IF(ROW()=7,MAX(Tabulka2493[D_i]),"")</f>
        <v/>
      </c>
      <c r="N817" s="5"/>
      <c r="O817" s="80"/>
      <c r="P817" s="80"/>
      <c r="Q817" s="80"/>
      <c r="R817" s="76" t="str">
        <f>IF(ROW()=7,IF(SUM([pomocná])&gt;0,SUM([pomocná]),1.36/SQRT(COUNT(Tabulka2493[Data]))),"")</f>
        <v/>
      </c>
      <c r="S817" s="79"/>
      <c r="T817" s="72"/>
      <c r="U817" s="72"/>
      <c r="V817" s="72"/>
    </row>
    <row r="818" spans="1:22">
      <c r="A818" s="4" t="str">
        <f>IF('Odhad rozsahu výběru'!D820="","",'Odhad rozsahu výběru'!D820)</f>
        <v/>
      </c>
      <c r="B818" s="69" t="str">
        <f ca="1">IF(INDIRECT("A"&amp;ROW())="","",RANK(A818,[Data],1))</f>
        <v/>
      </c>
      <c r="C818" s="5" t="str">
        <f ca="1">IF(INDIRECT("A"&amp;ROW())="","",(B818-1)/COUNT([Data]))</f>
        <v/>
      </c>
      <c r="D818" s="5" t="str">
        <f ca="1">IF(INDIRECT("A"&amp;ROW())="","",B818/COUNT([Data]))</f>
        <v/>
      </c>
      <c r="E818" t="str">
        <f t="shared" ca="1" si="38"/>
        <v/>
      </c>
      <c r="F818" s="5" t="str">
        <f t="shared" ca="1" si="36"/>
        <v/>
      </c>
      <c r="G818" s="5" t="str">
        <f>IF(ROW()=7,MAX([D_i]),"")</f>
        <v/>
      </c>
      <c r="H818" s="69" t="str">
        <f ca="1">IF(INDIRECT("A"&amp;ROW())="","",RANK([Data],[Data],1)+COUNTIF([Data],Tabulka2493[[#This Row],[Data]])-1)</f>
        <v/>
      </c>
      <c r="I818" s="5" t="str">
        <f ca="1">IF(INDIRECT("A"&amp;ROW())="","",(Tabulka2493[[#This Row],[Pořadí2 - i2]]-1)/COUNT([Data]))</f>
        <v/>
      </c>
      <c r="J818" s="5" t="str">
        <f ca="1">IF(INDIRECT("A"&amp;ROW())="","",H818/COUNT([Data]))</f>
        <v/>
      </c>
      <c r="K818" s="72" t="str">
        <f ca="1">IF(INDIRECT("A"&amp;ROW())="","",NORMDIST(Tabulka2493[[#This Row],[Data]],$X$6,$X$7,1))</f>
        <v/>
      </c>
      <c r="L818" s="5" t="str">
        <f t="shared" ca="1" si="37"/>
        <v/>
      </c>
      <c r="M818" s="5" t="str">
        <f>IF(ROW()=7,MAX(Tabulka2493[D_i]),"")</f>
        <v/>
      </c>
      <c r="N818" s="5"/>
      <c r="O818" s="80"/>
      <c r="P818" s="80"/>
      <c r="Q818" s="80"/>
      <c r="R818" s="76" t="str">
        <f>IF(ROW()=7,IF(SUM([pomocná])&gt;0,SUM([pomocná]),1.36/SQRT(COUNT(Tabulka2493[Data]))),"")</f>
        <v/>
      </c>
      <c r="S818" s="79"/>
      <c r="T818" s="72"/>
      <c r="U818" s="72"/>
      <c r="V818" s="72"/>
    </row>
    <row r="819" spans="1:22">
      <c r="A819" s="4" t="str">
        <f>IF('Odhad rozsahu výběru'!D821="","",'Odhad rozsahu výběru'!D821)</f>
        <v/>
      </c>
      <c r="B819" s="69" t="str">
        <f ca="1">IF(INDIRECT("A"&amp;ROW())="","",RANK(A819,[Data],1))</f>
        <v/>
      </c>
      <c r="C819" s="5" t="str">
        <f ca="1">IF(INDIRECT("A"&amp;ROW())="","",(B819-1)/COUNT([Data]))</f>
        <v/>
      </c>
      <c r="D819" s="5" t="str">
        <f ca="1">IF(INDIRECT("A"&amp;ROW())="","",B819/COUNT([Data]))</f>
        <v/>
      </c>
      <c r="E819" t="str">
        <f t="shared" ca="1" si="38"/>
        <v/>
      </c>
      <c r="F819" s="5" t="str">
        <f t="shared" ca="1" si="36"/>
        <v/>
      </c>
      <c r="G819" s="5" t="str">
        <f>IF(ROW()=7,MAX([D_i]),"")</f>
        <v/>
      </c>
      <c r="H819" s="69" t="str">
        <f ca="1">IF(INDIRECT("A"&amp;ROW())="","",RANK([Data],[Data],1)+COUNTIF([Data],Tabulka2493[[#This Row],[Data]])-1)</f>
        <v/>
      </c>
      <c r="I819" s="5" t="str">
        <f ca="1">IF(INDIRECT("A"&amp;ROW())="","",(Tabulka2493[[#This Row],[Pořadí2 - i2]]-1)/COUNT([Data]))</f>
        <v/>
      </c>
      <c r="J819" s="5" t="str">
        <f ca="1">IF(INDIRECT("A"&amp;ROW())="","",H819/COUNT([Data]))</f>
        <v/>
      </c>
      <c r="K819" s="72" t="str">
        <f ca="1">IF(INDIRECT("A"&amp;ROW())="","",NORMDIST(Tabulka2493[[#This Row],[Data]],$X$6,$X$7,1))</f>
        <v/>
      </c>
      <c r="L819" s="5" t="str">
        <f t="shared" ca="1" si="37"/>
        <v/>
      </c>
      <c r="M819" s="5" t="str">
        <f>IF(ROW()=7,MAX(Tabulka2493[D_i]),"")</f>
        <v/>
      </c>
      <c r="N819" s="5"/>
      <c r="O819" s="80"/>
      <c r="P819" s="80"/>
      <c r="Q819" s="80"/>
      <c r="R819" s="76" t="str">
        <f>IF(ROW()=7,IF(SUM([pomocná])&gt;0,SUM([pomocná]),1.36/SQRT(COUNT(Tabulka2493[Data]))),"")</f>
        <v/>
      </c>
      <c r="S819" s="79"/>
      <c r="T819" s="72"/>
      <c r="U819" s="72"/>
      <c r="V819" s="72"/>
    </row>
    <row r="820" spans="1:22">
      <c r="A820" s="4" t="str">
        <f>IF('Odhad rozsahu výběru'!D822="","",'Odhad rozsahu výběru'!D822)</f>
        <v/>
      </c>
      <c r="B820" s="69" t="str">
        <f ca="1">IF(INDIRECT("A"&amp;ROW())="","",RANK(A820,[Data],1))</f>
        <v/>
      </c>
      <c r="C820" s="5" t="str">
        <f ca="1">IF(INDIRECT("A"&amp;ROW())="","",(B820-1)/COUNT([Data]))</f>
        <v/>
      </c>
      <c r="D820" s="5" t="str">
        <f ca="1">IF(INDIRECT("A"&amp;ROW())="","",B820/COUNT([Data]))</f>
        <v/>
      </c>
      <c r="E820" t="str">
        <f t="shared" ca="1" si="38"/>
        <v/>
      </c>
      <c r="F820" s="5" t="str">
        <f t="shared" ca="1" si="36"/>
        <v/>
      </c>
      <c r="G820" s="5" t="str">
        <f>IF(ROW()=7,MAX([D_i]),"")</f>
        <v/>
      </c>
      <c r="H820" s="69" t="str">
        <f ca="1">IF(INDIRECT("A"&amp;ROW())="","",RANK([Data],[Data],1)+COUNTIF([Data],Tabulka2493[[#This Row],[Data]])-1)</f>
        <v/>
      </c>
      <c r="I820" s="5" t="str">
        <f ca="1">IF(INDIRECT("A"&amp;ROW())="","",(Tabulka2493[[#This Row],[Pořadí2 - i2]]-1)/COUNT([Data]))</f>
        <v/>
      </c>
      <c r="J820" s="5" t="str">
        <f ca="1">IF(INDIRECT("A"&amp;ROW())="","",H820/COUNT([Data]))</f>
        <v/>
      </c>
      <c r="K820" s="72" t="str">
        <f ca="1">IF(INDIRECT("A"&amp;ROW())="","",NORMDIST(Tabulka2493[[#This Row],[Data]],$X$6,$X$7,1))</f>
        <v/>
      </c>
      <c r="L820" s="5" t="str">
        <f t="shared" ca="1" si="37"/>
        <v/>
      </c>
      <c r="M820" s="5" t="str">
        <f>IF(ROW()=7,MAX(Tabulka2493[D_i]),"")</f>
        <v/>
      </c>
      <c r="N820" s="5"/>
      <c r="O820" s="80"/>
      <c r="P820" s="80"/>
      <c r="Q820" s="80"/>
      <c r="R820" s="76" t="str">
        <f>IF(ROW()=7,IF(SUM([pomocná])&gt;0,SUM([pomocná]),1.36/SQRT(COUNT(Tabulka2493[Data]))),"")</f>
        <v/>
      </c>
      <c r="S820" s="79"/>
      <c r="T820" s="72"/>
      <c r="U820" s="72"/>
      <c r="V820" s="72"/>
    </row>
    <row r="821" spans="1:22">
      <c r="A821" s="4" t="str">
        <f>IF('Odhad rozsahu výběru'!D823="","",'Odhad rozsahu výběru'!D823)</f>
        <v/>
      </c>
      <c r="B821" s="69" t="str">
        <f ca="1">IF(INDIRECT("A"&amp;ROW())="","",RANK(A821,[Data],1))</f>
        <v/>
      </c>
      <c r="C821" s="5" t="str">
        <f ca="1">IF(INDIRECT("A"&amp;ROW())="","",(B821-1)/COUNT([Data]))</f>
        <v/>
      </c>
      <c r="D821" s="5" t="str">
        <f ca="1">IF(INDIRECT("A"&amp;ROW())="","",B821/COUNT([Data]))</f>
        <v/>
      </c>
      <c r="E821" t="str">
        <f t="shared" ca="1" si="38"/>
        <v/>
      </c>
      <c r="F821" s="5" t="str">
        <f t="shared" ca="1" si="36"/>
        <v/>
      </c>
      <c r="G821" s="5" t="str">
        <f>IF(ROW()=7,MAX([D_i]),"")</f>
        <v/>
      </c>
      <c r="H821" s="69" t="str">
        <f ca="1">IF(INDIRECT("A"&amp;ROW())="","",RANK([Data],[Data],1)+COUNTIF([Data],Tabulka2493[[#This Row],[Data]])-1)</f>
        <v/>
      </c>
      <c r="I821" s="5" t="str">
        <f ca="1">IF(INDIRECT("A"&amp;ROW())="","",(Tabulka2493[[#This Row],[Pořadí2 - i2]]-1)/COUNT([Data]))</f>
        <v/>
      </c>
      <c r="J821" s="5" t="str">
        <f ca="1">IF(INDIRECT("A"&amp;ROW())="","",H821/COUNT([Data]))</f>
        <v/>
      </c>
      <c r="K821" s="72" t="str">
        <f ca="1">IF(INDIRECT("A"&amp;ROW())="","",NORMDIST(Tabulka2493[[#This Row],[Data]],$X$6,$X$7,1))</f>
        <v/>
      </c>
      <c r="L821" s="5" t="str">
        <f t="shared" ca="1" si="37"/>
        <v/>
      </c>
      <c r="M821" s="5" t="str">
        <f>IF(ROW()=7,MAX(Tabulka2493[D_i]),"")</f>
        <v/>
      </c>
      <c r="N821" s="5"/>
      <c r="O821" s="80"/>
      <c r="P821" s="80"/>
      <c r="Q821" s="80"/>
      <c r="R821" s="76" t="str">
        <f>IF(ROW()=7,IF(SUM([pomocná])&gt;0,SUM([pomocná]),1.36/SQRT(COUNT(Tabulka2493[Data]))),"")</f>
        <v/>
      </c>
      <c r="S821" s="79"/>
      <c r="T821" s="72"/>
      <c r="U821" s="72"/>
      <c r="V821" s="72"/>
    </row>
    <row r="822" spans="1:22">
      <c r="A822" s="4" t="str">
        <f>IF('Odhad rozsahu výběru'!D824="","",'Odhad rozsahu výběru'!D824)</f>
        <v/>
      </c>
      <c r="B822" s="69" t="str">
        <f ca="1">IF(INDIRECT("A"&amp;ROW())="","",RANK(A822,[Data],1))</f>
        <v/>
      </c>
      <c r="C822" s="5" t="str">
        <f ca="1">IF(INDIRECT("A"&amp;ROW())="","",(B822-1)/COUNT([Data]))</f>
        <v/>
      </c>
      <c r="D822" s="5" t="str">
        <f ca="1">IF(INDIRECT("A"&amp;ROW())="","",B822/COUNT([Data]))</f>
        <v/>
      </c>
      <c r="E822" t="str">
        <f t="shared" ca="1" si="38"/>
        <v/>
      </c>
      <c r="F822" s="5" t="str">
        <f t="shared" ca="1" si="36"/>
        <v/>
      </c>
      <c r="G822" s="5" t="str">
        <f>IF(ROW()=7,MAX([D_i]),"")</f>
        <v/>
      </c>
      <c r="H822" s="69" t="str">
        <f ca="1">IF(INDIRECT("A"&amp;ROW())="","",RANK([Data],[Data],1)+COUNTIF([Data],Tabulka2493[[#This Row],[Data]])-1)</f>
        <v/>
      </c>
      <c r="I822" s="5" t="str">
        <f ca="1">IF(INDIRECT("A"&amp;ROW())="","",(Tabulka2493[[#This Row],[Pořadí2 - i2]]-1)/COUNT([Data]))</f>
        <v/>
      </c>
      <c r="J822" s="5" t="str">
        <f ca="1">IF(INDIRECT("A"&amp;ROW())="","",H822/COUNT([Data]))</f>
        <v/>
      </c>
      <c r="K822" s="72" t="str">
        <f ca="1">IF(INDIRECT("A"&amp;ROW())="","",NORMDIST(Tabulka2493[[#This Row],[Data]],$X$6,$X$7,1))</f>
        <v/>
      </c>
      <c r="L822" s="5" t="str">
        <f t="shared" ca="1" si="37"/>
        <v/>
      </c>
      <c r="M822" s="5" t="str">
        <f>IF(ROW()=7,MAX(Tabulka2493[D_i]),"")</f>
        <v/>
      </c>
      <c r="N822" s="5"/>
      <c r="O822" s="80"/>
      <c r="P822" s="80"/>
      <c r="Q822" s="80"/>
      <c r="R822" s="76" t="str">
        <f>IF(ROW()=7,IF(SUM([pomocná])&gt;0,SUM([pomocná]),1.36/SQRT(COUNT(Tabulka2493[Data]))),"")</f>
        <v/>
      </c>
      <c r="S822" s="79"/>
      <c r="T822" s="72"/>
      <c r="U822" s="72"/>
      <c r="V822" s="72"/>
    </row>
    <row r="823" spans="1:22">
      <c r="A823" s="4" t="str">
        <f>IF('Odhad rozsahu výběru'!D825="","",'Odhad rozsahu výběru'!D825)</f>
        <v/>
      </c>
      <c r="B823" s="69" t="str">
        <f ca="1">IF(INDIRECT("A"&amp;ROW())="","",RANK(A823,[Data],1))</f>
        <v/>
      </c>
      <c r="C823" s="5" t="str">
        <f ca="1">IF(INDIRECT("A"&amp;ROW())="","",(B823-1)/COUNT([Data]))</f>
        <v/>
      </c>
      <c r="D823" s="5" t="str">
        <f ca="1">IF(INDIRECT("A"&amp;ROW())="","",B823/COUNT([Data]))</f>
        <v/>
      </c>
      <c r="E823" t="str">
        <f t="shared" ca="1" si="38"/>
        <v/>
      </c>
      <c r="F823" s="5" t="str">
        <f t="shared" ca="1" si="36"/>
        <v/>
      </c>
      <c r="G823" s="5" t="str">
        <f>IF(ROW()=7,MAX([D_i]),"")</f>
        <v/>
      </c>
      <c r="H823" s="69" t="str">
        <f ca="1">IF(INDIRECT("A"&amp;ROW())="","",RANK([Data],[Data],1)+COUNTIF([Data],Tabulka2493[[#This Row],[Data]])-1)</f>
        <v/>
      </c>
      <c r="I823" s="5" t="str">
        <f ca="1">IF(INDIRECT("A"&amp;ROW())="","",(Tabulka2493[[#This Row],[Pořadí2 - i2]]-1)/COUNT([Data]))</f>
        <v/>
      </c>
      <c r="J823" s="5" t="str">
        <f ca="1">IF(INDIRECT("A"&amp;ROW())="","",H823/COUNT([Data]))</f>
        <v/>
      </c>
      <c r="K823" s="72" t="str">
        <f ca="1">IF(INDIRECT("A"&amp;ROW())="","",NORMDIST(Tabulka2493[[#This Row],[Data]],$X$6,$X$7,1))</f>
        <v/>
      </c>
      <c r="L823" s="5" t="str">
        <f t="shared" ca="1" si="37"/>
        <v/>
      </c>
      <c r="M823" s="5" t="str">
        <f>IF(ROW()=7,MAX(Tabulka2493[D_i]),"")</f>
        <v/>
      </c>
      <c r="N823" s="5"/>
      <c r="O823" s="80"/>
      <c r="P823" s="80"/>
      <c r="Q823" s="80"/>
      <c r="R823" s="76" t="str">
        <f>IF(ROW()=7,IF(SUM([pomocná])&gt;0,SUM([pomocná]),1.36/SQRT(COUNT(Tabulka2493[Data]))),"")</f>
        <v/>
      </c>
      <c r="S823" s="79"/>
      <c r="T823" s="72"/>
      <c r="U823" s="72"/>
      <c r="V823" s="72"/>
    </row>
    <row r="824" spans="1:22">
      <c r="A824" s="4" t="str">
        <f>IF('Odhad rozsahu výběru'!D826="","",'Odhad rozsahu výběru'!D826)</f>
        <v/>
      </c>
      <c r="B824" s="69" t="str">
        <f ca="1">IF(INDIRECT("A"&amp;ROW())="","",RANK(A824,[Data],1))</f>
        <v/>
      </c>
      <c r="C824" s="5" t="str">
        <f ca="1">IF(INDIRECT("A"&amp;ROW())="","",(B824-1)/COUNT([Data]))</f>
        <v/>
      </c>
      <c r="D824" s="5" t="str">
        <f ca="1">IF(INDIRECT("A"&amp;ROW())="","",B824/COUNT([Data]))</f>
        <v/>
      </c>
      <c r="E824" t="str">
        <f t="shared" ca="1" si="38"/>
        <v/>
      </c>
      <c r="F824" s="5" t="str">
        <f t="shared" ca="1" si="36"/>
        <v/>
      </c>
      <c r="G824" s="5" t="str">
        <f>IF(ROW()=7,MAX([D_i]),"")</f>
        <v/>
      </c>
      <c r="H824" s="69" t="str">
        <f ca="1">IF(INDIRECT("A"&amp;ROW())="","",RANK([Data],[Data],1)+COUNTIF([Data],Tabulka2493[[#This Row],[Data]])-1)</f>
        <v/>
      </c>
      <c r="I824" s="5" t="str">
        <f ca="1">IF(INDIRECT("A"&amp;ROW())="","",(Tabulka2493[[#This Row],[Pořadí2 - i2]]-1)/COUNT([Data]))</f>
        <v/>
      </c>
      <c r="J824" s="5" t="str">
        <f ca="1">IF(INDIRECT("A"&amp;ROW())="","",H824/COUNT([Data]))</f>
        <v/>
      </c>
      <c r="K824" s="72" t="str">
        <f ca="1">IF(INDIRECT("A"&amp;ROW())="","",NORMDIST(Tabulka2493[[#This Row],[Data]],$X$6,$X$7,1))</f>
        <v/>
      </c>
      <c r="L824" s="5" t="str">
        <f t="shared" ca="1" si="37"/>
        <v/>
      </c>
      <c r="M824" s="5" t="str">
        <f>IF(ROW()=7,MAX(Tabulka2493[D_i]),"")</f>
        <v/>
      </c>
      <c r="N824" s="5"/>
      <c r="O824" s="80"/>
      <c r="P824" s="80"/>
      <c r="Q824" s="80"/>
      <c r="R824" s="76" t="str">
        <f>IF(ROW()=7,IF(SUM([pomocná])&gt;0,SUM([pomocná]),1.36/SQRT(COUNT(Tabulka2493[Data]))),"")</f>
        <v/>
      </c>
      <c r="S824" s="79"/>
      <c r="T824" s="72"/>
      <c r="U824" s="72"/>
      <c r="V824" s="72"/>
    </row>
    <row r="825" spans="1:22">
      <c r="A825" s="4" t="str">
        <f>IF('Odhad rozsahu výběru'!D827="","",'Odhad rozsahu výběru'!D827)</f>
        <v/>
      </c>
      <c r="B825" s="69" t="str">
        <f ca="1">IF(INDIRECT("A"&amp;ROW())="","",RANK(A825,[Data],1))</f>
        <v/>
      </c>
      <c r="C825" s="5" t="str">
        <f ca="1">IF(INDIRECT("A"&amp;ROW())="","",(B825-1)/COUNT([Data]))</f>
        <v/>
      </c>
      <c r="D825" s="5" t="str">
        <f ca="1">IF(INDIRECT("A"&amp;ROW())="","",B825/COUNT([Data]))</f>
        <v/>
      </c>
      <c r="E825" t="str">
        <f t="shared" ca="1" si="38"/>
        <v/>
      </c>
      <c r="F825" s="5" t="str">
        <f t="shared" ca="1" si="36"/>
        <v/>
      </c>
      <c r="G825" s="5" t="str">
        <f>IF(ROW()=7,MAX([D_i]),"")</f>
        <v/>
      </c>
      <c r="H825" s="69" t="str">
        <f ca="1">IF(INDIRECT("A"&amp;ROW())="","",RANK([Data],[Data],1)+COUNTIF([Data],Tabulka2493[[#This Row],[Data]])-1)</f>
        <v/>
      </c>
      <c r="I825" s="5" t="str">
        <f ca="1">IF(INDIRECT("A"&amp;ROW())="","",(Tabulka2493[[#This Row],[Pořadí2 - i2]]-1)/COUNT([Data]))</f>
        <v/>
      </c>
      <c r="J825" s="5" t="str">
        <f ca="1">IF(INDIRECT("A"&amp;ROW())="","",H825/COUNT([Data]))</f>
        <v/>
      </c>
      <c r="K825" s="72" t="str">
        <f ca="1">IF(INDIRECT("A"&amp;ROW())="","",NORMDIST(Tabulka2493[[#This Row],[Data]],$X$6,$X$7,1))</f>
        <v/>
      </c>
      <c r="L825" s="5" t="str">
        <f t="shared" ca="1" si="37"/>
        <v/>
      </c>
      <c r="M825" s="5" t="str">
        <f>IF(ROW()=7,MAX(Tabulka2493[D_i]),"")</f>
        <v/>
      </c>
      <c r="N825" s="5"/>
      <c r="O825" s="80"/>
      <c r="P825" s="80"/>
      <c r="Q825" s="80"/>
      <c r="R825" s="76" t="str">
        <f>IF(ROW()=7,IF(SUM([pomocná])&gt;0,SUM([pomocná]),1.36/SQRT(COUNT(Tabulka2493[Data]))),"")</f>
        <v/>
      </c>
      <c r="S825" s="79"/>
      <c r="T825" s="72"/>
      <c r="U825" s="72"/>
      <c r="V825" s="72"/>
    </row>
    <row r="826" spans="1:22">
      <c r="A826" s="4" t="str">
        <f>IF('Odhad rozsahu výběru'!D828="","",'Odhad rozsahu výběru'!D828)</f>
        <v/>
      </c>
      <c r="B826" s="69" t="str">
        <f ca="1">IF(INDIRECT("A"&amp;ROW())="","",RANK(A826,[Data],1))</f>
        <v/>
      </c>
      <c r="C826" s="5" t="str">
        <f ca="1">IF(INDIRECT("A"&amp;ROW())="","",(B826-1)/COUNT([Data]))</f>
        <v/>
      </c>
      <c r="D826" s="5" t="str">
        <f ca="1">IF(INDIRECT("A"&amp;ROW())="","",B826/COUNT([Data]))</f>
        <v/>
      </c>
      <c r="E826" t="str">
        <f t="shared" ca="1" si="38"/>
        <v/>
      </c>
      <c r="F826" s="5" t="str">
        <f t="shared" ca="1" si="36"/>
        <v/>
      </c>
      <c r="G826" s="5" t="str">
        <f>IF(ROW()=7,MAX([D_i]),"")</f>
        <v/>
      </c>
      <c r="H826" s="69" t="str">
        <f ca="1">IF(INDIRECT("A"&amp;ROW())="","",RANK([Data],[Data],1)+COUNTIF([Data],Tabulka2493[[#This Row],[Data]])-1)</f>
        <v/>
      </c>
      <c r="I826" s="5" t="str">
        <f ca="1">IF(INDIRECT("A"&amp;ROW())="","",(Tabulka2493[[#This Row],[Pořadí2 - i2]]-1)/COUNT([Data]))</f>
        <v/>
      </c>
      <c r="J826" s="5" t="str">
        <f ca="1">IF(INDIRECT("A"&amp;ROW())="","",H826/COUNT([Data]))</f>
        <v/>
      </c>
      <c r="K826" s="72" t="str">
        <f ca="1">IF(INDIRECT("A"&amp;ROW())="","",NORMDIST(Tabulka2493[[#This Row],[Data]],$X$6,$X$7,1))</f>
        <v/>
      </c>
      <c r="L826" s="5" t="str">
        <f t="shared" ca="1" si="37"/>
        <v/>
      </c>
      <c r="M826" s="5" t="str">
        <f>IF(ROW()=7,MAX(Tabulka2493[D_i]),"")</f>
        <v/>
      </c>
      <c r="N826" s="5"/>
      <c r="O826" s="80"/>
      <c r="P826" s="80"/>
      <c r="Q826" s="80"/>
      <c r="R826" s="76" t="str">
        <f>IF(ROW()=7,IF(SUM([pomocná])&gt;0,SUM([pomocná]),1.36/SQRT(COUNT(Tabulka2493[Data]))),"")</f>
        <v/>
      </c>
      <c r="S826" s="79"/>
      <c r="T826" s="72"/>
      <c r="U826" s="72"/>
      <c r="V826" s="72"/>
    </row>
    <row r="827" spans="1:22">
      <c r="A827" s="4" t="str">
        <f>IF('Odhad rozsahu výběru'!D829="","",'Odhad rozsahu výběru'!D829)</f>
        <v/>
      </c>
      <c r="B827" s="69" t="str">
        <f ca="1">IF(INDIRECT("A"&amp;ROW())="","",RANK(A827,[Data],1))</f>
        <v/>
      </c>
      <c r="C827" s="5" t="str">
        <f ca="1">IF(INDIRECT("A"&amp;ROW())="","",(B827-1)/COUNT([Data]))</f>
        <v/>
      </c>
      <c r="D827" s="5" t="str">
        <f ca="1">IF(INDIRECT("A"&amp;ROW())="","",B827/COUNT([Data]))</f>
        <v/>
      </c>
      <c r="E827" t="str">
        <f t="shared" ca="1" si="38"/>
        <v/>
      </c>
      <c r="F827" s="5" t="str">
        <f t="shared" ca="1" si="36"/>
        <v/>
      </c>
      <c r="G827" s="5" t="str">
        <f>IF(ROW()=7,MAX([D_i]),"")</f>
        <v/>
      </c>
      <c r="H827" s="69" t="str">
        <f ca="1">IF(INDIRECT("A"&amp;ROW())="","",RANK([Data],[Data],1)+COUNTIF([Data],Tabulka2493[[#This Row],[Data]])-1)</f>
        <v/>
      </c>
      <c r="I827" s="5" t="str">
        <f ca="1">IF(INDIRECT("A"&amp;ROW())="","",(Tabulka2493[[#This Row],[Pořadí2 - i2]]-1)/COUNT([Data]))</f>
        <v/>
      </c>
      <c r="J827" s="5" t="str">
        <f ca="1">IF(INDIRECT("A"&amp;ROW())="","",H827/COUNT([Data]))</f>
        <v/>
      </c>
      <c r="K827" s="72" t="str">
        <f ca="1">IF(INDIRECT("A"&amp;ROW())="","",NORMDIST(Tabulka2493[[#This Row],[Data]],$X$6,$X$7,1))</f>
        <v/>
      </c>
      <c r="L827" s="5" t="str">
        <f t="shared" ca="1" si="37"/>
        <v/>
      </c>
      <c r="M827" s="5" t="str">
        <f>IF(ROW()=7,MAX(Tabulka2493[D_i]),"")</f>
        <v/>
      </c>
      <c r="N827" s="5"/>
      <c r="O827" s="80"/>
      <c r="P827" s="80"/>
      <c r="Q827" s="80"/>
      <c r="R827" s="76" t="str">
        <f>IF(ROW()=7,IF(SUM([pomocná])&gt;0,SUM([pomocná]),1.36/SQRT(COUNT(Tabulka2493[Data]))),"")</f>
        <v/>
      </c>
      <c r="S827" s="79"/>
      <c r="T827" s="72"/>
      <c r="U827" s="72"/>
      <c r="V827" s="72"/>
    </row>
    <row r="828" spans="1:22">
      <c r="A828" s="4" t="str">
        <f>IF('Odhad rozsahu výběru'!D830="","",'Odhad rozsahu výběru'!D830)</f>
        <v/>
      </c>
      <c r="B828" s="69" t="str">
        <f ca="1">IF(INDIRECT("A"&amp;ROW())="","",RANK(A828,[Data],1))</f>
        <v/>
      </c>
      <c r="C828" s="5" t="str">
        <f ca="1">IF(INDIRECT("A"&amp;ROW())="","",(B828-1)/COUNT([Data]))</f>
        <v/>
      </c>
      <c r="D828" s="5" t="str">
        <f ca="1">IF(INDIRECT("A"&amp;ROW())="","",B828/COUNT([Data]))</f>
        <v/>
      </c>
      <c r="E828" t="str">
        <f t="shared" ca="1" si="38"/>
        <v/>
      </c>
      <c r="F828" s="5" t="str">
        <f t="shared" ca="1" si="36"/>
        <v/>
      </c>
      <c r="G828" s="5" t="str">
        <f>IF(ROW()=7,MAX([D_i]),"")</f>
        <v/>
      </c>
      <c r="H828" s="69" t="str">
        <f ca="1">IF(INDIRECT("A"&amp;ROW())="","",RANK([Data],[Data],1)+COUNTIF([Data],Tabulka2493[[#This Row],[Data]])-1)</f>
        <v/>
      </c>
      <c r="I828" s="5" t="str">
        <f ca="1">IF(INDIRECT("A"&amp;ROW())="","",(Tabulka2493[[#This Row],[Pořadí2 - i2]]-1)/COUNT([Data]))</f>
        <v/>
      </c>
      <c r="J828" s="5" t="str">
        <f ca="1">IF(INDIRECT("A"&amp;ROW())="","",H828/COUNT([Data]))</f>
        <v/>
      </c>
      <c r="K828" s="72" t="str">
        <f ca="1">IF(INDIRECT("A"&amp;ROW())="","",NORMDIST(Tabulka2493[[#This Row],[Data]],$X$6,$X$7,1))</f>
        <v/>
      </c>
      <c r="L828" s="5" t="str">
        <f t="shared" ca="1" si="37"/>
        <v/>
      </c>
      <c r="M828" s="5" t="str">
        <f>IF(ROW()=7,MAX(Tabulka2493[D_i]),"")</f>
        <v/>
      </c>
      <c r="N828" s="5"/>
      <c r="O828" s="80"/>
      <c r="P828" s="80"/>
      <c r="Q828" s="80"/>
      <c r="R828" s="76" t="str">
        <f>IF(ROW()=7,IF(SUM([pomocná])&gt;0,SUM([pomocná]),1.36/SQRT(COUNT(Tabulka2493[Data]))),"")</f>
        <v/>
      </c>
      <c r="S828" s="79"/>
      <c r="T828" s="72"/>
      <c r="U828" s="72"/>
      <c r="V828" s="72"/>
    </row>
    <row r="829" spans="1:22">
      <c r="A829" s="4" t="str">
        <f>IF('Odhad rozsahu výběru'!D831="","",'Odhad rozsahu výběru'!D831)</f>
        <v/>
      </c>
      <c r="B829" s="69" t="str">
        <f ca="1">IF(INDIRECT("A"&amp;ROW())="","",RANK(A829,[Data],1))</f>
        <v/>
      </c>
      <c r="C829" s="5" t="str">
        <f ca="1">IF(INDIRECT("A"&amp;ROW())="","",(B829-1)/COUNT([Data]))</f>
        <v/>
      </c>
      <c r="D829" s="5" t="str">
        <f ca="1">IF(INDIRECT("A"&amp;ROW())="","",B829/COUNT([Data]))</f>
        <v/>
      </c>
      <c r="E829" t="str">
        <f t="shared" ca="1" si="38"/>
        <v/>
      </c>
      <c r="F829" s="5" t="str">
        <f t="shared" ca="1" si="36"/>
        <v/>
      </c>
      <c r="G829" s="5" t="str">
        <f>IF(ROW()=7,MAX([D_i]),"")</f>
        <v/>
      </c>
      <c r="H829" s="69" t="str">
        <f ca="1">IF(INDIRECT("A"&amp;ROW())="","",RANK([Data],[Data],1)+COUNTIF([Data],Tabulka2493[[#This Row],[Data]])-1)</f>
        <v/>
      </c>
      <c r="I829" s="5" t="str">
        <f ca="1">IF(INDIRECT("A"&amp;ROW())="","",(Tabulka2493[[#This Row],[Pořadí2 - i2]]-1)/COUNT([Data]))</f>
        <v/>
      </c>
      <c r="J829" s="5" t="str">
        <f ca="1">IF(INDIRECT("A"&amp;ROW())="","",H829/COUNT([Data]))</f>
        <v/>
      </c>
      <c r="K829" s="72" t="str">
        <f ca="1">IF(INDIRECT("A"&amp;ROW())="","",NORMDIST(Tabulka2493[[#This Row],[Data]],$X$6,$X$7,1))</f>
        <v/>
      </c>
      <c r="L829" s="5" t="str">
        <f t="shared" ca="1" si="37"/>
        <v/>
      </c>
      <c r="M829" s="5" t="str">
        <f>IF(ROW()=7,MAX(Tabulka2493[D_i]),"")</f>
        <v/>
      </c>
      <c r="N829" s="5"/>
      <c r="O829" s="80"/>
      <c r="P829" s="80"/>
      <c r="Q829" s="80"/>
      <c r="R829" s="76" t="str">
        <f>IF(ROW()=7,IF(SUM([pomocná])&gt;0,SUM([pomocná]),1.36/SQRT(COUNT(Tabulka2493[Data]))),"")</f>
        <v/>
      </c>
      <c r="S829" s="79"/>
      <c r="T829" s="72"/>
      <c r="U829" s="72"/>
      <c r="V829" s="72"/>
    </row>
    <row r="830" spans="1:22">
      <c r="A830" s="4" t="str">
        <f>IF('Odhad rozsahu výběru'!D832="","",'Odhad rozsahu výběru'!D832)</f>
        <v/>
      </c>
      <c r="B830" s="69" t="str">
        <f ca="1">IF(INDIRECT("A"&amp;ROW())="","",RANK(A830,[Data],1))</f>
        <v/>
      </c>
      <c r="C830" s="5" t="str">
        <f ca="1">IF(INDIRECT("A"&amp;ROW())="","",(B830-1)/COUNT([Data]))</f>
        <v/>
      </c>
      <c r="D830" s="5" t="str">
        <f ca="1">IF(INDIRECT("A"&amp;ROW())="","",B830/COUNT([Data]))</f>
        <v/>
      </c>
      <c r="E830" t="str">
        <f t="shared" ca="1" si="38"/>
        <v/>
      </c>
      <c r="F830" s="5" t="str">
        <f t="shared" ca="1" si="36"/>
        <v/>
      </c>
      <c r="G830" s="5" t="str">
        <f>IF(ROW()=7,MAX([D_i]),"")</f>
        <v/>
      </c>
      <c r="H830" s="69" t="str">
        <f ca="1">IF(INDIRECT("A"&amp;ROW())="","",RANK([Data],[Data],1)+COUNTIF([Data],Tabulka2493[[#This Row],[Data]])-1)</f>
        <v/>
      </c>
      <c r="I830" s="5" t="str">
        <f ca="1">IF(INDIRECT("A"&amp;ROW())="","",(Tabulka2493[[#This Row],[Pořadí2 - i2]]-1)/COUNT([Data]))</f>
        <v/>
      </c>
      <c r="J830" s="5" t="str">
        <f ca="1">IF(INDIRECT("A"&amp;ROW())="","",H830/COUNT([Data]))</f>
        <v/>
      </c>
      <c r="K830" s="72" t="str">
        <f ca="1">IF(INDIRECT("A"&amp;ROW())="","",NORMDIST(Tabulka2493[[#This Row],[Data]],$X$6,$X$7,1))</f>
        <v/>
      </c>
      <c r="L830" s="5" t="str">
        <f t="shared" ca="1" si="37"/>
        <v/>
      </c>
      <c r="M830" s="5" t="str">
        <f>IF(ROW()=7,MAX(Tabulka2493[D_i]),"")</f>
        <v/>
      </c>
      <c r="N830" s="5"/>
      <c r="O830" s="80"/>
      <c r="P830" s="80"/>
      <c r="Q830" s="80"/>
      <c r="R830" s="76" t="str">
        <f>IF(ROW()=7,IF(SUM([pomocná])&gt;0,SUM([pomocná]),1.36/SQRT(COUNT(Tabulka2493[Data]))),"")</f>
        <v/>
      </c>
      <c r="S830" s="79"/>
      <c r="T830" s="72"/>
      <c r="U830" s="72"/>
      <c r="V830" s="72"/>
    </row>
    <row r="831" spans="1:22">
      <c r="A831" s="4" t="str">
        <f>IF('Odhad rozsahu výběru'!D833="","",'Odhad rozsahu výběru'!D833)</f>
        <v/>
      </c>
      <c r="B831" s="69" t="str">
        <f ca="1">IF(INDIRECT("A"&amp;ROW())="","",RANK(A831,[Data],1))</f>
        <v/>
      </c>
      <c r="C831" s="5" t="str">
        <f ca="1">IF(INDIRECT("A"&amp;ROW())="","",(B831-1)/COUNT([Data]))</f>
        <v/>
      </c>
      <c r="D831" s="5" t="str">
        <f ca="1">IF(INDIRECT("A"&amp;ROW())="","",B831/COUNT([Data]))</f>
        <v/>
      </c>
      <c r="E831" t="str">
        <f t="shared" ca="1" si="38"/>
        <v/>
      </c>
      <c r="F831" s="5" t="str">
        <f t="shared" ca="1" si="36"/>
        <v/>
      </c>
      <c r="G831" s="5" t="str">
        <f>IF(ROW()=7,MAX([D_i]),"")</f>
        <v/>
      </c>
      <c r="H831" s="69" t="str">
        <f ca="1">IF(INDIRECT("A"&amp;ROW())="","",RANK([Data],[Data],1)+COUNTIF([Data],Tabulka2493[[#This Row],[Data]])-1)</f>
        <v/>
      </c>
      <c r="I831" s="5" t="str">
        <f ca="1">IF(INDIRECT("A"&amp;ROW())="","",(Tabulka2493[[#This Row],[Pořadí2 - i2]]-1)/COUNT([Data]))</f>
        <v/>
      </c>
      <c r="J831" s="5" t="str">
        <f ca="1">IF(INDIRECT("A"&amp;ROW())="","",H831/COUNT([Data]))</f>
        <v/>
      </c>
      <c r="K831" s="72" t="str">
        <f ca="1">IF(INDIRECT("A"&amp;ROW())="","",NORMDIST(Tabulka2493[[#This Row],[Data]],$X$6,$X$7,1))</f>
        <v/>
      </c>
      <c r="L831" s="5" t="str">
        <f t="shared" ca="1" si="37"/>
        <v/>
      </c>
      <c r="M831" s="5" t="str">
        <f>IF(ROW()=7,MAX(Tabulka2493[D_i]),"")</f>
        <v/>
      </c>
      <c r="N831" s="5"/>
      <c r="O831" s="80"/>
      <c r="P831" s="80"/>
      <c r="Q831" s="80"/>
      <c r="R831" s="76" t="str">
        <f>IF(ROW()=7,IF(SUM([pomocná])&gt;0,SUM([pomocná]),1.36/SQRT(COUNT(Tabulka2493[Data]))),"")</f>
        <v/>
      </c>
      <c r="S831" s="79"/>
      <c r="T831" s="72"/>
      <c r="U831" s="72"/>
      <c r="V831" s="72"/>
    </row>
    <row r="832" spans="1:22">
      <c r="A832" s="4" t="str">
        <f>IF('Odhad rozsahu výběru'!D834="","",'Odhad rozsahu výběru'!D834)</f>
        <v/>
      </c>
      <c r="B832" s="69" t="str">
        <f ca="1">IF(INDIRECT("A"&amp;ROW())="","",RANK(A832,[Data],1))</f>
        <v/>
      </c>
      <c r="C832" s="5" t="str">
        <f ca="1">IF(INDIRECT("A"&amp;ROW())="","",(B832-1)/COUNT([Data]))</f>
        <v/>
      </c>
      <c r="D832" s="5" t="str">
        <f ca="1">IF(INDIRECT("A"&amp;ROW())="","",B832/COUNT([Data]))</f>
        <v/>
      </c>
      <c r="E832" t="str">
        <f t="shared" ca="1" si="38"/>
        <v/>
      </c>
      <c r="F832" s="5" t="str">
        <f t="shared" ca="1" si="36"/>
        <v/>
      </c>
      <c r="G832" s="5" t="str">
        <f>IF(ROW()=7,MAX([D_i]),"")</f>
        <v/>
      </c>
      <c r="H832" s="69" t="str">
        <f ca="1">IF(INDIRECT("A"&amp;ROW())="","",RANK([Data],[Data],1)+COUNTIF([Data],Tabulka2493[[#This Row],[Data]])-1)</f>
        <v/>
      </c>
      <c r="I832" s="5" t="str">
        <f ca="1">IF(INDIRECT("A"&amp;ROW())="","",(Tabulka2493[[#This Row],[Pořadí2 - i2]]-1)/COUNT([Data]))</f>
        <v/>
      </c>
      <c r="J832" s="5" t="str">
        <f ca="1">IF(INDIRECT("A"&amp;ROW())="","",H832/COUNT([Data]))</f>
        <v/>
      </c>
      <c r="K832" s="72" t="str">
        <f ca="1">IF(INDIRECT("A"&amp;ROW())="","",NORMDIST(Tabulka2493[[#This Row],[Data]],$X$6,$X$7,1))</f>
        <v/>
      </c>
      <c r="L832" s="5" t="str">
        <f t="shared" ca="1" si="37"/>
        <v/>
      </c>
      <c r="M832" s="5" t="str">
        <f>IF(ROW()=7,MAX(Tabulka2493[D_i]),"")</f>
        <v/>
      </c>
      <c r="N832" s="5"/>
      <c r="O832" s="80"/>
      <c r="P832" s="80"/>
      <c r="Q832" s="80"/>
      <c r="R832" s="76" t="str">
        <f>IF(ROW()=7,IF(SUM([pomocná])&gt;0,SUM([pomocná]),1.36/SQRT(COUNT(Tabulka2493[Data]))),"")</f>
        <v/>
      </c>
      <c r="S832" s="79"/>
      <c r="T832" s="72"/>
      <c r="U832" s="72"/>
      <c r="V832" s="72"/>
    </row>
    <row r="833" spans="1:22">
      <c r="A833" s="4" t="str">
        <f>IF('Odhad rozsahu výběru'!D835="","",'Odhad rozsahu výběru'!D835)</f>
        <v/>
      </c>
      <c r="B833" s="69" t="str">
        <f ca="1">IF(INDIRECT("A"&amp;ROW())="","",RANK(A833,[Data],1))</f>
        <v/>
      </c>
      <c r="C833" s="5" t="str">
        <f ca="1">IF(INDIRECT("A"&amp;ROW())="","",(B833-1)/COUNT([Data]))</f>
        <v/>
      </c>
      <c r="D833" s="5" t="str">
        <f ca="1">IF(INDIRECT("A"&amp;ROW())="","",B833/COUNT([Data]))</f>
        <v/>
      </c>
      <c r="E833" t="str">
        <f t="shared" ca="1" si="38"/>
        <v/>
      </c>
      <c r="F833" s="5" t="str">
        <f t="shared" ca="1" si="36"/>
        <v/>
      </c>
      <c r="G833" s="5" t="str">
        <f>IF(ROW()=7,MAX([D_i]),"")</f>
        <v/>
      </c>
      <c r="H833" s="69" t="str">
        <f ca="1">IF(INDIRECT("A"&amp;ROW())="","",RANK([Data],[Data],1)+COUNTIF([Data],Tabulka2493[[#This Row],[Data]])-1)</f>
        <v/>
      </c>
      <c r="I833" s="5" t="str">
        <f ca="1">IF(INDIRECT("A"&amp;ROW())="","",(Tabulka2493[[#This Row],[Pořadí2 - i2]]-1)/COUNT([Data]))</f>
        <v/>
      </c>
      <c r="J833" s="5" t="str">
        <f ca="1">IF(INDIRECT("A"&amp;ROW())="","",H833/COUNT([Data]))</f>
        <v/>
      </c>
      <c r="K833" s="72" t="str">
        <f ca="1">IF(INDIRECT("A"&amp;ROW())="","",NORMDIST(Tabulka2493[[#This Row],[Data]],$X$6,$X$7,1))</f>
        <v/>
      </c>
      <c r="L833" s="5" t="str">
        <f t="shared" ca="1" si="37"/>
        <v/>
      </c>
      <c r="M833" s="5" t="str">
        <f>IF(ROW()=7,MAX(Tabulka2493[D_i]),"")</f>
        <v/>
      </c>
      <c r="N833" s="5"/>
      <c r="O833" s="80"/>
      <c r="P833" s="80"/>
      <c r="Q833" s="80"/>
      <c r="R833" s="76" t="str">
        <f>IF(ROW()=7,IF(SUM([pomocná])&gt;0,SUM([pomocná]),1.36/SQRT(COUNT(Tabulka2493[Data]))),"")</f>
        <v/>
      </c>
      <c r="S833" s="79"/>
      <c r="T833" s="72"/>
      <c r="U833" s="72"/>
      <c r="V833" s="72"/>
    </row>
    <row r="834" spans="1:22">
      <c r="A834" s="4" t="str">
        <f>IF('Odhad rozsahu výběru'!D836="","",'Odhad rozsahu výběru'!D836)</f>
        <v/>
      </c>
      <c r="B834" s="69" t="str">
        <f ca="1">IF(INDIRECT("A"&amp;ROW())="","",RANK(A834,[Data],1))</f>
        <v/>
      </c>
      <c r="C834" s="5" t="str">
        <f ca="1">IF(INDIRECT("A"&amp;ROW())="","",(B834-1)/COUNT([Data]))</f>
        <v/>
      </c>
      <c r="D834" s="5" t="str">
        <f ca="1">IF(INDIRECT("A"&amp;ROW())="","",B834/COUNT([Data]))</f>
        <v/>
      </c>
      <c r="E834" t="str">
        <f t="shared" ca="1" si="38"/>
        <v/>
      </c>
      <c r="F834" s="5" t="str">
        <f t="shared" ca="1" si="36"/>
        <v/>
      </c>
      <c r="G834" s="5" t="str">
        <f>IF(ROW()=7,MAX([D_i]),"")</f>
        <v/>
      </c>
      <c r="H834" s="69" t="str">
        <f ca="1">IF(INDIRECT("A"&amp;ROW())="","",RANK([Data],[Data],1)+COUNTIF([Data],Tabulka2493[[#This Row],[Data]])-1)</f>
        <v/>
      </c>
      <c r="I834" s="5" t="str">
        <f ca="1">IF(INDIRECT("A"&amp;ROW())="","",(Tabulka2493[[#This Row],[Pořadí2 - i2]]-1)/COUNT([Data]))</f>
        <v/>
      </c>
      <c r="J834" s="5" t="str">
        <f ca="1">IF(INDIRECT("A"&amp;ROW())="","",H834/COUNT([Data]))</f>
        <v/>
      </c>
      <c r="K834" s="72" t="str">
        <f ca="1">IF(INDIRECT("A"&amp;ROW())="","",NORMDIST(Tabulka2493[[#This Row],[Data]],$X$6,$X$7,1))</f>
        <v/>
      </c>
      <c r="L834" s="5" t="str">
        <f t="shared" ca="1" si="37"/>
        <v/>
      </c>
      <c r="M834" s="5" t="str">
        <f>IF(ROW()=7,MAX(Tabulka2493[D_i]),"")</f>
        <v/>
      </c>
      <c r="N834" s="5"/>
      <c r="O834" s="80"/>
      <c r="P834" s="80"/>
      <c r="Q834" s="80"/>
      <c r="R834" s="76" t="str">
        <f>IF(ROW()=7,IF(SUM([pomocná])&gt;0,SUM([pomocná]),1.36/SQRT(COUNT(Tabulka2493[Data]))),"")</f>
        <v/>
      </c>
      <c r="S834" s="79"/>
      <c r="T834" s="72"/>
      <c r="U834" s="72"/>
      <c r="V834" s="72"/>
    </row>
    <row r="835" spans="1:22">
      <c r="A835" s="4" t="str">
        <f>IF('Odhad rozsahu výběru'!D837="","",'Odhad rozsahu výběru'!D837)</f>
        <v/>
      </c>
      <c r="B835" s="69" t="str">
        <f ca="1">IF(INDIRECT("A"&amp;ROW())="","",RANK(A835,[Data],1))</f>
        <v/>
      </c>
      <c r="C835" s="5" t="str">
        <f ca="1">IF(INDIRECT("A"&amp;ROW())="","",(B835-1)/COUNT([Data]))</f>
        <v/>
      </c>
      <c r="D835" s="5" t="str">
        <f ca="1">IF(INDIRECT("A"&amp;ROW())="","",B835/COUNT([Data]))</f>
        <v/>
      </c>
      <c r="E835" t="str">
        <f t="shared" ca="1" si="38"/>
        <v/>
      </c>
      <c r="F835" s="5" t="str">
        <f t="shared" ca="1" si="36"/>
        <v/>
      </c>
      <c r="G835" s="5" t="str">
        <f>IF(ROW()=7,MAX([D_i]),"")</f>
        <v/>
      </c>
      <c r="H835" s="69" t="str">
        <f ca="1">IF(INDIRECT("A"&amp;ROW())="","",RANK([Data],[Data],1)+COUNTIF([Data],Tabulka2493[[#This Row],[Data]])-1)</f>
        <v/>
      </c>
      <c r="I835" s="5" t="str">
        <f ca="1">IF(INDIRECT("A"&amp;ROW())="","",(Tabulka2493[[#This Row],[Pořadí2 - i2]]-1)/COUNT([Data]))</f>
        <v/>
      </c>
      <c r="J835" s="5" t="str">
        <f ca="1">IF(INDIRECT("A"&amp;ROW())="","",H835/COUNT([Data]))</f>
        <v/>
      </c>
      <c r="K835" s="72" t="str">
        <f ca="1">IF(INDIRECT("A"&amp;ROW())="","",NORMDIST(Tabulka2493[[#This Row],[Data]],$X$6,$X$7,1))</f>
        <v/>
      </c>
      <c r="L835" s="5" t="str">
        <f t="shared" ca="1" si="37"/>
        <v/>
      </c>
      <c r="M835" s="5" t="str">
        <f>IF(ROW()=7,MAX(Tabulka2493[D_i]),"")</f>
        <v/>
      </c>
      <c r="N835" s="5"/>
      <c r="O835" s="80"/>
      <c r="P835" s="80"/>
      <c r="Q835" s="80"/>
      <c r="R835" s="76" t="str">
        <f>IF(ROW()=7,IF(SUM([pomocná])&gt;0,SUM([pomocná]),1.36/SQRT(COUNT(Tabulka2493[Data]))),"")</f>
        <v/>
      </c>
      <c r="S835" s="79"/>
      <c r="T835" s="72"/>
      <c r="U835" s="72"/>
      <c r="V835" s="72"/>
    </row>
    <row r="836" spans="1:22">
      <c r="A836" s="4" t="str">
        <f>IF('Odhad rozsahu výběru'!D838="","",'Odhad rozsahu výběru'!D838)</f>
        <v/>
      </c>
      <c r="B836" s="69" t="str">
        <f ca="1">IF(INDIRECT("A"&amp;ROW())="","",RANK(A836,[Data],1))</f>
        <v/>
      </c>
      <c r="C836" s="5" t="str">
        <f ca="1">IF(INDIRECT("A"&amp;ROW())="","",(B836-1)/COUNT([Data]))</f>
        <v/>
      </c>
      <c r="D836" s="5" t="str">
        <f ca="1">IF(INDIRECT("A"&amp;ROW())="","",B836/COUNT([Data]))</f>
        <v/>
      </c>
      <c r="E836" t="str">
        <f t="shared" ca="1" si="38"/>
        <v/>
      </c>
      <c r="F836" s="5" t="str">
        <f t="shared" ca="1" si="36"/>
        <v/>
      </c>
      <c r="G836" s="5" t="str">
        <f>IF(ROW()=7,MAX([D_i]),"")</f>
        <v/>
      </c>
      <c r="H836" s="69" t="str">
        <f ca="1">IF(INDIRECT("A"&amp;ROW())="","",RANK([Data],[Data],1)+COUNTIF([Data],Tabulka2493[[#This Row],[Data]])-1)</f>
        <v/>
      </c>
      <c r="I836" s="5" t="str">
        <f ca="1">IF(INDIRECT("A"&amp;ROW())="","",(Tabulka2493[[#This Row],[Pořadí2 - i2]]-1)/COUNT([Data]))</f>
        <v/>
      </c>
      <c r="J836" s="5" t="str">
        <f ca="1">IF(INDIRECT("A"&amp;ROW())="","",H836/COUNT([Data]))</f>
        <v/>
      </c>
      <c r="K836" s="72" t="str">
        <f ca="1">IF(INDIRECT("A"&amp;ROW())="","",NORMDIST(Tabulka2493[[#This Row],[Data]],$X$6,$X$7,1))</f>
        <v/>
      </c>
      <c r="L836" s="5" t="str">
        <f t="shared" ca="1" si="37"/>
        <v/>
      </c>
      <c r="M836" s="5" t="str">
        <f>IF(ROW()=7,MAX(Tabulka2493[D_i]),"")</f>
        <v/>
      </c>
      <c r="N836" s="5"/>
      <c r="O836" s="80"/>
      <c r="P836" s="80"/>
      <c r="Q836" s="80"/>
      <c r="R836" s="76" t="str">
        <f>IF(ROW()=7,IF(SUM([pomocná])&gt;0,SUM([pomocná]),1.36/SQRT(COUNT(Tabulka2493[Data]))),"")</f>
        <v/>
      </c>
      <c r="S836" s="79"/>
      <c r="T836" s="72"/>
      <c r="U836" s="72"/>
      <c r="V836" s="72"/>
    </row>
    <row r="837" spans="1:22">
      <c r="A837" s="4" t="str">
        <f>IF('Odhad rozsahu výběru'!D839="","",'Odhad rozsahu výběru'!D839)</f>
        <v/>
      </c>
      <c r="B837" s="69" t="str">
        <f ca="1">IF(INDIRECT("A"&amp;ROW())="","",RANK(A837,[Data],1))</f>
        <v/>
      </c>
      <c r="C837" s="5" t="str">
        <f ca="1">IF(INDIRECT("A"&amp;ROW())="","",(B837-1)/COUNT([Data]))</f>
        <v/>
      </c>
      <c r="D837" s="5" t="str">
        <f ca="1">IF(INDIRECT("A"&amp;ROW())="","",B837/COUNT([Data]))</f>
        <v/>
      </c>
      <c r="E837" t="str">
        <f t="shared" ca="1" si="38"/>
        <v/>
      </c>
      <c r="F837" s="5" t="str">
        <f t="shared" ca="1" si="36"/>
        <v/>
      </c>
      <c r="G837" s="5" t="str">
        <f>IF(ROW()=7,MAX([D_i]),"")</f>
        <v/>
      </c>
      <c r="H837" s="69" t="str">
        <f ca="1">IF(INDIRECT("A"&amp;ROW())="","",RANK([Data],[Data],1)+COUNTIF([Data],Tabulka2493[[#This Row],[Data]])-1)</f>
        <v/>
      </c>
      <c r="I837" s="5" t="str">
        <f ca="1">IF(INDIRECT("A"&amp;ROW())="","",(Tabulka2493[[#This Row],[Pořadí2 - i2]]-1)/COUNT([Data]))</f>
        <v/>
      </c>
      <c r="J837" s="5" t="str">
        <f ca="1">IF(INDIRECT("A"&amp;ROW())="","",H837/COUNT([Data]))</f>
        <v/>
      </c>
      <c r="K837" s="72" t="str">
        <f ca="1">IF(INDIRECT("A"&amp;ROW())="","",NORMDIST(Tabulka2493[[#This Row],[Data]],$X$6,$X$7,1))</f>
        <v/>
      </c>
      <c r="L837" s="5" t="str">
        <f t="shared" ca="1" si="37"/>
        <v/>
      </c>
      <c r="M837" s="5" t="str">
        <f>IF(ROW()=7,MAX(Tabulka2493[D_i]),"")</f>
        <v/>
      </c>
      <c r="N837" s="5"/>
      <c r="O837" s="80"/>
      <c r="P837" s="80"/>
      <c r="Q837" s="80"/>
      <c r="R837" s="76" t="str">
        <f>IF(ROW()=7,IF(SUM([pomocná])&gt;0,SUM([pomocná]),1.36/SQRT(COUNT(Tabulka2493[Data]))),"")</f>
        <v/>
      </c>
      <c r="S837" s="79"/>
      <c r="T837" s="72"/>
      <c r="U837" s="72"/>
      <c r="V837" s="72"/>
    </row>
    <row r="838" spans="1:22">
      <c r="A838" s="4" t="str">
        <f>IF('Odhad rozsahu výběru'!D840="","",'Odhad rozsahu výběru'!D840)</f>
        <v/>
      </c>
      <c r="B838" s="69" t="str">
        <f ca="1">IF(INDIRECT("A"&amp;ROW())="","",RANK(A838,[Data],1))</f>
        <v/>
      </c>
      <c r="C838" s="5" t="str">
        <f ca="1">IF(INDIRECT("A"&amp;ROW())="","",(B838-1)/COUNT([Data]))</f>
        <v/>
      </c>
      <c r="D838" s="5" t="str">
        <f ca="1">IF(INDIRECT("A"&amp;ROW())="","",B838/COUNT([Data]))</f>
        <v/>
      </c>
      <c r="E838" t="str">
        <f t="shared" ca="1" si="38"/>
        <v/>
      </c>
      <c r="F838" s="5" t="str">
        <f t="shared" ca="1" si="36"/>
        <v/>
      </c>
      <c r="G838" s="5" t="str">
        <f>IF(ROW()=7,MAX([D_i]),"")</f>
        <v/>
      </c>
      <c r="H838" s="69" t="str">
        <f ca="1">IF(INDIRECT("A"&amp;ROW())="","",RANK([Data],[Data],1)+COUNTIF([Data],Tabulka2493[[#This Row],[Data]])-1)</f>
        <v/>
      </c>
      <c r="I838" s="5" t="str">
        <f ca="1">IF(INDIRECT("A"&amp;ROW())="","",(Tabulka2493[[#This Row],[Pořadí2 - i2]]-1)/COUNT([Data]))</f>
        <v/>
      </c>
      <c r="J838" s="5" t="str">
        <f ca="1">IF(INDIRECT("A"&amp;ROW())="","",H838/COUNT([Data]))</f>
        <v/>
      </c>
      <c r="K838" s="72" t="str">
        <f ca="1">IF(INDIRECT("A"&amp;ROW())="","",NORMDIST(Tabulka2493[[#This Row],[Data]],$X$6,$X$7,1))</f>
        <v/>
      </c>
      <c r="L838" s="5" t="str">
        <f t="shared" ca="1" si="37"/>
        <v/>
      </c>
      <c r="M838" s="5" t="str">
        <f>IF(ROW()=7,MAX(Tabulka2493[D_i]),"")</f>
        <v/>
      </c>
      <c r="N838" s="5"/>
      <c r="O838" s="80"/>
      <c r="P838" s="80"/>
      <c r="Q838" s="80"/>
      <c r="R838" s="76" t="str">
        <f>IF(ROW()=7,IF(SUM([pomocná])&gt;0,SUM([pomocná]),1.36/SQRT(COUNT(Tabulka2493[Data]))),"")</f>
        <v/>
      </c>
      <c r="S838" s="79"/>
      <c r="T838" s="72"/>
      <c r="U838" s="72"/>
      <c r="V838" s="72"/>
    </row>
    <row r="839" spans="1:22">
      <c r="A839" s="4" t="str">
        <f>IF('Odhad rozsahu výběru'!D841="","",'Odhad rozsahu výběru'!D841)</f>
        <v/>
      </c>
      <c r="B839" s="69" t="str">
        <f ca="1">IF(INDIRECT("A"&amp;ROW())="","",RANK(A839,[Data],1))</f>
        <v/>
      </c>
      <c r="C839" s="5" t="str">
        <f ca="1">IF(INDIRECT("A"&amp;ROW())="","",(B839-1)/COUNT([Data]))</f>
        <v/>
      </c>
      <c r="D839" s="5" t="str">
        <f ca="1">IF(INDIRECT("A"&amp;ROW())="","",B839/COUNT([Data]))</f>
        <v/>
      </c>
      <c r="E839" t="str">
        <f t="shared" ca="1" si="38"/>
        <v/>
      </c>
      <c r="F839" s="5" t="str">
        <f t="shared" ref="F839:F902" ca="1" si="39">IF(INDIRECT("A"&amp;ROW())="","",MAX(ABS(C839-E839),ABS(D839-E839)))</f>
        <v/>
      </c>
      <c r="G839" s="5" t="str">
        <f>IF(ROW()=7,MAX([D_i]),"")</f>
        <v/>
      </c>
      <c r="H839" s="69" t="str">
        <f ca="1">IF(INDIRECT("A"&amp;ROW())="","",RANK([Data],[Data],1)+COUNTIF([Data],Tabulka2493[[#This Row],[Data]])-1)</f>
        <v/>
      </c>
      <c r="I839" s="5" t="str">
        <f ca="1">IF(INDIRECT("A"&amp;ROW())="","",(Tabulka2493[[#This Row],[Pořadí2 - i2]]-1)/COUNT([Data]))</f>
        <v/>
      </c>
      <c r="J839" s="5" t="str">
        <f ca="1">IF(INDIRECT("A"&amp;ROW())="","",H839/COUNT([Data]))</f>
        <v/>
      </c>
      <c r="K839" s="72" t="str">
        <f ca="1">IF(INDIRECT("A"&amp;ROW())="","",NORMDIST(Tabulka2493[[#This Row],[Data]],$X$6,$X$7,1))</f>
        <v/>
      </c>
      <c r="L839" s="5" t="str">
        <f t="shared" ref="L839:L902" ca="1" si="40">IF(INDIRECT("A"&amp;ROW())="","",MAX(ABS(I839-K839),ABS(J839-K839)))</f>
        <v/>
      </c>
      <c r="M839" s="5" t="str">
        <f>IF(ROW()=7,MAX(Tabulka2493[D_i]),"")</f>
        <v/>
      </c>
      <c r="N839" s="5"/>
      <c r="O839" s="80"/>
      <c r="P839" s="80"/>
      <c r="Q839" s="80"/>
      <c r="R839" s="76" t="str">
        <f>IF(ROW()=7,IF(SUM([pomocná])&gt;0,SUM([pomocná]),1.36/SQRT(COUNT(Tabulka2493[Data]))),"")</f>
        <v/>
      </c>
      <c r="S839" s="79"/>
      <c r="T839" s="72"/>
      <c r="U839" s="72"/>
      <c r="V839" s="72"/>
    </row>
    <row r="840" spans="1:22">
      <c r="A840" s="4" t="str">
        <f>IF('Odhad rozsahu výběru'!D842="","",'Odhad rozsahu výběru'!D842)</f>
        <v/>
      </c>
      <c r="B840" s="69" t="str">
        <f ca="1">IF(INDIRECT("A"&amp;ROW())="","",RANK(A840,[Data],1))</f>
        <v/>
      </c>
      <c r="C840" s="5" t="str">
        <f ca="1">IF(INDIRECT("A"&amp;ROW())="","",(B840-1)/COUNT([Data]))</f>
        <v/>
      </c>
      <c r="D840" s="5" t="str">
        <f ca="1">IF(INDIRECT("A"&amp;ROW())="","",B840/COUNT([Data]))</f>
        <v/>
      </c>
      <c r="E840" t="str">
        <f t="shared" ref="E840:E903" ca="1" si="41">IF(INDIRECT("A"&amp;ROW())="","",NORMDIST(A840,$X$6,$X$7,1))</f>
        <v/>
      </c>
      <c r="F840" s="5" t="str">
        <f t="shared" ca="1" si="39"/>
        <v/>
      </c>
      <c r="G840" s="5" t="str">
        <f>IF(ROW()=7,MAX([D_i]),"")</f>
        <v/>
      </c>
      <c r="H840" s="69" t="str">
        <f ca="1">IF(INDIRECT("A"&amp;ROW())="","",RANK([Data],[Data],1)+COUNTIF([Data],Tabulka2493[[#This Row],[Data]])-1)</f>
        <v/>
      </c>
      <c r="I840" s="5" t="str">
        <f ca="1">IF(INDIRECT("A"&amp;ROW())="","",(Tabulka2493[[#This Row],[Pořadí2 - i2]]-1)/COUNT([Data]))</f>
        <v/>
      </c>
      <c r="J840" s="5" t="str">
        <f ca="1">IF(INDIRECT("A"&amp;ROW())="","",H840/COUNT([Data]))</f>
        <v/>
      </c>
      <c r="K840" s="72" t="str">
        <f ca="1">IF(INDIRECT("A"&amp;ROW())="","",NORMDIST(Tabulka2493[[#This Row],[Data]],$X$6,$X$7,1))</f>
        <v/>
      </c>
      <c r="L840" s="5" t="str">
        <f t="shared" ca="1" si="40"/>
        <v/>
      </c>
      <c r="M840" s="5" t="str">
        <f>IF(ROW()=7,MAX(Tabulka2493[D_i]),"")</f>
        <v/>
      </c>
      <c r="N840" s="5"/>
      <c r="O840" s="80"/>
      <c r="P840" s="80"/>
      <c r="Q840" s="80"/>
      <c r="R840" s="76" t="str">
        <f>IF(ROW()=7,IF(SUM([pomocná])&gt;0,SUM([pomocná]),1.36/SQRT(COUNT(Tabulka2493[Data]))),"")</f>
        <v/>
      </c>
      <c r="S840" s="79"/>
      <c r="T840" s="72"/>
      <c r="U840" s="72"/>
      <c r="V840" s="72"/>
    </row>
    <row r="841" spans="1:22">
      <c r="A841" s="4" t="str">
        <f>IF('Odhad rozsahu výběru'!D843="","",'Odhad rozsahu výběru'!D843)</f>
        <v/>
      </c>
      <c r="B841" s="69" t="str">
        <f ca="1">IF(INDIRECT("A"&amp;ROW())="","",RANK(A841,[Data],1))</f>
        <v/>
      </c>
      <c r="C841" s="5" t="str">
        <f ca="1">IF(INDIRECT("A"&amp;ROW())="","",(B841-1)/COUNT([Data]))</f>
        <v/>
      </c>
      <c r="D841" s="5" t="str">
        <f ca="1">IF(INDIRECT("A"&amp;ROW())="","",B841/COUNT([Data]))</f>
        <v/>
      </c>
      <c r="E841" t="str">
        <f t="shared" ca="1" si="41"/>
        <v/>
      </c>
      <c r="F841" s="5" t="str">
        <f t="shared" ca="1" si="39"/>
        <v/>
      </c>
      <c r="G841" s="5" t="str">
        <f>IF(ROW()=7,MAX([D_i]),"")</f>
        <v/>
      </c>
      <c r="H841" s="69" t="str">
        <f ca="1">IF(INDIRECT("A"&amp;ROW())="","",RANK([Data],[Data],1)+COUNTIF([Data],Tabulka2493[[#This Row],[Data]])-1)</f>
        <v/>
      </c>
      <c r="I841" s="5" t="str">
        <f ca="1">IF(INDIRECT("A"&amp;ROW())="","",(Tabulka2493[[#This Row],[Pořadí2 - i2]]-1)/COUNT([Data]))</f>
        <v/>
      </c>
      <c r="J841" s="5" t="str">
        <f ca="1">IF(INDIRECT("A"&amp;ROW())="","",H841/COUNT([Data]))</f>
        <v/>
      </c>
      <c r="K841" s="72" t="str">
        <f ca="1">IF(INDIRECT("A"&amp;ROW())="","",NORMDIST(Tabulka2493[[#This Row],[Data]],$X$6,$X$7,1))</f>
        <v/>
      </c>
      <c r="L841" s="5" t="str">
        <f t="shared" ca="1" si="40"/>
        <v/>
      </c>
      <c r="M841" s="5" t="str">
        <f>IF(ROW()=7,MAX(Tabulka2493[D_i]),"")</f>
        <v/>
      </c>
      <c r="N841" s="5"/>
      <c r="O841" s="80"/>
      <c r="P841" s="80"/>
      <c r="Q841" s="80"/>
      <c r="R841" s="76" t="str">
        <f>IF(ROW()=7,IF(SUM([pomocná])&gt;0,SUM([pomocná]),1.36/SQRT(COUNT(Tabulka2493[Data]))),"")</f>
        <v/>
      </c>
      <c r="S841" s="79"/>
      <c r="T841" s="72"/>
      <c r="U841" s="72"/>
      <c r="V841" s="72"/>
    </row>
    <row r="842" spans="1:22">
      <c r="A842" s="4" t="str">
        <f>IF('Odhad rozsahu výběru'!D844="","",'Odhad rozsahu výběru'!D844)</f>
        <v/>
      </c>
      <c r="B842" s="69" t="str">
        <f ca="1">IF(INDIRECT("A"&amp;ROW())="","",RANK(A842,[Data],1))</f>
        <v/>
      </c>
      <c r="C842" s="5" t="str">
        <f ca="1">IF(INDIRECT("A"&amp;ROW())="","",(B842-1)/COUNT([Data]))</f>
        <v/>
      </c>
      <c r="D842" s="5" t="str">
        <f ca="1">IF(INDIRECT("A"&amp;ROW())="","",B842/COUNT([Data]))</f>
        <v/>
      </c>
      <c r="E842" t="str">
        <f t="shared" ca="1" si="41"/>
        <v/>
      </c>
      <c r="F842" s="5" t="str">
        <f t="shared" ca="1" si="39"/>
        <v/>
      </c>
      <c r="G842" s="5" t="str">
        <f>IF(ROW()=7,MAX([D_i]),"")</f>
        <v/>
      </c>
      <c r="H842" s="69" t="str">
        <f ca="1">IF(INDIRECT("A"&amp;ROW())="","",RANK([Data],[Data],1)+COUNTIF([Data],Tabulka2493[[#This Row],[Data]])-1)</f>
        <v/>
      </c>
      <c r="I842" s="5" t="str">
        <f ca="1">IF(INDIRECT("A"&amp;ROW())="","",(Tabulka2493[[#This Row],[Pořadí2 - i2]]-1)/COUNT([Data]))</f>
        <v/>
      </c>
      <c r="J842" s="5" t="str">
        <f ca="1">IF(INDIRECT("A"&amp;ROW())="","",H842/COUNT([Data]))</f>
        <v/>
      </c>
      <c r="K842" s="72" t="str">
        <f ca="1">IF(INDIRECT("A"&amp;ROW())="","",NORMDIST(Tabulka2493[[#This Row],[Data]],$X$6,$X$7,1))</f>
        <v/>
      </c>
      <c r="L842" s="5" t="str">
        <f t="shared" ca="1" si="40"/>
        <v/>
      </c>
      <c r="M842" s="5" t="str">
        <f>IF(ROW()=7,MAX(Tabulka2493[D_i]),"")</f>
        <v/>
      </c>
      <c r="N842" s="5"/>
      <c r="O842" s="80"/>
      <c r="P842" s="80"/>
      <c r="Q842" s="80"/>
      <c r="R842" s="76" t="str">
        <f>IF(ROW()=7,IF(SUM([pomocná])&gt;0,SUM([pomocná]),1.36/SQRT(COUNT(Tabulka2493[Data]))),"")</f>
        <v/>
      </c>
      <c r="S842" s="79"/>
      <c r="T842" s="72"/>
      <c r="U842" s="72"/>
      <c r="V842" s="72"/>
    </row>
    <row r="843" spans="1:22">
      <c r="A843" s="4" t="str">
        <f>IF('Odhad rozsahu výběru'!D845="","",'Odhad rozsahu výběru'!D845)</f>
        <v/>
      </c>
      <c r="B843" s="69" t="str">
        <f ca="1">IF(INDIRECT("A"&amp;ROW())="","",RANK(A843,[Data],1))</f>
        <v/>
      </c>
      <c r="C843" s="5" t="str">
        <f ca="1">IF(INDIRECT("A"&amp;ROW())="","",(B843-1)/COUNT([Data]))</f>
        <v/>
      </c>
      <c r="D843" s="5" t="str">
        <f ca="1">IF(INDIRECT("A"&amp;ROW())="","",B843/COUNT([Data]))</f>
        <v/>
      </c>
      <c r="E843" t="str">
        <f t="shared" ca="1" si="41"/>
        <v/>
      </c>
      <c r="F843" s="5" t="str">
        <f t="shared" ca="1" si="39"/>
        <v/>
      </c>
      <c r="G843" s="5" t="str">
        <f>IF(ROW()=7,MAX([D_i]),"")</f>
        <v/>
      </c>
      <c r="H843" s="69" t="str">
        <f ca="1">IF(INDIRECT("A"&amp;ROW())="","",RANK([Data],[Data],1)+COUNTIF([Data],Tabulka2493[[#This Row],[Data]])-1)</f>
        <v/>
      </c>
      <c r="I843" s="5" t="str">
        <f ca="1">IF(INDIRECT("A"&amp;ROW())="","",(Tabulka2493[[#This Row],[Pořadí2 - i2]]-1)/COUNT([Data]))</f>
        <v/>
      </c>
      <c r="J843" s="5" t="str">
        <f ca="1">IF(INDIRECT("A"&amp;ROW())="","",H843/COUNT([Data]))</f>
        <v/>
      </c>
      <c r="K843" s="72" t="str">
        <f ca="1">IF(INDIRECT("A"&amp;ROW())="","",NORMDIST(Tabulka2493[[#This Row],[Data]],$X$6,$X$7,1))</f>
        <v/>
      </c>
      <c r="L843" s="5" t="str">
        <f t="shared" ca="1" si="40"/>
        <v/>
      </c>
      <c r="M843" s="5" t="str">
        <f>IF(ROW()=7,MAX(Tabulka2493[D_i]),"")</f>
        <v/>
      </c>
      <c r="N843" s="5"/>
      <c r="O843" s="80"/>
      <c r="P843" s="80"/>
      <c r="Q843" s="80"/>
      <c r="R843" s="76" t="str">
        <f>IF(ROW()=7,IF(SUM([pomocná])&gt;0,SUM([pomocná]),1.36/SQRT(COUNT(Tabulka2493[Data]))),"")</f>
        <v/>
      </c>
      <c r="S843" s="79"/>
      <c r="T843" s="72"/>
      <c r="U843" s="72"/>
      <c r="V843" s="72"/>
    </row>
    <row r="844" spans="1:22">
      <c r="A844" s="4" t="str">
        <f>IF('Odhad rozsahu výběru'!D846="","",'Odhad rozsahu výběru'!D846)</f>
        <v/>
      </c>
      <c r="B844" s="69" t="str">
        <f ca="1">IF(INDIRECT("A"&amp;ROW())="","",RANK(A844,[Data],1))</f>
        <v/>
      </c>
      <c r="C844" s="5" t="str">
        <f ca="1">IF(INDIRECT("A"&amp;ROW())="","",(B844-1)/COUNT([Data]))</f>
        <v/>
      </c>
      <c r="D844" s="5" t="str">
        <f ca="1">IF(INDIRECT("A"&amp;ROW())="","",B844/COUNT([Data]))</f>
        <v/>
      </c>
      <c r="E844" t="str">
        <f t="shared" ca="1" si="41"/>
        <v/>
      </c>
      <c r="F844" s="5" t="str">
        <f t="shared" ca="1" si="39"/>
        <v/>
      </c>
      <c r="G844" s="5" t="str">
        <f>IF(ROW()=7,MAX([D_i]),"")</f>
        <v/>
      </c>
      <c r="H844" s="69" t="str">
        <f ca="1">IF(INDIRECT("A"&amp;ROW())="","",RANK([Data],[Data],1)+COUNTIF([Data],Tabulka2493[[#This Row],[Data]])-1)</f>
        <v/>
      </c>
      <c r="I844" s="5" t="str">
        <f ca="1">IF(INDIRECT("A"&amp;ROW())="","",(Tabulka2493[[#This Row],[Pořadí2 - i2]]-1)/COUNT([Data]))</f>
        <v/>
      </c>
      <c r="J844" s="5" t="str">
        <f ca="1">IF(INDIRECT("A"&amp;ROW())="","",H844/COUNT([Data]))</f>
        <v/>
      </c>
      <c r="K844" s="72" t="str">
        <f ca="1">IF(INDIRECT("A"&amp;ROW())="","",NORMDIST(Tabulka2493[[#This Row],[Data]],$X$6,$X$7,1))</f>
        <v/>
      </c>
      <c r="L844" s="5" t="str">
        <f t="shared" ca="1" si="40"/>
        <v/>
      </c>
      <c r="M844" s="5" t="str">
        <f>IF(ROW()=7,MAX(Tabulka2493[D_i]),"")</f>
        <v/>
      </c>
      <c r="N844" s="5"/>
      <c r="O844" s="80"/>
      <c r="P844" s="80"/>
      <c r="Q844" s="80"/>
      <c r="R844" s="76" t="str">
        <f>IF(ROW()=7,IF(SUM([pomocná])&gt;0,SUM([pomocná]),1.36/SQRT(COUNT(Tabulka2493[Data]))),"")</f>
        <v/>
      </c>
      <c r="S844" s="79"/>
      <c r="T844" s="72"/>
      <c r="U844" s="72"/>
      <c r="V844" s="72"/>
    </row>
    <row r="845" spans="1:22">
      <c r="A845" s="4" t="str">
        <f>IF('Odhad rozsahu výběru'!D847="","",'Odhad rozsahu výběru'!D847)</f>
        <v/>
      </c>
      <c r="B845" s="69" t="str">
        <f ca="1">IF(INDIRECT("A"&amp;ROW())="","",RANK(A845,[Data],1))</f>
        <v/>
      </c>
      <c r="C845" s="5" t="str">
        <f ca="1">IF(INDIRECT("A"&amp;ROW())="","",(B845-1)/COUNT([Data]))</f>
        <v/>
      </c>
      <c r="D845" s="5" t="str">
        <f ca="1">IF(INDIRECT("A"&amp;ROW())="","",B845/COUNT([Data]))</f>
        <v/>
      </c>
      <c r="E845" t="str">
        <f t="shared" ca="1" si="41"/>
        <v/>
      </c>
      <c r="F845" s="5" t="str">
        <f t="shared" ca="1" si="39"/>
        <v/>
      </c>
      <c r="G845" s="5" t="str">
        <f>IF(ROW()=7,MAX([D_i]),"")</f>
        <v/>
      </c>
      <c r="H845" s="69" t="str">
        <f ca="1">IF(INDIRECT("A"&amp;ROW())="","",RANK([Data],[Data],1)+COUNTIF([Data],Tabulka2493[[#This Row],[Data]])-1)</f>
        <v/>
      </c>
      <c r="I845" s="5" t="str">
        <f ca="1">IF(INDIRECT("A"&amp;ROW())="","",(Tabulka2493[[#This Row],[Pořadí2 - i2]]-1)/COUNT([Data]))</f>
        <v/>
      </c>
      <c r="J845" s="5" t="str">
        <f ca="1">IF(INDIRECT("A"&amp;ROW())="","",H845/COUNT([Data]))</f>
        <v/>
      </c>
      <c r="K845" s="72" t="str">
        <f ca="1">IF(INDIRECT("A"&amp;ROW())="","",NORMDIST(Tabulka2493[[#This Row],[Data]],$X$6,$X$7,1))</f>
        <v/>
      </c>
      <c r="L845" s="5" t="str">
        <f t="shared" ca="1" si="40"/>
        <v/>
      </c>
      <c r="M845" s="5" t="str">
        <f>IF(ROW()=7,MAX(Tabulka2493[D_i]),"")</f>
        <v/>
      </c>
      <c r="N845" s="5"/>
      <c r="O845" s="80"/>
      <c r="P845" s="80"/>
      <c r="Q845" s="80"/>
      <c r="R845" s="76" t="str">
        <f>IF(ROW()=7,IF(SUM([pomocná])&gt;0,SUM([pomocná]),1.36/SQRT(COUNT(Tabulka2493[Data]))),"")</f>
        <v/>
      </c>
      <c r="S845" s="79"/>
      <c r="T845" s="72"/>
      <c r="U845" s="72"/>
      <c r="V845" s="72"/>
    </row>
    <row r="846" spans="1:22">
      <c r="A846" s="4" t="str">
        <f>IF('Odhad rozsahu výběru'!D848="","",'Odhad rozsahu výběru'!D848)</f>
        <v/>
      </c>
      <c r="B846" s="69" t="str">
        <f ca="1">IF(INDIRECT("A"&amp;ROW())="","",RANK(A846,[Data],1))</f>
        <v/>
      </c>
      <c r="C846" s="5" t="str">
        <f ca="1">IF(INDIRECT("A"&amp;ROW())="","",(B846-1)/COUNT([Data]))</f>
        <v/>
      </c>
      <c r="D846" s="5" t="str">
        <f ca="1">IF(INDIRECT("A"&amp;ROW())="","",B846/COUNT([Data]))</f>
        <v/>
      </c>
      <c r="E846" t="str">
        <f t="shared" ca="1" si="41"/>
        <v/>
      </c>
      <c r="F846" s="5" t="str">
        <f t="shared" ca="1" si="39"/>
        <v/>
      </c>
      <c r="G846" s="5" t="str">
        <f>IF(ROW()=7,MAX([D_i]),"")</f>
        <v/>
      </c>
      <c r="H846" s="69" t="str">
        <f ca="1">IF(INDIRECT("A"&amp;ROW())="","",RANK([Data],[Data],1)+COUNTIF([Data],Tabulka2493[[#This Row],[Data]])-1)</f>
        <v/>
      </c>
      <c r="I846" s="5" t="str">
        <f ca="1">IF(INDIRECT("A"&amp;ROW())="","",(Tabulka2493[[#This Row],[Pořadí2 - i2]]-1)/COUNT([Data]))</f>
        <v/>
      </c>
      <c r="J846" s="5" t="str">
        <f ca="1">IF(INDIRECT("A"&amp;ROW())="","",H846/COUNT([Data]))</f>
        <v/>
      </c>
      <c r="K846" s="72" t="str">
        <f ca="1">IF(INDIRECT("A"&amp;ROW())="","",NORMDIST(Tabulka2493[[#This Row],[Data]],$X$6,$X$7,1))</f>
        <v/>
      </c>
      <c r="L846" s="5" t="str">
        <f t="shared" ca="1" si="40"/>
        <v/>
      </c>
      <c r="M846" s="5" t="str">
        <f>IF(ROW()=7,MAX(Tabulka2493[D_i]),"")</f>
        <v/>
      </c>
      <c r="N846" s="5"/>
      <c r="O846" s="80"/>
      <c r="P846" s="80"/>
      <c r="Q846" s="80"/>
      <c r="R846" s="76" t="str">
        <f>IF(ROW()=7,IF(SUM([pomocná])&gt;0,SUM([pomocná]),1.36/SQRT(COUNT(Tabulka2493[Data]))),"")</f>
        <v/>
      </c>
      <c r="S846" s="79"/>
      <c r="T846" s="72"/>
      <c r="U846" s="72"/>
      <c r="V846" s="72"/>
    </row>
    <row r="847" spans="1:22">
      <c r="A847" s="4" t="str">
        <f>IF('Odhad rozsahu výběru'!D849="","",'Odhad rozsahu výběru'!D849)</f>
        <v/>
      </c>
      <c r="B847" s="69" t="str">
        <f ca="1">IF(INDIRECT("A"&amp;ROW())="","",RANK(A847,[Data],1))</f>
        <v/>
      </c>
      <c r="C847" s="5" t="str">
        <f ca="1">IF(INDIRECT("A"&amp;ROW())="","",(B847-1)/COUNT([Data]))</f>
        <v/>
      </c>
      <c r="D847" s="5" t="str">
        <f ca="1">IF(INDIRECT("A"&amp;ROW())="","",B847/COUNT([Data]))</f>
        <v/>
      </c>
      <c r="E847" t="str">
        <f t="shared" ca="1" si="41"/>
        <v/>
      </c>
      <c r="F847" s="5" t="str">
        <f t="shared" ca="1" si="39"/>
        <v/>
      </c>
      <c r="G847" s="5" t="str">
        <f>IF(ROW()=7,MAX([D_i]),"")</f>
        <v/>
      </c>
      <c r="H847" s="69" t="str">
        <f ca="1">IF(INDIRECT("A"&amp;ROW())="","",RANK([Data],[Data],1)+COUNTIF([Data],Tabulka2493[[#This Row],[Data]])-1)</f>
        <v/>
      </c>
      <c r="I847" s="5" t="str">
        <f ca="1">IF(INDIRECT("A"&amp;ROW())="","",(Tabulka2493[[#This Row],[Pořadí2 - i2]]-1)/COUNT([Data]))</f>
        <v/>
      </c>
      <c r="J847" s="5" t="str">
        <f ca="1">IF(INDIRECT("A"&amp;ROW())="","",H847/COUNT([Data]))</f>
        <v/>
      </c>
      <c r="K847" s="72" t="str">
        <f ca="1">IF(INDIRECT("A"&amp;ROW())="","",NORMDIST(Tabulka2493[[#This Row],[Data]],$X$6,$X$7,1))</f>
        <v/>
      </c>
      <c r="L847" s="5" t="str">
        <f t="shared" ca="1" si="40"/>
        <v/>
      </c>
      <c r="M847" s="5" t="str">
        <f>IF(ROW()=7,MAX(Tabulka2493[D_i]),"")</f>
        <v/>
      </c>
      <c r="N847" s="5"/>
      <c r="O847" s="80"/>
      <c r="P847" s="80"/>
      <c r="Q847" s="80"/>
      <c r="R847" s="76" t="str">
        <f>IF(ROW()=7,IF(SUM([pomocná])&gt;0,SUM([pomocná]),1.36/SQRT(COUNT(Tabulka2493[Data]))),"")</f>
        <v/>
      </c>
      <c r="S847" s="79"/>
      <c r="T847" s="72"/>
      <c r="U847" s="72"/>
      <c r="V847" s="72"/>
    </row>
    <row r="848" spans="1:22">
      <c r="A848" s="4" t="str">
        <f>IF('Odhad rozsahu výběru'!D850="","",'Odhad rozsahu výběru'!D850)</f>
        <v/>
      </c>
      <c r="B848" s="69" t="str">
        <f ca="1">IF(INDIRECT("A"&amp;ROW())="","",RANK(A848,[Data],1))</f>
        <v/>
      </c>
      <c r="C848" s="5" t="str">
        <f ca="1">IF(INDIRECT("A"&amp;ROW())="","",(B848-1)/COUNT([Data]))</f>
        <v/>
      </c>
      <c r="D848" s="5" t="str">
        <f ca="1">IF(INDIRECT("A"&amp;ROW())="","",B848/COUNT([Data]))</f>
        <v/>
      </c>
      <c r="E848" t="str">
        <f t="shared" ca="1" si="41"/>
        <v/>
      </c>
      <c r="F848" s="5" t="str">
        <f t="shared" ca="1" si="39"/>
        <v/>
      </c>
      <c r="G848" s="5" t="str">
        <f>IF(ROW()=7,MAX([D_i]),"")</f>
        <v/>
      </c>
      <c r="H848" s="69" t="str">
        <f ca="1">IF(INDIRECT("A"&amp;ROW())="","",RANK([Data],[Data],1)+COUNTIF([Data],Tabulka2493[[#This Row],[Data]])-1)</f>
        <v/>
      </c>
      <c r="I848" s="5" t="str">
        <f ca="1">IF(INDIRECT("A"&amp;ROW())="","",(Tabulka2493[[#This Row],[Pořadí2 - i2]]-1)/COUNT([Data]))</f>
        <v/>
      </c>
      <c r="J848" s="5" t="str">
        <f ca="1">IF(INDIRECT("A"&amp;ROW())="","",H848/COUNT([Data]))</f>
        <v/>
      </c>
      <c r="K848" s="72" t="str">
        <f ca="1">IF(INDIRECT("A"&amp;ROW())="","",NORMDIST(Tabulka2493[[#This Row],[Data]],$X$6,$X$7,1))</f>
        <v/>
      </c>
      <c r="L848" s="5" t="str">
        <f t="shared" ca="1" si="40"/>
        <v/>
      </c>
      <c r="M848" s="5" t="str">
        <f>IF(ROW()=7,MAX(Tabulka2493[D_i]),"")</f>
        <v/>
      </c>
      <c r="N848" s="5"/>
      <c r="O848" s="80"/>
      <c r="P848" s="80"/>
      <c r="Q848" s="80"/>
      <c r="R848" s="76" t="str">
        <f>IF(ROW()=7,IF(SUM([pomocná])&gt;0,SUM([pomocná]),1.36/SQRT(COUNT(Tabulka2493[Data]))),"")</f>
        <v/>
      </c>
      <c r="S848" s="79"/>
      <c r="T848" s="72"/>
      <c r="U848" s="72"/>
      <c r="V848" s="72"/>
    </row>
    <row r="849" spans="1:22">
      <c r="A849" s="4" t="str">
        <f>IF('Odhad rozsahu výběru'!D851="","",'Odhad rozsahu výběru'!D851)</f>
        <v/>
      </c>
      <c r="B849" s="69" t="str">
        <f ca="1">IF(INDIRECT("A"&amp;ROW())="","",RANK(A849,[Data],1))</f>
        <v/>
      </c>
      <c r="C849" s="5" t="str">
        <f ca="1">IF(INDIRECT("A"&amp;ROW())="","",(B849-1)/COUNT([Data]))</f>
        <v/>
      </c>
      <c r="D849" s="5" t="str">
        <f ca="1">IF(INDIRECT("A"&amp;ROW())="","",B849/COUNT([Data]))</f>
        <v/>
      </c>
      <c r="E849" t="str">
        <f t="shared" ca="1" si="41"/>
        <v/>
      </c>
      <c r="F849" s="5" t="str">
        <f t="shared" ca="1" si="39"/>
        <v/>
      </c>
      <c r="G849" s="5" t="str">
        <f>IF(ROW()=7,MAX([D_i]),"")</f>
        <v/>
      </c>
      <c r="H849" s="69" t="str">
        <f ca="1">IF(INDIRECT("A"&amp;ROW())="","",RANK([Data],[Data],1)+COUNTIF([Data],Tabulka2493[[#This Row],[Data]])-1)</f>
        <v/>
      </c>
      <c r="I849" s="5" t="str">
        <f ca="1">IF(INDIRECT("A"&amp;ROW())="","",(Tabulka2493[[#This Row],[Pořadí2 - i2]]-1)/COUNT([Data]))</f>
        <v/>
      </c>
      <c r="J849" s="5" t="str">
        <f ca="1">IF(INDIRECT("A"&amp;ROW())="","",H849/COUNT([Data]))</f>
        <v/>
      </c>
      <c r="K849" s="72" t="str">
        <f ca="1">IF(INDIRECT("A"&amp;ROW())="","",NORMDIST(Tabulka2493[[#This Row],[Data]],$X$6,$X$7,1))</f>
        <v/>
      </c>
      <c r="L849" s="5" t="str">
        <f t="shared" ca="1" si="40"/>
        <v/>
      </c>
      <c r="M849" s="5" t="str">
        <f>IF(ROW()=7,MAX(Tabulka2493[D_i]),"")</f>
        <v/>
      </c>
      <c r="N849" s="5"/>
      <c r="O849" s="80"/>
      <c r="P849" s="80"/>
      <c r="Q849" s="80"/>
      <c r="R849" s="76" t="str">
        <f>IF(ROW()=7,IF(SUM([pomocná])&gt;0,SUM([pomocná]),1.36/SQRT(COUNT(Tabulka2493[Data]))),"")</f>
        <v/>
      </c>
      <c r="S849" s="79"/>
      <c r="T849" s="72"/>
      <c r="U849" s="72"/>
      <c r="V849" s="72"/>
    </row>
    <row r="850" spans="1:22">
      <c r="A850" s="4" t="str">
        <f>IF('Odhad rozsahu výběru'!D852="","",'Odhad rozsahu výběru'!D852)</f>
        <v/>
      </c>
      <c r="B850" s="69" t="str">
        <f ca="1">IF(INDIRECT("A"&amp;ROW())="","",RANK(A850,[Data],1))</f>
        <v/>
      </c>
      <c r="C850" s="5" t="str">
        <f ca="1">IF(INDIRECT("A"&amp;ROW())="","",(B850-1)/COUNT([Data]))</f>
        <v/>
      </c>
      <c r="D850" s="5" t="str">
        <f ca="1">IF(INDIRECT("A"&amp;ROW())="","",B850/COUNT([Data]))</f>
        <v/>
      </c>
      <c r="E850" t="str">
        <f t="shared" ca="1" si="41"/>
        <v/>
      </c>
      <c r="F850" s="5" t="str">
        <f t="shared" ca="1" si="39"/>
        <v/>
      </c>
      <c r="G850" s="5" t="str">
        <f>IF(ROW()=7,MAX([D_i]),"")</f>
        <v/>
      </c>
      <c r="H850" s="69" t="str">
        <f ca="1">IF(INDIRECT("A"&amp;ROW())="","",RANK([Data],[Data],1)+COUNTIF([Data],Tabulka2493[[#This Row],[Data]])-1)</f>
        <v/>
      </c>
      <c r="I850" s="5" t="str">
        <f ca="1">IF(INDIRECT("A"&amp;ROW())="","",(Tabulka2493[[#This Row],[Pořadí2 - i2]]-1)/COUNT([Data]))</f>
        <v/>
      </c>
      <c r="J850" s="5" t="str">
        <f ca="1">IF(INDIRECT("A"&amp;ROW())="","",H850/COUNT([Data]))</f>
        <v/>
      </c>
      <c r="K850" s="72" t="str">
        <f ca="1">IF(INDIRECT("A"&amp;ROW())="","",NORMDIST(Tabulka2493[[#This Row],[Data]],$X$6,$X$7,1))</f>
        <v/>
      </c>
      <c r="L850" s="5" t="str">
        <f t="shared" ca="1" si="40"/>
        <v/>
      </c>
      <c r="M850" s="5" t="str">
        <f>IF(ROW()=7,MAX(Tabulka2493[D_i]),"")</f>
        <v/>
      </c>
      <c r="N850" s="5"/>
      <c r="O850" s="80"/>
      <c r="P850" s="80"/>
      <c r="Q850" s="80"/>
      <c r="R850" s="76" t="str">
        <f>IF(ROW()=7,IF(SUM([pomocná])&gt;0,SUM([pomocná]),1.36/SQRT(COUNT(Tabulka2493[Data]))),"")</f>
        <v/>
      </c>
      <c r="S850" s="79"/>
      <c r="T850" s="72"/>
      <c r="U850" s="72"/>
      <c r="V850" s="72"/>
    </row>
    <row r="851" spans="1:22">
      <c r="A851" s="4" t="str">
        <f>IF('Odhad rozsahu výběru'!D853="","",'Odhad rozsahu výběru'!D853)</f>
        <v/>
      </c>
      <c r="B851" s="69" t="str">
        <f ca="1">IF(INDIRECT("A"&amp;ROW())="","",RANK(A851,[Data],1))</f>
        <v/>
      </c>
      <c r="C851" s="5" t="str">
        <f ca="1">IF(INDIRECT("A"&amp;ROW())="","",(B851-1)/COUNT([Data]))</f>
        <v/>
      </c>
      <c r="D851" s="5" t="str">
        <f ca="1">IF(INDIRECT("A"&amp;ROW())="","",B851/COUNT([Data]))</f>
        <v/>
      </c>
      <c r="E851" t="str">
        <f t="shared" ca="1" si="41"/>
        <v/>
      </c>
      <c r="F851" s="5" t="str">
        <f t="shared" ca="1" si="39"/>
        <v/>
      </c>
      <c r="G851" s="5" t="str">
        <f>IF(ROW()=7,MAX([D_i]),"")</f>
        <v/>
      </c>
      <c r="H851" s="69" t="str">
        <f ca="1">IF(INDIRECT("A"&amp;ROW())="","",RANK([Data],[Data],1)+COUNTIF([Data],Tabulka2493[[#This Row],[Data]])-1)</f>
        <v/>
      </c>
      <c r="I851" s="5" t="str">
        <f ca="1">IF(INDIRECT("A"&amp;ROW())="","",(Tabulka2493[[#This Row],[Pořadí2 - i2]]-1)/COUNT([Data]))</f>
        <v/>
      </c>
      <c r="J851" s="5" t="str">
        <f ca="1">IF(INDIRECT("A"&amp;ROW())="","",H851/COUNT([Data]))</f>
        <v/>
      </c>
      <c r="K851" s="72" t="str">
        <f ca="1">IF(INDIRECT("A"&amp;ROW())="","",NORMDIST(Tabulka2493[[#This Row],[Data]],$X$6,$X$7,1))</f>
        <v/>
      </c>
      <c r="L851" s="5" t="str">
        <f t="shared" ca="1" si="40"/>
        <v/>
      </c>
      <c r="M851" s="5" t="str">
        <f>IF(ROW()=7,MAX(Tabulka2493[D_i]),"")</f>
        <v/>
      </c>
      <c r="N851" s="5"/>
      <c r="O851" s="80"/>
      <c r="P851" s="80"/>
      <c r="Q851" s="80"/>
      <c r="R851" s="76" t="str">
        <f>IF(ROW()=7,IF(SUM([pomocná])&gt;0,SUM([pomocná]),1.36/SQRT(COUNT(Tabulka2493[Data]))),"")</f>
        <v/>
      </c>
      <c r="S851" s="79"/>
      <c r="T851" s="72"/>
      <c r="U851" s="72"/>
      <c r="V851" s="72"/>
    </row>
    <row r="852" spans="1:22">
      <c r="A852" s="4" t="str">
        <f>IF('Odhad rozsahu výběru'!D854="","",'Odhad rozsahu výběru'!D854)</f>
        <v/>
      </c>
      <c r="B852" s="69" t="str">
        <f ca="1">IF(INDIRECT("A"&amp;ROW())="","",RANK(A852,[Data],1))</f>
        <v/>
      </c>
      <c r="C852" s="5" t="str">
        <f ca="1">IF(INDIRECT("A"&amp;ROW())="","",(B852-1)/COUNT([Data]))</f>
        <v/>
      </c>
      <c r="D852" s="5" t="str">
        <f ca="1">IF(INDIRECT("A"&amp;ROW())="","",B852/COUNT([Data]))</f>
        <v/>
      </c>
      <c r="E852" t="str">
        <f t="shared" ca="1" si="41"/>
        <v/>
      </c>
      <c r="F852" s="5" t="str">
        <f t="shared" ca="1" si="39"/>
        <v/>
      </c>
      <c r="G852" s="5" t="str">
        <f>IF(ROW()=7,MAX([D_i]),"")</f>
        <v/>
      </c>
      <c r="H852" s="69" t="str">
        <f ca="1">IF(INDIRECT("A"&amp;ROW())="","",RANK([Data],[Data],1)+COUNTIF([Data],Tabulka2493[[#This Row],[Data]])-1)</f>
        <v/>
      </c>
      <c r="I852" s="5" t="str">
        <f ca="1">IF(INDIRECT("A"&amp;ROW())="","",(Tabulka2493[[#This Row],[Pořadí2 - i2]]-1)/COUNT([Data]))</f>
        <v/>
      </c>
      <c r="J852" s="5" t="str">
        <f ca="1">IF(INDIRECT("A"&amp;ROW())="","",H852/COUNT([Data]))</f>
        <v/>
      </c>
      <c r="K852" s="72" t="str">
        <f ca="1">IF(INDIRECT("A"&amp;ROW())="","",NORMDIST(Tabulka2493[[#This Row],[Data]],$X$6,$X$7,1))</f>
        <v/>
      </c>
      <c r="L852" s="5" t="str">
        <f t="shared" ca="1" si="40"/>
        <v/>
      </c>
      <c r="M852" s="5" t="str">
        <f>IF(ROW()=7,MAX(Tabulka2493[D_i]),"")</f>
        <v/>
      </c>
      <c r="N852" s="5"/>
      <c r="O852" s="80"/>
      <c r="P852" s="80"/>
      <c r="Q852" s="80"/>
      <c r="R852" s="76" t="str">
        <f>IF(ROW()=7,IF(SUM([pomocná])&gt;0,SUM([pomocná]),1.36/SQRT(COUNT(Tabulka2493[Data]))),"")</f>
        <v/>
      </c>
      <c r="S852" s="79"/>
      <c r="T852" s="72"/>
      <c r="U852" s="72"/>
      <c r="V852" s="72"/>
    </row>
    <row r="853" spans="1:22">
      <c r="A853" s="4" t="str">
        <f>IF('Odhad rozsahu výběru'!D855="","",'Odhad rozsahu výběru'!D855)</f>
        <v/>
      </c>
      <c r="B853" s="69" t="str">
        <f ca="1">IF(INDIRECT("A"&amp;ROW())="","",RANK(A853,[Data],1))</f>
        <v/>
      </c>
      <c r="C853" s="5" t="str">
        <f ca="1">IF(INDIRECT("A"&amp;ROW())="","",(B853-1)/COUNT([Data]))</f>
        <v/>
      </c>
      <c r="D853" s="5" t="str">
        <f ca="1">IF(INDIRECT("A"&amp;ROW())="","",B853/COUNT([Data]))</f>
        <v/>
      </c>
      <c r="E853" t="str">
        <f t="shared" ca="1" si="41"/>
        <v/>
      </c>
      <c r="F853" s="5" t="str">
        <f t="shared" ca="1" si="39"/>
        <v/>
      </c>
      <c r="G853" s="5" t="str">
        <f>IF(ROW()=7,MAX([D_i]),"")</f>
        <v/>
      </c>
      <c r="H853" s="69" t="str">
        <f ca="1">IF(INDIRECT("A"&amp;ROW())="","",RANK([Data],[Data],1)+COUNTIF([Data],Tabulka2493[[#This Row],[Data]])-1)</f>
        <v/>
      </c>
      <c r="I853" s="5" t="str">
        <f ca="1">IF(INDIRECT("A"&amp;ROW())="","",(Tabulka2493[[#This Row],[Pořadí2 - i2]]-1)/COUNT([Data]))</f>
        <v/>
      </c>
      <c r="J853" s="5" t="str">
        <f ca="1">IF(INDIRECT("A"&amp;ROW())="","",H853/COUNT([Data]))</f>
        <v/>
      </c>
      <c r="K853" s="72" t="str">
        <f ca="1">IF(INDIRECT("A"&amp;ROW())="","",NORMDIST(Tabulka2493[[#This Row],[Data]],$X$6,$X$7,1))</f>
        <v/>
      </c>
      <c r="L853" s="5" t="str">
        <f t="shared" ca="1" si="40"/>
        <v/>
      </c>
      <c r="M853" s="5" t="str">
        <f>IF(ROW()=7,MAX(Tabulka2493[D_i]),"")</f>
        <v/>
      </c>
      <c r="N853" s="5"/>
      <c r="O853" s="80"/>
      <c r="P853" s="80"/>
      <c r="Q853" s="80"/>
      <c r="R853" s="76" t="str">
        <f>IF(ROW()=7,IF(SUM([pomocná])&gt;0,SUM([pomocná]),1.36/SQRT(COUNT(Tabulka2493[Data]))),"")</f>
        <v/>
      </c>
      <c r="S853" s="79"/>
      <c r="T853" s="72"/>
      <c r="U853" s="72"/>
      <c r="V853" s="72"/>
    </row>
    <row r="854" spans="1:22">
      <c r="A854" s="4" t="str">
        <f>IF('Odhad rozsahu výběru'!D856="","",'Odhad rozsahu výběru'!D856)</f>
        <v/>
      </c>
      <c r="B854" s="69" t="str">
        <f ca="1">IF(INDIRECT("A"&amp;ROW())="","",RANK(A854,[Data],1))</f>
        <v/>
      </c>
      <c r="C854" s="5" t="str">
        <f ca="1">IF(INDIRECT("A"&amp;ROW())="","",(B854-1)/COUNT([Data]))</f>
        <v/>
      </c>
      <c r="D854" s="5" t="str">
        <f ca="1">IF(INDIRECT("A"&amp;ROW())="","",B854/COUNT([Data]))</f>
        <v/>
      </c>
      <c r="E854" t="str">
        <f t="shared" ca="1" si="41"/>
        <v/>
      </c>
      <c r="F854" s="5" t="str">
        <f t="shared" ca="1" si="39"/>
        <v/>
      </c>
      <c r="G854" s="5" t="str">
        <f>IF(ROW()=7,MAX([D_i]),"")</f>
        <v/>
      </c>
      <c r="H854" s="69" t="str">
        <f ca="1">IF(INDIRECT("A"&amp;ROW())="","",RANK([Data],[Data],1)+COUNTIF([Data],Tabulka2493[[#This Row],[Data]])-1)</f>
        <v/>
      </c>
      <c r="I854" s="5" t="str">
        <f ca="1">IF(INDIRECT("A"&amp;ROW())="","",(Tabulka2493[[#This Row],[Pořadí2 - i2]]-1)/COUNT([Data]))</f>
        <v/>
      </c>
      <c r="J854" s="5" t="str">
        <f ca="1">IF(INDIRECT("A"&amp;ROW())="","",H854/COUNT([Data]))</f>
        <v/>
      </c>
      <c r="K854" s="72" t="str">
        <f ca="1">IF(INDIRECT("A"&amp;ROW())="","",NORMDIST(Tabulka2493[[#This Row],[Data]],$X$6,$X$7,1))</f>
        <v/>
      </c>
      <c r="L854" s="5" t="str">
        <f t="shared" ca="1" si="40"/>
        <v/>
      </c>
      <c r="M854" s="5" t="str">
        <f>IF(ROW()=7,MAX(Tabulka2493[D_i]),"")</f>
        <v/>
      </c>
      <c r="N854" s="5"/>
      <c r="O854" s="80"/>
      <c r="P854" s="80"/>
      <c r="Q854" s="80"/>
      <c r="R854" s="76" t="str">
        <f>IF(ROW()=7,IF(SUM([pomocná])&gt;0,SUM([pomocná]),1.36/SQRT(COUNT(Tabulka2493[Data]))),"")</f>
        <v/>
      </c>
      <c r="S854" s="79"/>
      <c r="T854" s="72"/>
      <c r="U854" s="72"/>
      <c r="V854" s="72"/>
    </row>
    <row r="855" spans="1:22">
      <c r="A855" s="4" t="str">
        <f>IF('Odhad rozsahu výběru'!D857="","",'Odhad rozsahu výběru'!D857)</f>
        <v/>
      </c>
      <c r="B855" s="69" t="str">
        <f ca="1">IF(INDIRECT("A"&amp;ROW())="","",RANK(A855,[Data],1))</f>
        <v/>
      </c>
      <c r="C855" s="5" t="str">
        <f ca="1">IF(INDIRECT("A"&amp;ROW())="","",(B855-1)/COUNT([Data]))</f>
        <v/>
      </c>
      <c r="D855" s="5" t="str">
        <f ca="1">IF(INDIRECT("A"&amp;ROW())="","",B855/COUNT([Data]))</f>
        <v/>
      </c>
      <c r="E855" t="str">
        <f t="shared" ca="1" si="41"/>
        <v/>
      </c>
      <c r="F855" s="5" t="str">
        <f t="shared" ca="1" si="39"/>
        <v/>
      </c>
      <c r="G855" s="5" t="str">
        <f>IF(ROW()=7,MAX([D_i]),"")</f>
        <v/>
      </c>
      <c r="H855" s="69" t="str">
        <f ca="1">IF(INDIRECT("A"&amp;ROW())="","",RANK([Data],[Data],1)+COUNTIF([Data],Tabulka2493[[#This Row],[Data]])-1)</f>
        <v/>
      </c>
      <c r="I855" s="5" t="str">
        <f ca="1">IF(INDIRECT("A"&amp;ROW())="","",(Tabulka2493[[#This Row],[Pořadí2 - i2]]-1)/COUNT([Data]))</f>
        <v/>
      </c>
      <c r="J855" s="5" t="str">
        <f ca="1">IF(INDIRECT("A"&amp;ROW())="","",H855/COUNT([Data]))</f>
        <v/>
      </c>
      <c r="K855" s="72" t="str">
        <f ca="1">IF(INDIRECT("A"&amp;ROW())="","",NORMDIST(Tabulka2493[[#This Row],[Data]],$X$6,$X$7,1))</f>
        <v/>
      </c>
      <c r="L855" s="5" t="str">
        <f t="shared" ca="1" si="40"/>
        <v/>
      </c>
      <c r="M855" s="5" t="str">
        <f>IF(ROW()=7,MAX(Tabulka2493[D_i]),"")</f>
        <v/>
      </c>
      <c r="N855" s="5"/>
      <c r="O855" s="80"/>
      <c r="P855" s="80"/>
      <c r="Q855" s="80"/>
      <c r="R855" s="76" t="str">
        <f>IF(ROW()=7,IF(SUM([pomocná])&gt;0,SUM([pomocná]),1.36/SQRT(COUNT(Tabulka2493[Data]))),"")</f>
        <v/>
      </c>
      <c r="S855" s="79"/>
      <c r="T855" s="72"/>
      <c r="U855" s="72"/>
      <c r="V855" s="72"/>
    </row>
    <row r="856" spans="1:22">
      <c r="A856" s="4" t="str">
        <f>IF('Odhad rozsahu výběru'!D858="","",'Odhad rozsahu výběru'!D858)</f>
        <v/>
      </c>
      <c r="B856" s="69" t="str">
        <f ca="1">IF(INDIRECT("A"&amp;ROW())="","",RANK(A856,[Data],1))</f>
        <v/>
      </c>
      <c r="C856" s="5" t="str">
        <f ca="1">IF(INDIRECT("A"&amp;ROW())="","",(B856-1)/COUNT([Data]))</f>
        <v/>
      </c>
      <c r="D856" s="5" t="str">
        <f ca="1">IF(INDIRECT("A"&amp;ROW())="","",B856/COUNT([Data]))</f>
        <v/>
      </c>
      <c r="E856" t="str">
        <f t="shared" ca="1" si="41"/>
        <v/>
      </c>
      <c r="F856" s="5" t="str">
        <f t="shared" ca="1" si="39"/>
        <v/>
      </c>
      <c r="G856" s="5" t="str">
        <f>IF(ROW()=7,MAX([D_i]),"")</f>
        <v/>
      </c>
      <c r="H856" s="69" t="str">
        <f ca="1">IF(INDIRECT("A"&amp;ROW())="","",RANK([Data],[Data],1)+COUNTIF([Data],Tabulka2493[[#This Row],[Data]])-1)</f>
        <v/>
      </c>
      <c r="I856" s="5" t="str">
        <f ca="1">IF(INDIRECT("A"&amp;ROW())="","",(Tabulka2493[[#This Row],[Pořadí2 - i2]]-1)/COUNT([Data]))</f>
        <v/>
      </c>
      <c r="J856" s="5" t="str">
        <f ca="1">IF(INDIRECT("A"&amp;ROW())="","",H856/COUNT([Data]))</f>
        <v/>
      </c>
      <c r="K856" s="72" t="str">
        <f ca="1">IF(INDIRECT("A"&amp;ROW())="","",NORMDIST(Tabulka2493[[#This Row],[Data]],$X$6,$X$7,1))</f>
        <v/>
      </c>
      <c r="L856" s="5" t="str">
        <f t="shared" ca="1" si="40"/>
        <v/>
      </c>
      <c r="M856" s="5" t="str">
        <f>IF(ROW()=7,MAX(Tabulka2493[D_i]),"")</f>
        <v/>
      </c>
      <c r="N856" s="5"/>
      <c r="O856" s="80"/>
      <c r="P856" s="80"/>
      <c r="Q856" s="80"/>
      <c r="R856" s="76" t="str">
        <f>IF(ROW()=7,IF(SUM([pomocná])&gt;0,SUM([pomocná]),1.36/SQRT(COUNT(Tabulka2493[Data]))),"")</f>
        <v/>
      </c>
      <c r="S856" s="79"/>
      <c r="T856" s="72"/>
      <c r="U856" s="72"/>
      <c r="V856" s="72"/>
    </row>
    <row r="857" spans="1:22">
      <c r="A857" s="4" t="str">
        <f>IF('Odhad rozsahu výběru'!D859="","",'Odhad rozsahu výběru'!D859)</f>
        <v/>
      </c>
      <c r="B857" s="69" t="str">
        <f ca="1">IF(INDIRECT("A"&amp;ROW())="","",RANK(A857,[Data],1))</f>
        <v/>
      </c>
      <c r="C857" s="5" t="str">
        <f ca="1">IF(INDIRECT("A"&amp;ROW())="","",(B857-1)/COUNT([Data]))</f>
        <v/>
      </c>
      <c r="D857" s="5" t="str">
        <f ca="1">IF(INDIRECT("A"&amp;ROW())="","",B857/COUNT([Data]))</f>
        <v/>
      </c>
      <c r="E857" t="str">
        <f t="shared" ca="1" si="41"/>
        <v/>
      </c>
      <c r="F857" s="5" t="str">
        <f t="shared" ca="1" si="39"/>
        <v/>
      </c>
      <c r="G857" s="5" t="str">
        <f>IF(ROW()=7,MAX([D_i]),"")</f>
        <v/>
      </c>
      <c r="H857" s="69" t="str">
        <f ca="1">IF(INDIRECT("A"&amp;ROW())="","",RANK([Data],[Data],1)+COUNTIF([Data],Tabulka2493[[#This Row],[Data]])-1)</f>
        <v/>
      </c>
      <c r="I857" s="5" t="str">
        <f ca="1">IF(INDIRECT("A"&amp;ROW())="","",(Tabulka2493[[#This Row],[Pořadí2 - i2]]-1)/COUNT([Data]))</f>
        <v/>
      </c>
      <c r="J857" s="5" t="str">
        <f ca="1">IF(INDIRECT("A"&amp;ROW())="","",H857/COUNT([Data]))</f>
        <v/>
      </c>
      <c r="K857" s="72" t="str">
        <f ca="1">IF(INDIRECT("A"&amp;ROW())="","",NORMDIST(Tabulka2493[[#This Row],[Data]],$X$6,$X$7,1))</f>
        <v/>
      </c>
      <c r="L857" s="5" t="str">
        <f t="shared" ca="1" si="40"/>
        <v/>
      </c>
      <c r="M857" s="5" t="str">
        <f>IF(ROW()=7,MAX(Tabulka2493[D_i]),"")</f>
        <v/>
      </c>
      <c r="N857" s="5"/>
      <c r="O857" s="80"/>
      <c r="P857" s="80"/>
      <c r="Q857" s="80"/>
      <c r="R857" s="76" t="str">
        <f>IF(ROW()=7,IF(SUM([pomocná])&gt;0,SUM([pomocná]),1.36/SQRT(COUNT(Tabulka2493[Data]))),"")</f>
        <v/>
      </c>
      <c r="S857" s="79"/>
      <c r="T857" s="72"/>
      <c r="U857" s="72"/>
      <c r="V857" s="72"/>
    </row>
    <row r="858" spans="1:22">
      <c r="A858" s="4" t="str">
        <f>IF('Odhad rozsahu výběru'!D860="","",'Odhad rozsahu výběru'!D860)</f>
        <v/>
      </c>
      <c r="B858" s="69" t="str">
        <f ca="1">IF(INDIRECT("A"&amp;ROW())="","",RANK(A858,[Data],1))</f>
        <v/>
      </c>
      <c r="C858" s="5" t="str">
        <f ca="1">IF(INDIRECT("A"&amp;ROW())="","",(B858-1)/COUNT([Data]))</f>
        <v/>
      </c>
      <c r="D858" s="5" t="str">
        <f ca="1">IF(INDIRECT("A"&amp;ROW())="","",B858/COUNT([Data]))</f>
        <v/>
      </c>
      <c r="E858" t="str">
        <f t="shared" ca="1" si="41"/>
        <v/>
      </c>
      <c r="F858" s="5" t="str">
        <f t="shared" ca="1" si="39"/>
        <v/>
      </c>
      <c r="G858" s="5" t="str">
        <f>IF(ROW()=7,MAX([D_i]),"")</f>
        <v/>
      </c>
      <c r="H858" s="69" t="str">
        <f ca="1">IF(INDIRECT("A"&amp;ROW())="","",RANK([Data],[Data],1)+COUNTIF([Data],Tabulka2493[[#This Row],[Data]])-1)</f>
        <v/>
      </c>
      <c r="I858" s="5" t="str">
        <f ca="1">IF(INDIRECT("A"&amp;ROW())="","",(Tabulka2493[[#This Row],[Pořadí2 - i2]]-1)/COUNT([Data]))</f>
        <v/>
      </c>
      <c r="J858" s="5" t="str">
        <f ca="1">IF(INDIRECT("A"&amp;ROW())="","",H858/COUNT([Data]))</f>
        <v/>
      </c>
      <c r="K858" s="72" t="str">
        <f ca="1">IF(INDIRECT("A"&amp;ROW())="","",NORMDIST(Tabulka2493[[#This Row],[Data]],$X$6,$X$7,1))</f>
        <v/>
      </c>
      <c r="L858" s="5" t="str">
        <f t="shared" ca="1" si="40"/>
        <v/>
      </c>
      <c r="M858" s="5" t="str">
        <f>IF(ROW()=7,MAX(Tabulka2493[D_i]),"")</f>
        <v/>
      </c>
      <c r="N858" s="5"/>
      <c r="O858" s="80"/>
      <c r="P858" s="80"/>
      <c r="Q858" s="80"/>
      <c r="R858" s="76" t="str">
        <f>IF(ROW()=7,IF(SUM([pomocná])&gt;0,SUM([pomocná]),1.36/SQRT(COUNT(Tabulka2493[Data]))),"")</f>
        <v/>
      </c>
      <c r="S858" s="79"/>
      <c r="T858" s="72"/>
      <c r="U858" s="72"/>
      <c r="V858" s="72"/>
    </row>
    <row r="859" spans="1:22">
      <c r="A859" s="4" t="str">
        <f>IF('Odhad rozsahu výběru'!D861="","",'Odhad rozsahu výběru'!D861)</f>
        <v/>
      </c>
      <c r="B859" s="69" t="str">
        <f ca="1">IF(INDIRECT("A"&amp;ROW())="","",RANK(A859,[Data],1))</f>
        <v/>
      </c>
      <c r="C859" s="5" t="str">
        <f ca="1">IF(INDIRECT("A"&amp;ROW())="","",(B859-1)/COUNT([Data]))</f>
        <v/>
      </c>
      <c r="D859" s="5" t="str">
        <f ca="1">IF(INDIRECT("A"&amp;ROW())="","",B859/COUNT([Data]))</f>
        <v/>
      </c>
      <c r="E859" t="str">
        <f t="shared" ca="1" si="41"/>
        <v/>
      </c>
      <c r="F859" s="5" t="str">
        <f t="shared" ca="1" si="39"/>
        <v/>
      </c>
      <c r="G859" s="5" t="str">
        <f>IF(ROW()=7,MAX([D_i]),"")</f>
        <v/>
      </c>
      <c r="H859" s="69" t="str">
        <f ca="1">IF(INDIRECT("A"&amp;ROW())="","",RANK([Data],[Data],1)+COUNTIF([Data],Tabulka2493[[#This Row],[Data]])-1)</f>
        <v/>
      </c>
      <c r="I859" s="5" t="str">
        <f ca="1">IF(INDIRECT("A"&amp;ROW())="","",(Tabulka2493[[#This Row],[Pořadí2 - i2]]-1)/COUNT([Data]))</f>
        <v/>
      </c>
      <c r="J859" s="5" t="str">
        <f ca="1">IF(INDIRECT("A"&amp;ROW())="","",H859/COUNT([Data]))</f>
        <v/>
      </c>
      <c r="K859" s="72" t="str">
        <f ca="1">IF(INDIRECT("A"&amp;ROW())="","",NORMDIST(Tabulka2493[[#This Row],[Data]],$X$6,$X$7,1))</f>
        <v/>
      </c>
      <c r="L859" s="5" t="str">
        <f t="shared" ca="1" si="40"/>
        <v/>
      </c>
      <c r="M859" s="5" t="str">
        <f>IF(ROW()=7,MAX(Tabulka2493[D_i]),"")</f>
        <v/>
      </c>
      <c r="N859" s="5"/>
      <c r="O859" s="80"/>
      <c r="P859" s="80"/>
      <c r="Q859" s="80"/>
      <c r="R859" s="76" t="str">
        <f>IF(ROW()=7,IF(SUM([pomocná])&gt;0,SUM([pomocná]),1.36/SQRT(COUNT(Tabulka2493[Data]))),"")</f>
        <v/>
      </c>
      <c r="S859" s="79"/>
      <c r="T859" s="72"/>
      <c r="U859" s="72"/>
      <c r="V859" s="72"/>
    </row>
    <row r="860" spans="1:22">
      <c r="A860" s="4" t="str">
        <f>IF('Odhad rozsahu výběru'!D862="","",'Odhad rozsahu výběru'!D862)</f>
        <v/>
      </c>
      <c r="B860" s="69" t="str">
        <f ca="1">IF(INDIRECT("A"&amp;ROW())="","",RANK(A860,[Data],1))</f>
        <v/>
      </c>
      <c r="C860" s="5" t="str">
        <f ca="1">IF(INDIRECT("A"&amp;ROW())="","",(B860-1)/COUNT([Data]))</f>
        <v/>
      </c>
      <c r="D860" s="5" t="str">
        <f ca="1">IF(INDIRECT("A"&amp;ROW())="","",B860/COUNT([Data]))</f>
        <v/>
      </c>
      <c r="E860" t="str">
        <f t="shared" ca="1" si="41"/>
        <v/>
      </c>
      <c r="F860" s="5" t="str">
        <f t="shared" ca="1" si="39"/>
        <v/>
      </c>
      <c r="G860" s="5" t="str">
        <f>IF(ROW()=7,MAX([D_i]),"")</f>
        <v/>
      </c>
      <c r="H860" s="69" t="str">
        <f ca="1">IF(INDIRECT("A"&amp;ROW())="","",RANK([Data],[Data],1)+COUNTIF([Data],Tabulka2493[[#This Row],[Data]])-1)</f>
        <v/>
      </c>
      <c r="I860" s="5" t="str">
        <f ca="1">IF(INDIRECT("A"&amp;ROW())="","",(Tabulka2493[[#This Row],[Pořadí2 - i2]]-1)/COUNT([Data]))</f>
        <v/>
      </c>
      <c r="J860" s="5" t="str">
        <f ca="1">IF(INDIRECT("A"&amp;ROW())="","",H860/COUNT([Data]))</f>
        <v/>
      </c>
      <c r="K860" s="72" t="str">
        <f ca="1">IF(INDIRECT("A"&amp;ROW())="","",NORMDIST(Tabulka2493[[#This Row],[Data]],$X$6,$X$7,1))</f>
        <v/>
      </c>
      <c r="L860" s="5" t="str">
        <f t="shared" ca="1" si="40"/>
        <v/>
      </c>
      <c r="M860" s="5" t="str">
        <f>IF(ROW()=7,MAX(Tabulka2493[D_i]),"")</f>
        <v/>
      </c>
      <c r="N860" s="5"/>
      <c r="O860" s="80"/>
      <c r="P860" s="80"/>
      <c r="Q860" s="80"/>
      <c r="R860" s="76" t="str">
        <f>IF(ROW()=7,IF(SUM([pomocná])&gt;0,SUM([pomocná]),1.36/SQRT(COUNT(Tabulka2493[Data]))),"")</f>
        <v/>
      </c>
      <c r="S860" s="79"/>
      <c r="T860" s="72"/>
      <c r="U860" s="72"/>
      <c r="V860" s="72"/>
    </row>
    <row r="861" spans="1:22">
      <c r="A861" s="4" t="str">
        <f>IF('Odhad rozsahu výběru'!D863="","",'Odhad rozsahu výběru'!D863)</f>
        <v/>
      </c>
      <c r="B861" s="69" t="str">
        <f ca="1">IF(INDIRECT("A"&amp;ROW())="","",RANK(A861,[Data],1))</f>
        <v/>
      </c>
      <c r="C861" s="5" t="str">
        <f ca="1">IF(INDIRECT("A"&amp;ROW())="","",(B861-1)/COUNT([Data]))</f>
        <v/>
      </c>
      <c r="D861" s="5" t="str">
        <f ca="1">IF(INDIRECT("A"&amp;ROW())="","",B861/COUNT([Data]))</f>
        <v/>
      </c>
      <c r="E861" t="str">
        <f t="shared" ca="1" si="41"/>
        <v/>
      </c>
      <c r="F861" s="5" t="str">
        <f t="shared" ca="1" si="39"/>
        <v/>
      </c>
      <c r="G861" s="5" t="str">
        <f>IF(ROW()=7,MAX([D_i]),"")</f>
        <v/>
      </c>
      <c r="H861" s="69" t="str">
        <f ca="1">IF(INDIRECT("A"&amp;ROW())="","",RANK([Data],[Data],1)+COUNTIF([Data],Tabulka2493[[#This Row],[Data]])-1)</f>
        <v/>
      </c>
      <c r="I861" s="5" t="str">
        <f ca="1">IF(INDIRECT("A"&amp;ROW())="","",(Tabulka2493[[#This Row],[Pořadí2 - i2]]-1)/COUNT([Data]))</f>
        <v/>
      </c>
      <c r="J861" s="5" t="str">
        <f ca="1">IF(INDIRECT("A"&amp;ROW())="","",H861/COUNT([Data]))</f>
        <v/>
      </c>
      <c r="K861" s="72" t="str">
        <f ca="1">IF(INDIRECT("A"&amp;ROW())="","",NORMDIST(Tabulka2493[[#This Row],[Data]],$X$6,$X$7,1))</f>
        <v/>
      </c>
      <c r="L861" s="5" t="str">
        <f t="shared" ca="1" si="40"/>
        <v/>
      </c>
      <c r="M861" s="5" t="str">
        <f>IF(ROW()=7,MAX(Tabulka2493[D_i]),"")</f>
        <v/>
      </c>
      <c r="N861" s="5"/>
      <c r="O861" s="80"/>
      <c r="P861" s="80"/>
      <c r="Q861" s="80"/>
      <c r="R861" s="76" t="str">
        <f>IF(ROW()=7,IF(SUM([pomocná])&gt;0,SUM([pomocná]),1.36/SQRT(COUNT(Tabulka2493[Data]))),"")</f>
        <v/>
      </c>
      <c r="S861" s="79"/>
      <c r="T861" s="72"/>
      <c r="U861" s="72"/>
      <c r="V861" s="72"/>
    </row>
    <row r="862" spans="1:22">
      <c r="A862" s="4" t="str">
        <f>IF('Odhad rozsahu výběru'!D864="","",'Odhad rozsahu výběru'!D864)</f>
        <v/>
      </c>
      <c r="B862" s="69" t="str">
        <f ca="1">IF(INDIRECT("A"&amp;ROW())="","",RANK(A862,[Data],1))</f>
        <v/>
      </c>
      <c r="C862" s="5" t="str">
        <f ca="1">IF(INDIRECT("A"&amp;ROW())="","",(B862-1)/COUNT([Data]))</f>
        <v/>
      </c>
      <c r="D862" s="5" t="str">
        <f ca="1">IF(INDIRECT("A"&amp;ROW())="","",B862/COUNT([Data]))</f>
        <v/>
      </c>
      <c r="E862" t="str">
        <f t="shared" ca="1" si="41"/>
        <v/>
      </c>
      <c r="F862" s="5" t="str">
        <f t="shared" ca="1" si="39"/>
        <v/>
      </c>
      <c r="G862" s="5" t="str">
        <f>IF(ROW()=7,MAX([D_i]),"")</f>
        <v/>
      </c>
      <c r="H862" s="69" t="str">
        <f ca="1">IF(INDIRECT("A"&amp;ROW())="","",RANK([Data],[Data],1)+COUNTIF([Data],Tabulka2493[[#This Row],[Data]])-1)</f>
        <v/>
      </c>
      <c r="I862" s="5" t="str">
        <f ca="1">IF(INDIRECT("A"&amp;ROW())="","",(Tabulka2493[[#This Row],[Pořadí2 - i2]]-1)/COUNT([Data]))</f>
        <v/>
      </c>
      <c r="J862" s="5" t="str">
        <f ca="1">IF(INDIRECT("A"&amp;ROW())="","",H862/COUNT([Data]))</f>
        <v/>
      </c>
      <c r="K862" s="72" t="str">
        <f ca="1">IF(INDIRECT("A"&amp;ROW())="","",NORMDIST(Tabulka2493[[#This Row],[Data]],$X$6,$X$7,1))</f>
        <v/>
      </c>
      <c r="L862" s="5" t="str">
        <f t="shared" ca="1" si="40"/>
        <v/>
      </c>
      <c r="M862" s="5" t="str">
        <f>IF(ROW()=7,MAX(Tabulka2493[D_i]),"")</f>
        <v/>
      </c>
      <c r="N862" s="5"/>
      <c r="O862" s="80"/>
      <c r="P862" s="80"/>
      <c r="Q862" s="80"/>
      <c r="R862" s="76" t="str">
        <f>IF(ROW()=7,IF(SUM([pomocná])&gt;0,SUM([pomocná]),1.36/SQRT(COUNT(Tabulka2493[Data]))),"")</f>
        <v/>
      </c>
      <c r="S862" s="79"/>
      <c r="T862" s="72"/>
      <c r="U862" s="72"/>
      <c r="V862" s="72"/>
    </row>
    <row r="863" spans="1:22">
      <c r="A863" s="4" t="str">
        <f>IF('Odhad rozsahu výběru'!D865="","",'Odhad rozsahu výběru'!D865)</f>
        <v/>
      </c>
      <c r="B863" s="69" t="str">
        <f ca="1">IF(INDIRECT("A"&amp;ROW())="","",RANK(A863,[Data],1))</f>
        <v/>
      </c>
      <c r="C863" s="5" t="str">
        <f ca="1">IF(INDIRECT("A"&amp;ROW())="","",(B863-1)/COUNT([Data]))</f>
        <v/>
      </c>
      <c r="D863" s="5" t="str">
        <f ca="1">IF(INDIRECT("A"&amp;ROW())="","",B863/COUNT([Data]))</f>
        <v/>
      </c>
      <c r="E863" t="str">
        <f t="shared" ca="1" si="41"/>
        <v/>
      </c>
      <c r="F863" s="5" t="str">
        <f t="shared" ca="1" si="39"/>
        <v/>
      </c>
      <c r="G863" s="5" t="str">
        <f>IF(ROW()=7,MAX([D_i]),"")</f>
        <v/>
      </c>
      <c r="H863" s="69" t="str">
        <f ca="1">IF(INDIRECT("A"&amp;ROW())="","",RANK([Data],[Data],1)+COUNTIF([Data],Tabulka2493[[#This Row],[Data]])-1)</f>
        <v/>
      </c>
      <c r="I863" s="5" t="str">
        <f ca="1">IF(INDIRECT("A"&amp;ROW())="","",(Tabulka2493[[#This Row],[Pořadí2 - i2]]-1)/COUNT([Data]))</f>
        <v/>
      </c>
      <c r="J863" s="5" t="str">
        <f ca="1">IF(INDIRECT("A"&amp;ROW())="","",H863/COUNT([Data]))</f>
        <v/>
      </c>
      <c r="K863" s="72" t="str">
        <f ca="1">IF(INDIRECT("A"&amp;ROW())="","",NORMDIST(Tabulka2493[[#This Row],[Data]],$X$6,$X$7,1))</f>
        <v/>
      </c>
      <c r="L863" s="5" t="str">
        <f t="shared" ca="1" si="40"/>
        <v/>
      </c>
      <c r="M863" s="5" t="str">
        <f>IF(ROW()=7,MAX(Tabulka2493[D_i]),"")</f>
        <v/>
      </c>
      <c r="N863" s="5"/>
      <c r="O863" s="80"/>
      <c r="P863" s="80"/>
      <c r="Q863" s="80"/>
      <c r="R863" s="76" t="str">
        <f>IF(ROW()=7,IF(SUM([pomocná])&gt;0,SUM([pomocná]),1.36/SQRT(COUNT(Tabulka2493[Data]))),"")</f>
        <v/>
      </c>
      <c r="S863" s="79"/>
      <c r="T863" s="72"/>
      <c r="U863" s="72"/>
      <c r="V863" s="72"/>
    </row>
    <row r="864" spans="1:22">
      <c r="A864" s="4" t="str">
        <f>IF('Odhad rozsahu výběru'!D866="","",'Odhad rozsahu výběru'!D866)</f>
        <v/>
      </c>
      <c r="B864" s="69" t="str">
        <f ca="1">IF(INDIRECT("A"&amp;ROW())="","",RANK(A864,[Data],1))</f>
        <v/>
      </c>
      <c r="C864" s="5" t="str">
        <f ca="1">IF(INDIRECT("A"&amp;ROW())="","",(B864-1)/COUNT([Data]))</f>
        <v/>
      </c>
      <c r="D864" s="5" t="str">
        <f ca="1">IF(INDIRECT("A"&amp;ROW())="","",B864/COUNT([Data]))</f>
        <v/>
      </c>
      <c r="E864" t="str">
        <f t="shared" ca="1" si="41"/>
        <v/>
      </c>
      <c r="F864" s="5" t="str">
        <f t="shared" ca="1" si="39"/>
        <v/>
      </c>
      <c r="G864" s="5" t="str">
        <f>IF(ROW()=7,MAX([D_i]),"")</f>
        <v/>
      </c>
      <c r="H864" s="69" t="str">
        <f ca="1">IF(INDIRECT("A"&amp;ROW())="","",RANK([Data],[Data],1)+COUNTIF([Data],Tabulka2493[[#This Row],[Data]])-1)</f>
        <v/>
      </c>
      <c r="I864" s="5" t="str">
        <f ca="1">IF(INDIRECT("A"&amp;ROW())="","",(Tabulka2493[[#This Row],[Pořadí2 - i2]]-1)/COUNT([Data]))</f>
        <v/>
      </c>
      <c r="J864" s="5" t="str">
        <f ca="1">IF(INDIRECT("A"&amp;ROW())="","",H864/COUNT([Data]))</f>
        <v/>
      </c>
      <c r="K864" s="72" t="str">
        <f ca="1">IF(INDIRECT("A"&amp;ROW())="","",NORMDIST(Tabulka2493[[#This Row],[Data]],$X$6,$X$7,1))</f>
        <v/>
      </c>
      <c r="L864" s="5" t="str">
        <f t="shared" ca="1" si="40"/>
        <v/>
      </c>
      <c r="M864" s="5" t="str">
        <f>IF(ROW()=7,MAX(Tabulka2493[D_i]),"")</f>
        <v/>
      </c>
      <c r="N864" s="5"/>
      <c r="O864" s="80"/>
      <c r="P864" s="80"/>
      <c r="Q864" s="80"/>
      <c r="R864" s="76" t="str">
        <f>IF(ROW()=7,IF(SUM([pomocná])&gt;0,SUM([pomocná]),1.36/SQRT(COUNT(Tabulka2493[Data]))),"")</f>
        <v/>
      </c>
      <c r="S864" s="79"/>
      <c r="T864" s="72"/>
      <c r="U864" s="72"/>
      <c r="V864" s="72"/>
    </row>
    <row r="865" spans="1:22">
      <c r="A865" s="4" t="str">
        <f>IF('Odhad rozsahu výběru'!D867="","",'Odhad rozsahu výběru'!D867)</f>
        <v/>
      </c>
      <c r="B865" s="69" t="str">
        <f ca="1">IF(INDIRECT("A"&amp;ROW())="","",RANK(A865,[Data],1))</f>
        <v/>
      </c>
      <c r="C865" s="5" t="str">
        <f ca="1">IF(INDIRECT("A"&amp;ROW())="","",(B865-1)/COUNT([Data]))</f>
        <v/>
      </c>
      <c r="D865" s="5" t="str">
        <f ca="1">IF(INDIRECT("A"&amp;ROW())="","",B865/COUNT([Data]))</f>
        <v/>
      </c>
      <c r="E865" t="str">
        <f t="shared" ca="1" si="41"/>
        <v/>
      </c>
      <c r="F865" s="5" t="str">
        <f t="shared" ca="1" si="39"/>
        <v/>
      </c>
      <c r="G865" s="5" t="str">
        <f>IF(ROW()=7,MAX([D_i]),"")</f>
        <v/>
      </c>
      <c r="H865" s="69" t="str">
        <f ca="1">IF(INDIRECT("A"&amp;ROW())="","",RANK([Data],[Data],1)+COUNTIF([Data],Tabulka2493[[#This Row],[Data]])-1)</f>
        <v/>
      </c>
      <c r="I865" s="5" t="str">
        <f ca="1">IF(INDIRECT("A"&amp;ROW())="","",(Tabulka2493[[#This Row],[Pořadí2 - i2]]-1)/COUNT([Data]))</f>
        <v/>
      </c>
      <c r="J865" s="5" t="str">
        <f ca="1">IF(INDIRECT("A"&amp;ROW())="","",H865/COUNT([Data]))</f>
        <v/>
      </c>
      <c r="K865" s="72" t="str">
        <f ca="1">IF(INDIRECT("A"&amp;ROW())="","",NORMDIST(Tabulka2493[[#This Row],[Data]],$X$6,$X$7,1))</f>
        <v/>
      </c>
      <c r="L865" s="5" t="str">
        <f t="shared" ca="1" si="40"/>
        <v/>
      </c>
      <c r="M865" s="5" t="str">
        <f>IF(ROW()=7,MAX(Tabulka2493[D_i]),"")</f>
        <v/>
      </c>
      <c r="N865" s="5"/>
      <c r="O865" s="80"/>
      <c r="P865" s="80"/>
      <c r="Q865" s="80"/>
      <c r="R865" s="76" t="str">
        <f>IF(ROW()=7,IF(SUM([pomocná])&gt;0,SUM([pomocná]),1.36/SQRT(COUNT(Tabulka2493[Data]))),"")</f>
        <v/>
      </c>
      <c r="S865" s="79"/>
      <c r="T865" s="72"/>
      <c r="U865" s="72"/>
      <c r="V865" s="72"/>
    </row>
    <row r="866" spans="1:22">
      <c r="A866" s="4" t="str">
        <f>IF('Odhad rozsahu výběru'!D868="","",'Odhad rozsahu výběru'!D868)</f>
        <v/>
      </c>
      <c r="B866" s="69" t="str">
        <f ca="1">IF(INDIRECT("A"&amp;ROW())="","",RANK(A866,[Data],1))</f>
        <v/>
      </c>
      <c r="C866" s="5" t="str">
        <f ca="1">IF(INDIRECT("A"&amp;ROW())="","",(B866-1)/COUNT([Data]))</f>
        <v/>
      </c>
      <c r="D866" s="5" t="str">
        <f ca="1">IF(INDIRECT("A"&amp;ROW())="","",B866/COUNT([Data]))</f>
        <v/>
      </c>
      <c r="E866" t="str">
        <f t="shared" ca="1" si="41"/>
        <v/>
      </c>
      <c r="F866" s="5" t="str">
        <f t="shared" ca="1" si="39"/>
        <v/>
      </c>
      <c r="G866" s="5" t="str">
        <f>IF(ROW()=7,MAX([D_i]),"")</f>
        <v/>
      </c>
      <c r="H866" s="69" t="str">
        <f ca="1">IF(INDIRECT("A"&amp;ROW())="","",RANK([Data],[Data],1)+COUNTIF([Data],Tabulka2493[[#This Row],[Data]])-1)</f>
        <v/>
      </c>
      <c r="I866" s="5" t="str">
        <f ca="1">IF(INDIRECT("A"&amp;ROW())="","",(Tabulka2493[[#This Row],[Pořadí2 - i2]]-1)/COUNT([Data]))</f>
        <v/>
      </c>
      <c r="J866" s="5" t="str">
        <f ca="1">IF(INDIRECT("A"&amp;ROW())="","",H866/COUNT([Data]))</f>
        <v/>
      </c>
      <c r="K866" s="72" t="str">
        <f ca="1">IF(INDIRECT("A"&amp;ROW())="","",NORMDIST(Tabulka2493[[#This Row],[Data]],$X$6,$X$7,1))</f>
        <v/>
      </c>
      <c r="L866" s="5" t="str">
        <f t="shared" ca="1" si="40"/>
        <v/>
      </c>
      <c r="M866" s="5" t="str">
        <f>IF(ROW()=7,MAX(Tabulka2493[D_i]),"")</f>
        <v/>
      </c>
      <c r="N866" s="5"/>
      <c r="O866" s="80"/>
      <c r="P866" s="80"/>
      <c r="Q866" s="80"/>
      <c r="R866" s="76" t="str">
        <f>IF(ROW()=7,IF(SUM([pomocná])&gt;0,SUM([pomocná]),1.36/SQRT(COUNT(Tabulka2493[Data]))),"")</f>
        <v/>
      </c>
      <c r="S866" s="79"/>
      <c r="T866" s="72"/>
      <c r="U866" s="72"/>
      <c r="V866" s="72"/>
    </row>
    <row r="867" spans="1:22">
      <c r="A867" s="4" t="str">
        <f>IF('Odhad rozsahu výběru'!D869="","",'Odhad rozsahu výběru'!D869)</f>
        <v/>
      </c>
      <c r="B867" s="69" t="str">
        <f ca="1">IF(INDIRECT("A"&amp;ROW())="","",RANK(A867,[Data],1))</f>
        <v/>
      </c>
      <c r="C867" s="5" t="str">
        <f ca="1">IF(INDIRECT("A"&amp;ROW())="","",(B867-1)/COUNT([Data]))</f>
        <v/>
      </c>
      <c r="D867" s="5" t="str">
        <f ca="1">IF(INDIRECT("A"&amp;ROW())="","",B867/COUNT([Data]))</f>
        <v/>
      </c>
      <c r="E867" t="str">
        <f t="shared" ca="1" si="41"/>
        <v/>
      </c>
      <c r="F867" s="5" t="str">
        <f t="shared" ca="1" si="39"/>
        <v/>
      </c>
      <c r="G867" s="5" t="str">
        <f>IF(ROW()=7,MAX([D_i]),"")</f>
        <v/>
      </c>
      <c r="H867" s="69" t="str">
        <f ca="1">IF(INDIRECT("A"&amp;ROW())="","",RANK([Data],[Data],1)+COUNTIF([Data],Tabulka2493[[#This Row],[Data]])-1)</f>
        <v/>
      </c>
      <c r="I867" s="5" t="str">
        <f ca="1">IF(INDIRECT("A"&amp;ROW())="","",(Tabulka2493[[#This Row],[Pořadí2 - i2]]-1)/COUNT([Data]))</f>
        <v/>
      </c>
      <c r="J867" s="5" t="str">
        <f ca="1">IF(INDIRECT("A"&amp;ROW())="","",H867/COUNT([Data]))</f>
        <v/>
      </c>
      <c r="K867" s="72" t="str">
        <f ca="1">IF(INDIRECT("A"&amp;ROW())="","",NORMDIST(Tabulka2493[[#This Row],[Data]],$X$6,$X$7,1))</f>
        <v/>
      </c>
      <c r="L867" s="5" t="str">
        <f t="shared" ca="1" si="40"/>
        <v/>
      </c>
      <c r="M867" s="5" t="str">
        <f>IF(ROW()=7,MAX(Tabulka2493[D_i]),"")</f>
        <v/>
      </c>
      <c r="N867" s="5"/>
      <c r="O867" s="80"/>
      <c r="P867" s="80"/>
      <c r="Q867" s="80"/>
      <c r="R867" s="76" t="str">
        <f>IF(ROW()=7,IF(SUM([pomocná])&gt;0,SUM([pomocná]),1.36/SQRT(COUNT(Tabulka2493[Data]))),"")</f>
        <v/>
      </c>
      <c r="S867" s="79"/>
      <c r="T867" s="72"/>
      <c r="U867" s="72"/>
      <c r="V867" s="72"/>
    </row>
    <row r="868" spans="1:22">
      <c r="A868" s="4" t="str">
        <f>IF('Odhad rozsahu výběru'!D870="","",'Odhad rozsahu výběru'!D870)</f>
        <v/>
      </c>
      <c r="B868" s="69" t="str">
        <f ca="1">IF(INDIRECT("A"&amp;ROW())="","",RANK(A868,[Data],1))</f>
        <v/>
      </c>
      <c r="C868" s="5" t="str">
        <f ca="1">IF(INDIRECT("A"&amp;ROW())="","",(B868-1)/COUNT([Data]))</f>
        <v/>
      </c>
      <c r="D868" s="5" t="str">
        <f ca="1">IF(INDIRECT("A"&amp;ROW())="","",B868/COUNT([Data]))</f>
        <v/>
      </c>
      <c r="E868" t="str">
        <f t="shared" ca="1" si="41"/>
        <v/>
      </c>
      <c r="F868" s="5" t="str">
        <f t="shared" ca="1" si="39"/>
        <v/>
      </c>
      <c r="G868" s="5" t="str">
        <f>IF(ROW()=7,MAX([D_i]),"")</f>
        <v/>
      </c>
      <c r="H868" s="69" t="str">
        <f ca="1">IF(INDIRECT("A"&amp;ROW())="","",RANK([Data],[Data],1)+COUNTIF([Data],Tabulka2493[[#This Row],[Data]])-1)</f>
        <v/>
      </c>
      <c r="I868" s="5" t="str">
        <f ca="1">IF(INDIRECT("A"&amp;ROW())="","",(Tabulka2493[[#This Row],[Pořadí2 - i2]]-1)/COUNT([Data]))</f>
        <v/>
      </c>
      <c r="J868" s="5" t="str">
        <f ca="1">IF(INDIRECT("A"&amp;ROW())="","",H868/COUNT([Data]))</f>
        <v/>
      </c>
      <c r="K868" s="72" t="str">
        <f ca="1">IF(INDIRECT("A"&amp;ROW())="","",NORMDIST(Tabulka2493[[#This Row],[Data]],$X$6,$X$7,1))</f>
        <v/>
      </c>
      <c r="L868" s="5" t="str">
        <f t="shared" ca="1" si="40"/>
        <v/>
      </c>
      <c r="M868" s="5" t="str">
        <f>IF(ROW()=7,MAX(Tabulka2493[D_i]),"")</f>
        <v/>
      </c>
      <c r="N868" s="5"/>
      <c r="O868" s="80"/>
      <c r="P868" s="80"/>
      <c r="Q868" s="80"/>
      <c r="R868" s="76" t="str">
        <f>IF(ROW()=7,IF(SUM([pomocná])&gt;0,SUM([pomocná]),1.36/SQRT(COUNT(Tabulka2493[Data]))),"")</f>
        <v/>
      </c>
      <c r="S868" s="79"/>
      <c r="T868" s="72"/>
      <c r="U868" s="72"/>
      <c r="V868" s="72"/>
    </row>
    <row r="869" spans="1:22">
      <c r="A869" s="4" t="str">
        <f>IF('Odhad rozsahu výběru'!D871="","",'Odhad rozsahu výběru'!D871)</f>
        <v/>
      </c>
      <c r="B869" s="69" t="str">
        <f ca="1">IF(INDIRECT("A"&amp;ROW())="","",RANK(A869,[Data],1))</f>
        <v/>
      </c>
      <c r="C869" s="5" t="str">
        <f ca="1">IF(INDIRECT("A"&amp;ROW())="","",(B869-1)/COUNT([Data]))</f>
        <v/>
      </c>
      <c r="D869" s="5" t="str">
        <f ca="1">IF(INDIRECT("A"&amp;ROW())="","",B869/COUNT([Data]))</f>
        <v/>
      </c>
      <c r="E869" t="str">
        <f t="shared" ca="1" si="41"/>
        <v/>
      </c>
      <c r="F869" s="5" t="str">
        <f t="shared" ca="1" si="39"/>
        <v/>
      </c>
      <c r="G869" s="5" t="str">
        <f>IF(ROW()=7,MAX([D_i]),"")</f>
        <v/>
      </c>
      <c r="H869" s="69" t="str">
        <f ca="1">IF(INDIRECT("A"&amp;ROW())="","",RANK([Data],[Data],1)+COUNTIF([Data],Tabulka2493[[#This Row],[Data]])-1)</f>
        <v/>
      </c>
      <c r="I869" s="5" t="str">
        <f ca="1">IF(INDIRECT("A"&amp;ROW())="","",(Tabulka2493[[#This Row],[Pořadí2 - i2]]-1)/COUNT([Data]))</f>
        <v/>
      </c>
      <c r="J869" s="5" t="str">
        <f ca="1">IF(INDIRECT("A"&amp;ROW())="","",H869/COUNT([Data]))</f>
        <v/>
      </c>
      <c r="K869" s="72" t="str">
        <f ca="1">IF(INDIRECT("A"&amp;ROW())="","",NORMDIST(Tabulka2493[[#This Row],[Data]],$X$6,$X$7,1))</f>
        <v/>
      </c>
      <c r="L869" s="5" t="str">
        <f t="shared" ca="1" si="40"/>
        <v/>
      </c>
      <c r="M869" s="5" t="str">
        <f>IF(ROW()=7,MAX(Tabulka2493[D_i]),"")</f>
        <v/>
      </c>
      <c r="N869" s="5"/>
      <c r="O869" s="80"/>
      <c r="P869" s="80"/>
      <c r="Q869" s="80"/>
      <c r="R869" s="76" t="str">
        <f>IF(ROW()=7,IF(SUM([pomocná])&gt;0,SUM([pomocná]),1.36/SQRT(COUNT(Tabulka2493[Data]))),"")</f>
        <v/>
      </c>
      <c r="S869" s="79"/>
      <c r="T869" s="72"/>
      <c r="U869" s="72"/>
      <c r="V869" s="72"/>
    </row>
    <row r="870" spans="1:22">
      <c r="A870" s="4" t="str">
        <f>IF('Odhad rozsahu výběru'!D872="","",'Odhad rozsahu výběru'!D872)</f>
        <v/>
      </c>
      <c r="B870" s="69" t="str">
        <f ca="1">IF(INDIRECT("A"&amp;ROW())="","",RANK(A870,[Data],1))</f>
        <v/>
      </c>
      <c r="C870" s="5" t="str">
        <f ca="1">IF(INDIRECT("A"&amp;ROW())="","",(B870-1)/COUNT([Data]))</f>
        <v/>
      </c>
      <c r="D870" s="5" t="str">
        <f ca="1">IF(INDIRECT("A"&amp;ROW())="","",B870/COUNT([Data]))</f>
        <v/>
      </c>
      <c r="E870" t="str">
        <f t="shared" ca="1" si="41"/>
        <v/>
      </c>
      <c r="F870" s="5" t="str">
        <f t="shared" ca="1" si="39"/>
        <v/>
      </c>
      <c r="G870" s="5" t="str">
        <f>IF(ROW()=7,MAX([D_i]),"")</f>
        <v/>
      </c>
      <c r="H870" s="69" t="str">
        <f ca="1">IF(INDIRECT("A"&amp;ROW())="","",RANK([Data],[Data],1)+COUNTIF([Data],Tabulka2493[[#This Row],[Data]])-1)</f>
        <v/>
      </c>
      <c r="I870" s="5" t="str">
        <f ca="1">IF(INDIRECT("A"&amp;ROW())="","",(Tabulka2493[[#This Row],[Pořadí2 - i2]]-1)/COUNT([Data]))</f>
        <v/>
      </c>
      <c r="J870" s="5" t="str">
        <f ca="1">IF(INDIRECT("A"&amp;ROW())="","",H870/COUNT([Data]))</f>
        <v/>
      </c>
      <c r="K870" s="72" t="str">
        <f ca="1">IF(INDIRECT("A"&amp;ROW())="","",NORMDIST(Tabulka2493[[#This Row],[Data]],$X$6,$X$7,1))</f>
        <v/>
      </c>
      <c r="L870" s="5" t="str">
        <f t="shared" ca="1" si="40"/>
        <v/>
      </c>
      <c r="M870" s="5" t="str">
        <f>IF(ROW()=7,MAX(Tabulka2493[D_i]),"")</f>
        <v/>
      </c>
      <c r="N870" s="5"/>
      <c r="O870" s="80"/>
      <c r="P870" s="80"/>
      <c r="Q870" s="80"/>
      <c r="R870" s="76" t="str">
        <f>IF(ROW()=7,IF(SUM([pomocná])&gt;0,SUM([pomocná]),1.36/SQRT(COUNT(Tabulka2493[Data]))),"")</f>
        <v/>
      </c>
      <c r="S870" s="79"/>
      <c r="T870" s="72"/>
      <c r="U870" s="72"/>
      <c r="V870" s="72"/>
    </row>
    <row r="871" spans="1:22">
      <c r="A871" s="4" t="str">
        <f>IF('Odhad rozsahu výběru'!D873="","",'Odhad rozsahu výběru'!D873)</f>
        <v/>
      </c>
      <c r="B871" s="69" t="str">
        <f ca="1">IF(INDIRECT("A"&amp;ROW())="","",RANK(A871,[Data],1))</f>
        <v/>
      </c>
      <c r="C871" s="5" t="str">
        <f ca="1">IF(INDIRECT("A"&amp;ROW())="","",(B871-1)/COUNT([Data]))</f>
        <v/>
      </c>
      <c r="D871" s="5" t="str">
        <f ca="1">IF(INDIRECT("A"&amp;ROW())="","",B871/COUNT([Data]))</f>
        <v/>
      </c>
      <c r="E871" t="str">
        <f t="shared" ca="1" si="41"/>
        <v/>
      </c>
      <c r="F871" s="5" t="str">
        <f t="shared" ca="1" si="39"/>
        <v/>
      </c>
      <c r="G871" s="5" t="str">
        <f>IF(ROW()=7,MAX([D_i]),"")</f>
        <v/>
      </c>
      <c r="H871" s="69" t="str">
        <f ca="1">IF(INDIRECT("A"&amp;ROW())="","",RANK([Data],[Data],1)+COUNTIF([Data],Tabulka2493[[#This Row],[Data]])-1)</f>
        <v/>
      </c>
      <c r="I871" s="5" t="str">
        <f ca="1">IF(INDIRECT("A"&amp;ROW())="","",(Tabulka2493[[#This Row],[Pořadí2 - i2]]-1)/COUNT([Data]))</f>
        <v/>
      </c>
      <c r="J871" s="5" t="str">
        <f ca="1">IF(INDIRECT("A"&amp;ROW())="","",H871/COUNT([Data]))</f>
        <v/>
      </c>
      <c r="K871" s="72" t="str">
        <f ca="1">IF(INDIRECT("A"&amp;ROW())="","",NORMDIST(Tabulka2493[[#This Row],[Data]],$X$6,$X$7,1))</f>
        <v/>
      </c>
      <c r="L871" s="5" t="str">
        <f t="shared" ca="1" si="40"/>
        <v/>
      </c>
      <c r="M871" s="5" t="str">
        <f>IF(ROW()=7,MAX(Tabulka2493[D_i]),"")</f>
        <v/>
      </c>
      <c r="N871" s="5"/>
      <c r="O871" s="80"/>
      <c r="P871" s="80"/>
      <c r="Q871" s="80"/>
      <c r="R871" s="76" t="str">
        <f>IF(ROW()=7,IF(SUM([pomocná])&gt;0,SUM([pomocná]),1.36/SQRT(COUNT(Tabulka2493[Data]))),"")</f>
        <v/>
      </c>
      <c r="S871" s="79"/>
      <c r="T871" s="72"/>
      <c r="U871" s="72"/>
      <c r="V871" s="72"/>
    </row>
    <row r="872" spans="1:22">
      <c r="A872" s="4" t="str">
        <f>IF('Odhad rozsahu výběru'!D874="","",'Odhad rozsahu výběru'!D874)</f>
        <v/>
      </c>
      <c r="B872" s="69" t="str">
        <f ca="1">IF(INDIRECT("A"&amp;ROW())="","",RANK(A872,[Data],1))</f>
        <v/>
      </c>
      <c r="C872" s="5" t="str">
        <f ca="1">IF(INDIRECT("A"&amp;ROW())="","",(B872-1)/COUNT([Data]))</f>
        <v/>
      </c>
      <c r="D872" s="5" t="str">
        <f ca="1">IF(INDIRECT("A"&amp;ROW())="","",B872/COUNT([Data]))</f>
        <v/>
      </c>
      <c r="E872" t="str">
        <f t="shared" ca="1" si="41"/>
        <v/>
      </c>
      <c r="F872" s="5" t="str">
        <f t="shared" ca="1" si="39"/>
        <v/>
      </c>
      <c r="G872" s="5" t="str">
        <f>IF(ROW()=7,MAX([D_i]),"")</f>
        <v/>
      </c>
      <c r="H872" s="69" t="str">
        <f ca="1">IF(INDIRECT("A"&amp;ROW())="","",RANK([Data],[Data],1)+COUNTIF([Data],Tabulka2493[[#This Row],[Data]])-1)</f>
        <v/>
      </c>
      <c r="I872" s="5" t="str">
        <f ca="1">IF(INDIRECT("A"&amp;ROW())="","",(Tabulka2493[[#This Row],[Pořadí2 - i2]]-1)/COUNT([Data]))</f>
        <v/>
      </c>
      <c r="J872" s="5" t="str">
        <f ca="1">IF(INDIRECT("A"&amp;ROW())="","",H872/COUNT([Data]))</f>
        <v/>
      </c>
      <c r="K872" s="72" t="str">
        <f ca="1">IF(INDIRECT("A"&amp;ROW())="","",NORMDIST(Tabulka2493[[#This Row],[Data]],$X$6,$X$7,1))</f>
        <v/>
      </c>
      <c r="L872" s="5" t="str">
        <f t="shared" ca="1" si="40"/>
        <v/>
      </c>
      <c r="M872" s="5" t="str">
        <f>IF(ROW()=7,MAX(Tabulka2493[D_i]),"")</f>
        <v/>
      </c>
      <c r="N872" s="5"/>
      <c r="O872" s="80"/>
      <c r="P872" s="80"/>
      <c r="Q872" s="80"/>
      <c r="R872" s="76" t="str">
        <f>IF(ROW()=7,IF(SUM([pomocná])&gt;0,SUM([pomocná]),1.36/SQRT(COUNT(Tabulka2493[Data]))),"")</f>
        <v/>
      </c>
      <c r="S872" s="79"/>
      <c r="T872" s="72"/>
      <c r="U872" s="72"/>
      <c r="V872" s="72"/>
    </row>
    <row r="873" spans="1:22">
      <c r="A873" s="4" t="str">
        <f>IF('Odhad rozsahu výběru'!D875="","",'Odhad rozsahu výběru'!D875)</f>
        <v/>
      </c>
      <c r="B873" s="69" t="str">
        <f ca="1">IF(INDIRECT("A"&amp;ROW())="","",RANK(A873,[Data],1))</f>
        <v/>
      </c>
      <c r="C873" s="5" t="str">
        <f ca="1">IF(INDIRECT("A"&amp;ROW())="","",(B873-1)/COUNT([Data]))</f>
        <v/>
      </c>
      <c r="D873" s="5" t="str">
        <f ca="1">IF(INDIRECT("A"&amp;ROW())="","",B873/COUNT([Data]))</f>
        <v/>
      </c>
      <c r="E873" t="str">
        <f t="shared" ca="1" si="41"/>
        <v/>
      </c>
      <c r="F873" s="5" t="str">
        <f t="shared" ca="1" si="39"/>
        <v/>
      </c>
      <c r="G873" s="5" t="str">
        <f>IF(ROW()=7,MAX([D_i]),"")</f>
        <v/>
      </c>
      <c r="H873" s="69" t="str">
        <f ca="1">IF(INDIRECT("A"&amp;ROW())="","",RANK([Data],[Data],1)+COUNTIF([Data],Tabulka2493[[#This Row],[Data]])-1)</f>
        <v/>
      </c>
      <c r="I873" s="5" t="str">
        <f ca="1">IF(INDIRECT("A"&amp;ROW())="","",(Tabulka2493[[#This Row],[Pořadí2 - i2]]-1)/COUNT([Data]))</f>
        <v/>
      </c>
      <c r="J873" s="5" t="str">
        <f ca="1">IF(INDIRECT("A"&amp;ROW())="","",H873/COUNT([Data]))</f>
        <v/>
      </c>
      <c r="K873" s="72" t="str">
        <f ca="1">IF(INDIRECT("A"&amp;ROW())="","",NORMDIST(Tabulka2493[[#This Row],[Data]],$X$6,$X$7,1))</f>
        <v/>
      </c>
      <c r="L873" s="5" t="str">
        <f t="shared" ca="1" si="40"/>
        <v/>
      </c>
      <c r="M873" s="5" t="str">
        <f>IF(ROW()=7,MAX(Tabulka2493[D_i]),"")</f>
        <v/>
      </c>
      <c r="N873" s="5"/>
      <c r="O873" s="80"/>
      <c r="P873" s="80"/>
      <c r="Q873" s="80"/>
      <c r="R873" s="76" t="str">
        <f>IF(ROW()=7,IF(SUM([pomocná])&gt;0,SUM([pomocná]),1.36/SQRT(COUNT(Tabulka2493[Data]))),"")</f>
        <v/>
      </c>
      <c r="S873" s="79"/>
      <c r="T873" s="72"/>
      <c r="U873" s="72"/>
      <c r="V873" s="72"/>
    </row>
    <row r="874" spans="1:22">
      <c r="A874" s="4" t="str">
        <f>IF('Odhad rozsahu výběru'!D876="","",'Odhad rozsahu výběru'!D876)</f>
        <v/>
      </c>
      <c r="B874" s="69" t="str">
        <f ca="1">IF(INDIRECT("A"&amp;ROW())="","",RANK(A874,[Data],1))</f>
        <v/>
      </c>
      <c r="C874" s="5" t="str">
        <f ca="1">IF(INDIRECT("A"&amp;ROW())="","",(B874-1)/COUNT([Data]))</f>
        <v/>
      </c>
      <c r="D874" s="5" t="str">
        <f ca="1">IF(INDIRECT("A"&amp;ROW())="","",B874/COUNT([Data]))</f>
        <v/>
      </c>
      <c r="E874" t="str">
        <f t="shared" ca="1" si="41"/>
        <v/>
      </c>
      <c r="F874" s="5" t="str">
        <f t="shared" ca="1" si="39"/>
        <v/>
      </c>
      <c r="G874" s="5" t="str">
        <f>IF(ROW()=7,MAX([D_i]),"")</f>
        <v/>
      </c>
      <c r="H874" s="69" t="str">
        <f ca="1">IF(INDIRECT("A"&amp;ROW())="","",RANK([Data],[Data],1)+COUNTIF([Data],Tabulka2493[[#This Row],[Data]])-1)</f>
        <v/>
      </c>
      <c r="I874" s="5" t="str">
        <f ca="1">IF(INDIRECT("A"&amp;ROW())="","",(Tabulka2493[[#This Row],[Pořadí2 - i2]]-1)/COUNT([Data]))</f>
        <v/>
      </c>
      <c r="J874" s="5" t="str">
        <f ca="1">IF(INDIRECT("A"&amp;ROW())="","",H874/COUNT([Data]))</f>
        <v/>
      </c>
      <c r="K874" s="72" t="str">
        <f ca="1">IF(INDIRECT("A"&amp;ROW())="","",NORMDIST(Tabulka2493[[#This Row],[Data]],$X$6,$X$7,1))</f>
        <v/>
      </c>
      <c r="L874" s="5" t="str">
        <f t="shared" ca="1" si="40"/>
        <v/>
      </c>
      <c r="M874" s="5" t="str">
        <f>IF(ROW()=7,MAX(Tabulka2493[D_i]),"")</f>
        <v/>
      </c>
      <c r="N874" s="5"/>
      <c r="O874" s="80"/>
      <c r="P874" s="80"/>
      <c r="Q874" s="80"/>
      <c r="R874" s="76" t="str">
        <f>IF(ROW()=7,IF(SUM([pomocná])&gt;0,SUM([pomocná]),1.36/SQRT(COUNT(Tabulka2493[Data]))),"")</f>
        <v/>
      </c>
      <c r="S874" s="79"/>
      <c r="T874" s="72"/>
      <c r="U874" s="72"/>
      <c r="V874" s="72"/>
    </row>
    <row r="875" spans="1:22">
      <c r="A875" s="4" t="str">
        <f>IF('Odhad rozsahu výběru'!D877="","",'Odhad rozsahu výběru'!D877)</f>
        <v/>
      </c>
      <c r="B875" s="69" t="str">
        <f ca="1">IF(INDIRECT("A"&amp;ROW())="","",RANK(A875,[Data],1))</f>
        <v/>
      </c>
      <c r="C875" s="5" t="str">
        <f ca="1">IF(INDIRECT("A"&amp;ROW())="","",(B875-1)/COUNT([Data]))</f>
        <v/>
      </c>
      <c r="D875" s="5" t="str">
        <f ca="1">IF(INDIRECT("A"&amp;ROW())="","",B875/COUNT([Data]))</f>
        <v/>
      </c>
      <c r="E875" t="str">
        <f t="shared" ca="1" si="41"/>
        <v/>
      </c>
      <c r="F875" s="5" t="str">
        <f t="shared" ca="1" si="39"/>
        <v/>
      </c>
      <c r="G875" s="5" t="str">
        <f>IF(ROW()=7,MAX([D_i]),"")</f>
        <v/>
      </c>
      <c r="H875" s="69" t="str">
        <f ca="1">IF(INDIRECT("A"&amp;ROW())="","",RANK([Data],[Data],1)+COUNTIF([Data],Tabulka2493[[#This Row],[Data]])-1)</f>
        <v/>
      </c>
      <c r="I875" s="5" t="str">
        <f ca="1">IF(INDIRECT("A"&amp;ROW())="","",(Tabulka2493[[#This Row],[Pořadí2 - i2]]-1)/COUNT([Data]))</f>
        <v/>
      </c>
      <c r="J875" s="5" t="str">
        <f ca="1">IF(INDIRECT("A"&amp;ROW())="","",H875/COUNT([Data]))</f>
        <v/>
      </c>
      <c r="K875" s="72" t="str">
        <f ca="1">IF(INDIRECT("A"&amp;ROW())="","",NORMDIST(Tabulka2493[[#This Row],[Data]],$X$6,$X$7,1))</f>
        <v/>
      </c>
      <c r="L875" s="5" t="str">
        <f t="shared" ca="1" si="40"/>
        <v/>
      </c>
      <c r="M875" s="5" t="str">
        <f>IF(ROW()=7,MAX(Tabulka2493[D_i]),"")</f>
        <v/>
      </c>
      <c r="N875" s="5"/>
      <c r="O875" s="80"/>
      <c r="P875" s="80"/>
      <c r="Q875" s="80"/>
      <c r="R875" s="76" t="str">
        <f>IF(ROW()=7,IF(SUM([pomocná])&gt;0,SUM([pomocná]),1.36/SQRT(COUNT(Tabulka2493[Data]))),"")</f>
        <v/>
      </c>
      <c r="S875" s="79"/>
      <c r="T875" s="72"/>
      <c r="U875" s="72"/>
      <c r="V875" s="72"/>
    </row>
    <row r="876" spans="1:22">
      <c r="A876" s="4" t="str">
        <f>IF('Odhad rozsahu výběru'!D878="","",'Odhad rozsahu výběru'!D878)</f>
        <v/>
      </c>
      <c r="B876" s="69" t="str">
        <f ca="1">IF(INDIRECT("A"&amp;ROW())="","",RANK(A876,[Data],1))</f>
        <v/>
      </c>
      <c r="C876" s="5" t="str">
        <f ca="1">IF(INDIRECT("A"&amp;ROW())="","",(B876-1)/COUNT([Data]))</f>
        <v/>
      </c>
      <c r="D876" s="5" t="str">
        <f ca="1">IF(INDIRECT("A"&amp;ROW())="","",B876/COUNT([Data]))</f>
        <v/>
      </c>
      <c r="E876" t="str">
        <f t="shared" ca="1" si="41"/>
        <v/>
      </c>
      <c r="F876" s="5" t="str">
        <f t="shared" ca="1" si="39"/>
        <v/>
      </c>
      <c r="G876" s="5" t="str">
        <f>IF(ROW()=7,MAX([D_i]),"")</f>
        <v/>
      </c>
      <c r="H876" s="69" t="str">
        <f ca="1">IF(INDIRECT("A"&amp;ROW())="","",RANK([Data],[Data],1)+COUNTIF([Data],Tabulka2493[[#This Row],[Data]])-1)</f>
        <v/>
      </c>
      <c r="I876" s="5" t="str">
        <f ca="1">IF(INDIRECT("A"&amp;ROW())="","",(Tabulka2493[[#This Row],[Pořadí2 - i2]]-1)/COUNT([Data]))</f>
        <v/>
      </c>
      <c r="J876" s="5" t="str">
        <f ca="1">IF(INDIRECT("A"&amp;ROW())="","",H876/COUNT([Data]))</f>
        <v/>
      </c>
      <c r="K876" s="72" t="str">
        <f ca="1">IF(INDIRECT("A"&amp;ROW())="","",NORMDIST(Tabulka2493[[#This Row],[Data]],$X$6,$X$7,1))</f>
        <v/>
      </c>
      <c r="L876" s="5" t="str">
        <f t="shared" ca="1" si="40"/>
        <v/>
      </c>
      <c r="M876" s="5" t="str">
        <f>IF(ROW()=7,MAX(Tabulka2493[D_i]),"")</f>
        <v/>
      </c>
      <c r="N876" s="5"/>
      <c r="O876" s="80"/>
      <c r="P876" s="80"/>
      <c r="Q876" s="80"/>
      <c r="R876" s="76" t="str">
        <f>IF(ROW()=7,IF(SUM([pomocná])&gt;0,SUM([pomocná]),1.36/SQRT(COUNT(Tabulka2493[Data]))),"")</f>
        <v/>
      </c>
      <c r="S876" s="79"/>
      <c r="T876" s="72"/>
      <c r="U876" s="72"/>
      <c r="V876" s="72"/>
    </row>
    <row r="877" spans="1:22">
      <c r="A877" s="4" t="str">
        <f>IF('Odhad rozsahu výběru'!D879="","",'Odhad rozsahu výběru'!D879)</f>
        <v/>
      </c>
      <c r="B877" s="69" t="str">
        <f ca="1">IF(INDIRECT("A"&amp;ROW())="","",RANK(A877,[Data],1))</f>
        <v/>
      </c>
      <c r="C877" s="5" t="str">
        <f ca="1">IF(INDIRECT("A"&amp;ROW())="","",(B877-1)/COUNT([Data]))</f>
        <v/>
      </c>
      <c r="D877" s="5" t="str">
        <f ca="1">IF(INDIRECT("A"&amp;ROW())="","",B877/COUNT([Data]))</f>
        <v/>
      </c>
      <c r="E877" t="str">
        <f t="shared" ca="1" si="41"/>
        <v/>
      </c>
      <c r="F877" s="5" t="str">
        <f t="shared" ca="1" si="39"/>
        <v/>
      </c>
      <c r="G877" s="5" t="str">
        <f>IF(ROW()=7,MAX([D_i]),"")</f>
        <v/>
      </c>
      <c r="H877" s="69" t="str">
        <f ca="1">IF(INDIRECT("A"&amp;ROW())="","",RANK([Data],[Data],1)+COUNTIF([Data],Tabulka2493[[#This Row],[Data]])-1)</f>
        <v/>
      </c>
      <c r="I877" s="5" t="str">
        <f ca="1">IF(INDIRECT("A"&amp;ROW())="","",(Tabulka2493[[#This Row],[Pořadí2 - i2]]-1)/COUNT([Data]))</f>
        <v/>
      </c>
      <c r="J877" s="5" t="str">
        <f ca="1">IF(INDIRECT("A"&amp;ROW())="","",H877/COUNT([Data]))</f>
        <v/>
      </c>
      <c r="K877" s="72" t="str">
        <f ca="1">IF(INDIRECT("A"&amp;ROW())="","",NORMDIST(Tabulka2493[[#This Row],[Data]],$X$6,$X$7,1))</f>
        <v/>
      </c>
      <c r="L877" s="5" t="str">
        <f t="shared" ca="1" si="40"/>
        <v/>
      </c>
      <c r="M877" s="5" t="str">
        <f>IF(ROW()=7,MAX(Tabulka2493[D_i]),"")</f>
        <v/>
      </c>
      <c r="N877" s="5"/>
      <c r="O877" s="80"/>
      <c r="P877" s="80"/>
      <c r="Q877" s="80"/>
      <c r="R877" s="76" t="str">
        <f>IF(ROW()=7,IF(SUM([pomocná])&gt;0,SUM([pomocná]),1.36/SQRT(COUNT(Tabulka2493[Data]))),"")</f>
        <v/>
      </c>
      <c r="S877" s="79"/>
      <c r="T877" s="72"/>
      <c r="U877" s="72"/>
      <c r="V877" s="72"/>
    </row>
    <row r="878" spans="1:22">
      <c r="A878" s="4" t="str">
        <f>IF('Odhad rozsahu výběru'!D880="","",'Odhad rozsahu výběru'!D880)</f>
        <v/>
      </c>
      <c r="B878" s="69" t="str">
        <f ca="1">IF(INDIRECT("A"&amp;ROW())="","",RANK(A878,[Data],1))</f>
        <v/>
      </c>
      <c r="C878" s="5" t="str">
        <f ca="1">IF(INDIRECT("A"&amp;ROW())="","",(B878-1)/COUNT([Data]))</f>
        <v/>
      </c>
      <c r="D878" s="5" t="str">
        <f ca="1">IF(INDIRECT("A"&amp;ROW())="","",B878/COUNT([Data]))</f>
        <v/>
      </c>
      <c r="E878" t="str">
        <f t="shared" ca="1" si="41"/>
        <v/>
      </c>
      <c r="F878" s="5" t="str">
        <f t="shared" ca="1" si="39"/>
        <v/>
      </c>
      <c r="G878" s="5" t="str">
        <f>IF(ROW()=7,MAX([D_i]),"")</f>
        <v/>
      </c>
      <c r="H878" s="69" t="str">
        <f ca="1">IF(INDIRECT("A"&amp;ROW())="","",RANK([Data],[Data],1)+COUNTIF([Data],Tabulka2493[[#This Row],[Data]])-1)</f>
        <v/>
      </c>
      <c r="I878" s="5" t="str">
        <f ca="1">IF(INDIRECT("A"&amp;ROW())="","",(Tabulka2493[[#This Row],[Pořadí2 - i2]]-1)/COUNT([Data]))</f>
        <v/>
      </c>
      <c r="J878" s="5" t="str">
        <f ca="1">IF(INDIRECT("A"&amp;ROW())="","",H878/COUNT([Data]))</f>
        <v/>
      </c>
      <c r="K878" s="72" t="str">
        <f ca="1">IF(INDIRECT("A"&amp;ROW())="","",NORMDIST(Tabulka2493[[#This Row],[Data]],$X$6,$X$7,1))</f>
        <v/>
      </c>
      <c r="L878" s="5" t="str">
        <f t="shared" ca="1" si="40"/>
        <v/>
      </c>
      <c r="M878" s="5" t="str">
        <f>IF(ROW()=7,MAX(Tabulka2493[D_i]),"")</f>
        <v/>
      </c>
      <c r="N878" s="5"/>
      <c r="O878" s="80"/>
      <c r="P878" s="80"/>
      <c r="Q878" s="80"/>
      <c r="R878" s="76" t="str">
        <f>IF(ROW()=7,IF(SUM([pomocná])&gt;0,SUM([pomocná]),1.36/SQRT(COUNT(Tabulka2493[Data]))),"")</f>
        <v/>
      </c>
      <c r="S878" s="79"/>
      <c r="T878" s="72"/>
      <c r="U878" s="72"/>
      <c r="V878" s="72"/>
    </row>
    <row r="879" spans="1:22">
      <c r="A879" s="4" t="str">
        <f>IF('Odhad rozsahu výběru'!D881="","",'Odhad rozsahu výběru'!D881)</f>
        <v/>
      </c>
      <c r="B879" s="69" t="str">
        <f ca="1">IF(INDIRECT("A"&amp;ROW())="","",RANK(A879,[Data],1))</f>
        <v/>
      </c>
      <c r="C879" s="5" t="str">
        <f ca="1">IF(INDIRECT("A"&amp;ROW())="","",(B879-1)/COUNT([Data]))</f>
        <v/>
      </c>
      <c r="D879" s="5" t="str">
        <f ca="1">IF(INDIRECT("A"&amp;ROW())="","",B879/COUNT([Data]))</f>
        <v/>
      </c>
      <c r="E879" t="str">
        <f t="shared" ca="1" si="41"/>
        <v/>
      </c>
      <c r="F879" s="5" t="str">
        <f t="shared" ca="1" si="39"/>
        <v/>
      </c>
      <c r="G879" s="5" t="str">
        <f>IF(ROW()=7,MAX([D_i]),"")</f>
        <v/>
      </c>
      <c r="H879" s="69" t="str">
        <f ca="1">IF(INDIRECT("A"&amp;ROW())="","",RANK([Data],[Data],1)+COUNTIF([Data],Tabulka2493[[#This Row],[Data]])-1)</f>
        <v/>
      </c>
      <c r="I879" s="5" t="str">
        <f ca="1">IF(INDIRECT("A"&amp;ROW())="","",(Tabulka2493[[#This Row],[Pořadí2 - i2]]-1)/COUNT([Data]))</f>
        <v/>
      </c>
      <c r="J879" s="5" t="str">
        <f ca="1">IF(INDIRECT("A"&amp;ROW())="","",H879/COUNT([Data]))</f>
        <v/>
      </c>
      <c r="K879" s="72" t="str">
        <f ca="1">IF(INDIRECT("A"&amp;ROW())="","",NORMDIST(Tabulka2493[[#This Row],[Data]],$X$6,$X$7,1))</f>
        <v/>
      </c>
      <c r="L879" s="5" t="str">
        <f t="shared" ca="1" si="40"/>
        <v/>
      </c>
      <c r="M879" s="5" t="str">
        <f>IF(ROW()=7,MAX(Tabulka2493[D_i]),"")</f>
        <v/>
      </c>
      <c r="N879" s="5"/>
      <c r="O879" s="80"/>
      <c r="P879" s="80"/>
      <c r="Q879" s="80"/>
      <c r="R879" s="76" t="str">
        <f>IF(ROW()=7,IF(SUM([pomocná])&gt;0,SUM([pomocná]),1.36/SQRT(COUNT(Tabulka2493[Data]))),"")</f>
        <v/>
      </c>
      <c r="S879" s="79"/>
      <c r="T879" s="72"/>
      <c r="U879" s="72"/>
      <c r="V879" s="72"/>
    </row>
    <row r="880" spans="1:22">
      <c r="A880" s="4" t="str">
        <f>IF('Odhad rozsahu výběru'!D882="","",'Odhad rozsahu výběru'!D882)</f>
        <v/>
      </c>
      <c r="B880" s="69" t="str">
        <f ca="1">IF(INDIRECT("A"&amp;ROW())="","",RANK(A880,[Data],1))</f>
        <v/>
      </c>
      <c r="C880" s="5" t="str">
        <f ca="1">IF(INDIRECT("A"&amp;ROW())="","",(B880-1)/COUNT([Data]))</f>
        <v/>
      </c>
      <c r="D880" s="5" t="str">
        <f ca="1">IF(INDIRECT("A"&amp;ROW())="","",B880/COUNT([Data]))</f>
        <v/>
      </c>
      <c r="E880" t="str">
        <f t="shared" ca="1" si="41"/>
        <v/>
      </c>
      <c r="F880" s="5" t="str">
        <f t="shared" ca="1" si="39"/>
        <v/>
      </c>
      <c r="G880" s="5" t="str">
        <f>IF(ROW()=7,MAX([D_i]),"")</f>
        <v/>
      </c>
      <c r="H880" s="69" t="str">
        <f ca="1">IF(INDIRECT("A"&amp;ROW())="","",RANK([Data],[Data],1)+COUNTIF([Data],Tabulka2493[[#This Row],[Data]])-1)</f>
        <v/>
      </c>
      <c r="I880" s="5" t="str">
        <f ca="1">IF(INDIRECT("A"&amp;ROW())="","",(Tabulka2493[[#This Row],[Pořadí2 - i2]]-1)/COUNT([Data]))</f>
        <v/>
      </c>
      <c r="J880" s="5" t="str">
        <f ca="1">IF(INDIRECT("A"&amp;ROW())="","",H880/COUNT([Data]))</f>
        <v/>
      </c>
      <c r="K880" s="72" t="str">
        <f ca="1">IF(INDIRECT("A"&amp;ROW())="","",NORMDIST(Tabulka2493[[#This Row],[Data]],$X$6,$X$7,1))</f>
        <v/>
      </c>
      <c r="L880" s="5" t="str">
        <f t="shared" ca="1" si="40"/>
        <v/>
      </c>
      <c r="M880" s="5" t="str">
        <f>IF(ROW()=7,MAX(Tabulka2493[D_i]),"")</f>
        <v/>
      </c>
      <c r="N880" s="5"/>
      <c r="O880" s="80"/>
      <c r="P880" s="80"/>
      <c r="Q880" s="80"/>
      <c r="R880" s="76" t="str">
        <f>IF(ROW()=7,IF(SUM([pomocná])&gt;0,SUM([pomocná]),1.36/SQRT(COUNT(Tabulka2493[Data]))),"")</f>
        <v/>
      </c>
      <c r="S880" s="79"/>
      <c r="T880" s="72"/>
      <c r="U880" s="72"/>
      <c r="V880" s="72"/>
    </row>
    <row r="881" spans="1:22">
      <c r="A881" s="4" t="str">
        <f>IF('Odhad rozsahu výběru'!D883="","",'Odhad rozsahu výběru'!D883)</f>
        <v/>
      </c>
      <c r="B881" s="69" t="str">
        <f ca="1">IF(INDIRECT("A"&amp;ROW())="","",RANK(A881,[Data],1))</f>
        <v/>
      </c>
      <c r="C881" s="5" t="str">
        <f ca="1">IF(INDIRECT("A"&amp;ROW())="","",(B881-1)/COUNT([Data]))</f>
        <v/>
      </c>
      <c r="D881" s="5" t="str">
        <f ca="1">IF(INDIRECT("A"&amp;ROW())="","",B881/COUNT([Data]))</f>
        <v/>
      </c>
      <c r="E881" t="str">
        <f t="shared" ca="1" si="41"/>
        <v/>
      </c>
      <c r="F881" s="5" t="str">
        <f t="shared" ca="1" si="39"/>
        <v/>
      </c>
      <c r="G881" s="5" t="str">
        <f>IF(ROW()=7,MAX([D_i]),"")</f>
        <v/>
      </c>
      <c r="H881" s="69" t="str">
        <f ca="1">IF(INDIRECT("A"&amp;ROW())="","",RANK([Data],[Data],1)+COUNTIF([Data],Tabulka2493[[#This Row],[Data]])-1)</f>
        <v/>
      </c>
      <c r="I881" s="5" t="str">
        <f ca="1">IF(INDIRECT("A"&amp;ROW())="","",(Tabulka2493[[#This Row],[Pořadí2 - i2]]-1)/COUNT([Data]))</f>
        <v/>
      </c>
      <c r="J881" s="5" t="str">
        <f ca="1">IF(INDIRECT("A"&amp;ROW())="","",H881/COUNT([Data]))</f>
        <v/>
      </c>
      <c r="K881" s="72" t="str">
        <f ca="1">IF(INDIRECT("A"&amp;ROW())="","",NORMDIST(Tabulka2493[[#This Row],[Data]],$X$6,$X$7,1))</f>
        <v/>
      </c>
      <c r="L881" s="5" t="str">
        <f t="shared" ca="1" si="40"/>
        <v/>
      </c>
      <c r="M881" s="5" t="str">
        <f>IF(ROW()=7,MAX(Tabulka2493[D_i]),"")</f>
        <v/>
      </c>
      <c r="N881" s="5"/>
      <c r="O881" s="80"/>
      <c r="P881" s="80"/>
      <c r="Q881" s="80"/>
      <c r="R881" s="76" t="str">
        <f>IF(ROW()=7,IF(SUM([pomocná])&gt;0,SUM([pomocná]),1.36/SQRT(COUNT(Tabulka2493[Data]))),"")</f>
        <v/>
      </c>
      <c r="S881" s="79"/>
      <c r="T881" s="72"/>
      <c r="U881" s="72"/>
      <c r="V881" s="72"/>
    </row>
    <row r="882" spans="1:22">
      <c r="A882" s="4" t="str">
        <f>IF('Odhad rozsahu výběru'!D884="","",'Odhad rozsahu výběru'!D884)</f>
        <v/>
      </c>
      <c r="B882" s="69" t="str">
        <f ca="1">IF(INDIRECT("A"&amp;ROW())="","",RANK(A882,[Data],1))</f>
        <v/>
      </c>
      <c r="C882" s="5" t="str">
        <f ca="1">IF(INDIRECT("A"&amp;ROW())="","",(B882-1)/COUNT([Data]))</f>
        <v/>
      </c>
      <c r="D882" s="5" t="str">
        <f ca="1">IF(INDIRECT("A"&amp;ROW())="","",B882/COUNT([Data]))</f>
        <v/>
      </c>
      <c r="E882" t="str">
        <f t="shared" ca="1" si="41"/>
        <v/>
      </c>
      <c r="F882" s="5" t="str">
        <f t="shared" ca="1" si="39"/>
        <v/>
      </c>
      <c r="G882" s="5" t="str">
        <f>IF(ROW()=7,MAX([D_i]),"")</f>
        <v/>
      </c>
      <c r="H882" s="69" t="str">
        <f ca="1">IF(INDIRECT("A"&amp;ROW())="","",RANK([Data],[Data],1)+COUNTIF([Data],Tabulka2493[[#This Row],[Data]])-1)</f>
        <v/>
      </c>
      <c r="I882" s="5" t="str">
        <f ca="1">IF(INDIRECT("A"&amp;ROW())="","",(Tabulka2493[[#This Row],[Pořadí2 - i2]]-1)/COUNT([Data]))</f>
        <v/>
      </c>
      <c r="J882" s="5" t="str">
        <f ca="1">IF(INDIRECT("A"&amp;ROW())="","",H882/COUNT([Data]))</f>
        <v/>
      </c>
      <c r="K882" s="72" t="str">
        <f ca="1">IF(INDIRECT("A"&amp;ROW())="","",NORMDIST(Tabulka2493[[#This Row],[Data]],$X$6,$X$7,1))</f>
        <v/>
      </c>
      <c r="L882" s="5" t="str">
        <f t="shared" ca="1" si="40"/>
        <v/>
      </c>
      <c r="M882" s="5" t="str">
        <f>IF(ROW()=7,MAX(Tabulka2493[D_i]),"")</f>
        <v/>
      </c>
      <c r="N882" s="5"/>
      <c r="O882" s="80"/>
      <c r="P882" s="80"/>
      <c r="Q882" s="80"/>
      <c r="R882" s="76" t="str">
        <f>IF(ROW()=7,IF(SUM([pomocná])&gt;0,SUM([pomocná]),1.36/SQRT(COUNT(Tabulka2493[Data]))),"")</f>
        <v/>
      </c>
      <c r="S882" s="79"/>
      <c r="T882" s="72"/>
      <c r="U882" s="72"/>
      <c r="V882" s="72"/>
    </row>
    <row r="883" spans="1:22">
      <c r="A883" s="4" t="str">
        <f>IF('Odhad rozsahu výběru'!D885="","",'Odhad rozsahu výběru'!D885)</f>
        <v/>
      </c>
      <c r="B883" s="69" t="str">
        <f ca="1">IF(INDIRECT("A"&amp;ROW())="","",RANK(A883,[Data],1))</f>
        <v/>
      </c>
      <c r="C883" s="5" t="str">
        <f ca="1">IF(INDIRECT("A"&amp;ROW())="","",(B883-1)/COUNT([Data]))</f>
        <v/>
      </c>
      <c r="D883" s="5" t="str">
        <f ca="1">IF(INDIRECT("A"&amp;ROW())="","",B883/COUNT([Data]))</f>
        <v/>
      </c>
      <c r="E883" t="str">
        <f t="shared" ca="1" si="41"/>
        <v/>
      </c>
      <c r="F883" s="5" t="str">
        <f t="shared" ca="1" si="39"/>
        <v/>
      </c>
      <c r="G883" s="5" t="str">
        <f>IF(ROW()=7,MAX([D_i]),"")</f>
        <v/>
      </c>
      <c r="H883" s="69" t="str">
        <f ca="1">IF(INDIRECT("A"&amp;ROW())="","",RANK([Data],[Data],1)+COUNTIF([Data],Tabulka2493[[#This Row],[Data]])-1)</f>
        <v/>
      </c>
      <c r="I883" s="5" t="str">
        <f ca="1">IF(INDIRECT("A"&amp;ROW())="","",(Tabulka2493[[#This Row],[Pořadí2 - i2]]-1)/COUNT([Data]))</f>
        <v/>
      </c>
      <c r="J883" s="5" t="str">
        <f ca="1">IF(INDIRECT("A"&amp;ROW())="","",H883/COUNT([Data]))</f>
        <v/>
      </c>
      <c r="K883" s="72" t="str">
        <f ca="1">IF(INDIRECT("A"&amp;ROW())="","",NORMDIST(Tabulka2493[[#This Row],[Data]],$X$6,$X$7,1))</f>
        <v/>
      </c>
      <c r="L883" s="5" t="str">
        <f t="shared" ca="1" si="40"/>
        <v/>
      </c>
      <c r="M883" s="5" t="str">
        <f>IF(ROW()=7,MAX(Tabulka2493[D_i]),"")</f>
        <v/>
      </c>
      <c r="N883" s="5"/>
      <c r="O883" s="80"/>
      <c r="P883" s="80"/>
      <c r="Q883" s="80"/>
      <c r="R883" s="76" t="str">
        <f>IF(ROW()=7,IF(SUM([pomocná])&gt;0,SUM([pomocná]),1.36/SQRT(COUNT(Tabulka2493[Data]))),"")</f>
        <v/>
      </c>
      <c r="S883" s="79"/>
      <c r="T883" s="72"/>
      <c r="U883" s="72"/>
      <c r="V883" s="72"/>
    </row>
    <row r="884" spans="1:22">
      <c r="A884" s="4" t="str">
        <f>IF('Odhad rozsahu výběru'!D886="","",'Odhad rozsahu výběru'!D886)</f>
        <v/>
      </c>
      <c r="B884" s="69" t="str">
        <f ca="1">IF(INDIRECT("A"&amp;ROW())="","",RANK(A884,[Data],1))</f>
        <v/>
      </c>
      <c r="C884" s="5" t="str">
        <f ca="1">IF(INDIRECT("A"&amp;ROW())="","",(B884-1)/COUNT([Data]))</f>
        <v/>
      </c>
      <c r="D884" s="5" t="str">
        <f ca="1">IF(INDIRECT("A"&amp;ROW())="","",B884/COUNT([Data]))</f>
        <v/>
      </c>
      <c r="E884" t="str">
        <f t="shared" ca="1" si="41"/>
        <v/>
      </c>
      <c r="F884" s="5" t="str">
        <f t="shared" ca="1" si="39"/>
        <v/>
      </c>
      <c r="G884" s="5" t="str">
        <f>IF(ROW()=7,MAX([D_i]),"")</f>
        <v/>
      </c>
      <c r="H884" s="69" t="str">
        <f ca="1">IF(INDIRECT("A"&amp;ROW())="","",RANK([Data],[Data],1)+COUNTIF([Data],Tabulka2493[[#This Row],[Data]])-1)</f>
        <v/>
      </c>
      <c r="I884" s="5" t="str">
        <f ca="1">IF(INDIRECT("A"&amp;ROW())="","",(Tabulka2493[[#This Row],[Pořadí2 - i2]]-1)/COUNT([Data]))</f>
        <v/>
      </c>
      <c r="J884" s="5" t="str">
        <f ca="1">IF(INDIRECT("A"&amp;ROW())="","",H884/COUNT([Data]))</f>
        <v/>
      </c>
      <c r="K884" s="72" t="str">
        <f ca="1">IF(INDIRECT("A"&amp;ROW())="","",NORMDIST(Tabulka2493[[#This Row],[Data]],$X$6,$X$7,1))</f>
        <v/>
      </c>
      <c r="L884" s="5" t="str">
        <f t="shared" ca="1" si="40"/>
        <v/>
      </c>
      <c r="M884" s="5" t="str">
        <f>IF(ROW()=7,MAX(Tabulka2493[D_i]),"")</f>
        <v/>
      </c>
      <c r="N884" s="5"/>
      <c r="O884" s="80"/>
      <c r="P884" s="80"/>
      <c r="Q884" s="80"/>
      <c r="R884" s="76" t="str">
        <f>IF(ROW()=7,IF(SUM([pomocná])&gt;0,SUM([pomocná]),1.36/SQRT(COUNT(Tabulka2493[Data]))),"")</f>
        <v/>
      </c>
      <c r="S884" s="79"/>
      <c r="T884" s="72"/>
      <c r="U884" s="72"/>
      <c r="V884" s="72"/>
    </row>
    <row r="885" spans="1:22">
      <c r="A885" s="4" t="str">
        <f>IF('Odhad rozsahu výběru'!D887="","",'Odhad rozsahu výběru'!D887)</f>
        <v/>
      </c>
      <c r="B885" s="69" t="str">
        <f ca="1">IF(INDIRECT("A"&amp;ROW())="","",RANK(A885,[Data],1))</f>
        <v/>
      </c>
      <c r="C885" s="5" t="str">
        <f ca="1">IF(INDIRECT("A"&amp;ROW())="","",(B885-1)/COUNT([Data]))</f>
        <v/>
      </c>
      <c r="D885" s="5" t="str">
        <f ca="1">IF(INDIRECT("A"&amp;ROW())="","",B885/COUNT([Data]))</f>
        <v/>
      </c>
      <c r="E885" t="str">
        <f t="shared" ca="1" si="41"/>
        <v/>
      </c>
      <c r="F885" s="5" t="str">
        <f t="shared" ca="1" si="39"/>
        <v/>
      </c>
      <c r="G885" s="5" t="str">
        <f>IF(ROW()=7,MAX([D_i]),"")</f>
        <v/>
      </c>
      <c r="H885" s="69" t="str">
        <f ca="1">IF(INDIRECT("A"&amp;ROW())="","",RANK([Data],[Data],1)+COUNTIF([Data],Tabulka2493[[#This Row],[Data]])-1)</f>
        <v/>
      </c>
      <c r="I885" s="5" t="str">
        <f ca="1">IF(INDIRECT("A"&amp;ROW())="","",(Tabulka2493[[#This Row],[Pořadí2 - i2]]-1)/COUNT([Data]))</f>
        <v/>
      </c>
      <c r="J885" s="5" t="str">
        <f ca="1">IF(INDIRECT("A"&amp;ROW())="","",H885/COUNT([Data]))</f>
        <v/>
      </c>
      <c r="K885" s="72" t="str">
        <f ca="1">IF(INDIRECT("A"&amp;ROW())="","",NORMDIST(Tabulka2493[[#This Row],[Data]],$X$6,$X$7,1))</f>
        <v/>
      </c>
      <c r="L885" s="5" t="str">
        <f t="shared" ca="1" si="40"/>
        <v/>
      </c>
      <c r="M885" s="5" t="str">
        <f>IF(ROW()=7,MAX(Tabulka2493[D_i]),"")</f>
        <v/>
      </c>
      <c r="N885" s="5"/>
      <c r="O885" s="80"/>
      <c r="P885" s="80"/>
      <c r="Q885" s="80"/>
      <c r="R885" s="76" t="str">
        <f>IF(ROW()=7,IF(SUM([pomocná])&gt;0,SUM([pomocná]),1.36/SQRT(COUNT(Tabulka2493[Data]))),"")</f>
        <v/>
      </c>
      <c r="S885" s="79"/>
      <c r="T885" s="72"/>
      <c r="U885" s="72"/>
      <c r="V885" s="72"/>
    </row>
    <row r="886" spans="1:22">
      <c r="A886" s="4" t="str">
        <f>IF('Odhad rozsahu výběru'!D888="","",'Odhad rozsahu výběru'!D888)</f>
        <v/>
      </c>
      <c r="B886" s="69" t="str">
        <f ca="1">IF(INDIRECT("A"&amp;ROW())="","",RANK(A886,[Data],1))</f>
        <v/>
      </c>
      <c r="C886" s="5" t="str">
        <f ca="1">IF(INDIRECT("A"&amp;ROW())="","",(B886-1)/COUNT([Data]))</f>
        <v/>
      </c>
      <c r="D886" s="5" t="str">
        <f ca="1">IF(INDIRECT("A"&amp;ROW())="","",B886/COUNT([Data]))</f>
        <v/>
      </c>
      <c r="E886" t="str">
        <f t="shared" ca="1" si="41"/>
        <v/>
      </c>
      <c r="F886" s="5" t="str">
        <f t="shared" ca="1" si="39"/>
        <v/>
      </c>
      <c r="G886" s="5" t="str">
        <f>IF(ROW()=7,MAX([D_i]),"")</f>
        <v/>
      </c>
      <c r="H886" s="69" t="str">
        <f ca="1">IF(INDIRECT("A"&amp;ROW())="","",RANK([Data],[Data],1)+COUNTIF([Data],Tabulka2493[[#This Row],[Data]])-1)</f>
        <v/>
      </c>
      <c r="I886" s="5" t="str">
        <f ca="1">IF(INDIRECT("A"&amp;ROW())="","",(Tabulka2493[[#This Row],[Pořadí2 - i2]]-1)/COUNT([Data]))</f>
        <v/>
      </c>
      <c r="J886" s="5" t="str">
        <f ca="1">IF(INDIRECT("A"&amp;ROW())="","",H886/COUNT([Data]))</f>
        <v/>
      </c>
      <c r="K886" s="72" t="str">
        <f ca="1">IF(INDIRECT("A"&amp;ROW())="","",NORMDIST(Tabulka2493[[#This Row],[Data]],$X$6,$X$7,1))</f>
        <v/>
      </c>
      <c r="L886" s="5" t="str">
        <f t="shared" ca="1" si="40"/>
        <v/>
      </c>
      <c r="M886" s="5" t="str">
        <f>IF(ROW()=7,MAX(Tabulka2493[D_i]),"")</f>
        <v/>
      </c>
      <c r="N886" s="5"/>
      <c r="O886" s="80"/>
      <c r="P886" s="80"/>
      <c r="Q886" s="80"/>
      <c r="R886" s="76" t="str">
        <f>IF(ROW()=7,IF(SUM([pomocná])&gt;0,SUM([pomocná]),1.36/SQRT(COUNT(Tabulka2493[Data]))),"")</f>
        <v/>
      </c>
      <c r="S886" s="79"/>
      <c r="T886" s="72"/>
      <c r="U886" s="72"/>
      <c r="V886" s="72"/>
    </row>
    <row r="887" spans="1:22">
      <c r="A887" s="4" t="str">
        <f>IF('Odhad rozsahu výběru'!D889="","",'Odhad rozsahu výběru'!D889)</f>
        <v/>
      </c>
      <c r="B887" s="69" t="str">
        <f ca="1">IF(INDIRECT("A"&amp;ROW())="","",RANK(A887,[Data],1))</f>
        <v/>
      </c>
      <c r="C887" s="5" t="str">
        <f ca="1">IF(INDIRECT("A"&amp;ROW())="","",(B887-1)/COUNT([Data]))</f>
        <v/>
      </c>
      <c r="D887" s="5" t="str">
        <f ca="1">IF(INDIRECT("A"&amp;ROW())="","",B887/COUNT([Data]))</f>
        <v/>
      </c>
      <c r="E887" t="str">
        <f t="shared" ca="1" si="41"/>
        <v/>
      </c>
      <c r="F887" s="5" t="str">
        <f t="shared" ca="1" si="39"/>
        <v/>
      </c>
      <c r="G887" s="5" t="str">
        <f>IF(ROW()=7,MAX([D_i]),"")</f>
        <v/>
      </c>
      <c r="H887" s="69" t="str">
        <f ca="1">IF(INDIRECT("A"&amp;ROW())="","",RANK([Data],[Data],1)+COUNTIF([Data],Tabulka2493[[#This Row],[Data]])-1)</f>
        <v/>
      </c>
      <c r="I887" s="5" t="str">
        <f ca="1">IF(INDIRECT("A"&amp;ROW())="","",(Tabulka2493[[#This Row],[Pořadí2 - i2]]-1)/COUNT([Data]))</f>
        <v/>
      </c>
      <c r="J887" s="5" t="str">
        <f ca="1">IF(INDIRECT("A"&amp;ROW())="","",H887/COUNT([Data]))</f>
        <v/>
      </c>
      <c r="K887" s="72" t="str">
        <f ca="1">IF(INDIRECT("A"&amp;ROW())="","",NORMDIST(Tabulka2493[[#This Row],[Data]],$X$6,$X$7,1))</f>
        <v/>
      </c>
      <c r="L887" s="5" t="str">
        <f t="shared" ca="1" si="40"/>
        <v/>
      </c>
      <c r="M887" s="5" t="str">
        <f>IF(ROW()=7,MAX(Tabulka2493[D_i]),"")</f>
        <v/>
      </c>
      <c r="N887" s="5"/>
      <c r="O887" s="80"/>
      <c r="P887" s="80"/>
      <c r="Q887" s="80"/>
      <c r="R887" s="76" t="str">
        <f>IF(ROW()=7,IF(SUM([pomocná])&gt;0,SUM([pomocná]),1.36/SQRT(COUNT(Tabulka2493[Data]))),"")</f>
        <v/>
      </c>
      <c r="S887" s="79"/>
      <c r="T887" s="72"/>
      <c r="U887" s="72"/>
      <c r="V887" s="72"/>
    </row>
    <row r="888" spans="1:22">
      <c r="A888" s="4" t="str">
        <f>IF('Odhad rozsahu výběru'!D890="","",'Odhad rozsahu výběru'!D890)</f>
        <v/>
      </c>
      <c r="B888" s="69" t="str">
        <f ca="1">IF(INDIRECT("A"&amp;ROW())="","",RANK(A888,[Data],1))</f>
        <v/>
      </c>
      <c r="C888" s="5" t="str">
        <f ca="1">IF(INDIRECT("A"&amp;ROW())="","",(B888-1)/COUNT([Data]))</f>
        <v/>
      </c>
      <c r="D888" s="5" t="str">
        <f ca="1">IF(INDIRECT("A"&amp;ROW())="","",B888/COUNT([Data]))</f>
        <v/>
      </c>
      <c r="E888" t="str">
        <f t="shared" ca="1" si="41"/>
        <v/>
      </c>
      <c r="F888" s="5" t="str">
        <f t="shared" ca="1" si="39"/>
        <v/>
      </c>
      <c r="G888" s="5" t="str">
        <f>IF(ROW()=7,MAX([D_i]),"")</f>
        <v/>
      </c>
      <c r="H888" s="69" t="str">
        <f ca="1">IF(INDIRECT("A"&amp;ROW())="","",RANK([Data],[Data],1)+COUNTIF([Data],Tabulka2493[[#This Row],[Data]])-1)</f>
        <v/>
      </c>
      <c r="I888" s="5" t="str">
        <f ca="1">IF(INDIRECT("A"&amp;ROW())="","",(Tabulka2493[[#This Row],[Pořadí2 - i2]]-1)/COUNT([Data]))</f>
        <v/>
      </c>
      <c r="J888" s="5" t="str">
        <f ca="1">IF(INDIRECT("A"&amp;ROW())="","",H888/COUNT([Data]))</f>
        <v/>
      </c>
      <c r="K888" s="72" t="str">
        <f ca="1">IF(INDIRECT("A"&amp;ROW())="","",NORMDIST(Tabulka2493[[#This Row],[Data]],$X$6,$X$7,1))</f>
        <v/>
      </c>
      <c r="L888" s="5" t="str">
        <f t="shared" ca="1" si="40"/>
        <v/>
      </c>
      <c r="M888" s="5" t="str">
        <f>IF(ROW()=7,MAX(Tabulka2493[D_i]),"")</f>
        <v/>
      </c>
      <c r="N888" s="5"/>
      <c r="O888" s="80"/>
      <c r="P888" s="80"/>
      <c r="Q888" s="80"/>
      <c r="R888" s="76" t="str">
        <f>IF(ROW()=7,IF(SUM([pomocná])&gt;0,SUM([pomocná]),1.36/SQRT(COUNT(Tabulka2493[Data]))),"")</f>
        <v/>
      </c>
      <c r="S888" s="79"/>
      <c r="T888" s="72"/>
      <c r="U888" s="72"/>
      <c r="V888" s="72"/>
    </row>
    <row r="889" spans="1:22">
      <c r="A889" s="4" t="str">
        <f>IF('Odhad rozsahu výběru'!D891="","",'Odhad rozsahu výběru'!D891)</f>
        <v/>
      </c>
      <c r="B889" s="69" t="str">
        <f ca="1">IF(INDIRECT("A"&amp;ROW())="","",RANK(A889,[Data],1))</f>
        <v/>
      </c>
      <c r="C889" s="5" t="str">
        <f ca="1">IF(INDIRECT("A"&amp;ROW())="","",(B889-1)/COUNT([Data]))</f>
        <v/>
      </c>
      <c r="D889" s="5" t="str">
        <f ca="1">IF(INDIRECT("A"&amp;ROW())="","",B889/COUNT([Data]))</f>
        <v/>
      </c>
      <c r="E889" t="str">
        <f t="shared" ca="1" si="41"/>
        <v/>
      </c>
      <c r="F889" s="5" t="str">
        <f t="shared" ca="1" si="39"/>
        <v/>
      </c>
      <c r="G889" s="5" t="str">
        <f>IF(ROW()=7,MAX([D_i]),"")</f>
        <v/>
      </c>
      <c r="H889" s="69" t="str">
        <f ca="1">IF(INDIRECT("A"&amp;ROW())="","",RANK([Data],[Data],1)+COUNTIF([Data],Tabulka2493[[#This Row],[Data]])-1)</f>
        <v/>
      </c>
      <c r="I889" s="5" t="str">
        <f ca="1">IF(INDIRECT("A"&amp;ROW())="","",(Tabulka2493[[#This Row],[Pořadí2 - i2]]-1)/COUNT([Data]))</f>
        <v/>
      </c>
      <c r="J889" s="5" t="str">
        <f ca="1">IF(INDIRECT("A"&amp;ROW())="","",H889/COUNT([Data]))</f>
        <v/>
      </c>
      <c r="K889" s="72" t="str">
        <f ca="1">IF(INDIRECT("A"&amp;ROW())="","",NORMDIST(Tabulka2493[[#This Row],[Data]],$X$6,$X$7,1))</f>
        <v/>
      </c>
      <c r="L889" s="5" t="str">
        <f t="shared" ca="1" si="40"/>
        <v/>
      </c>
      <c r="M889" s="5" t="str">
        <f>IF(ROW()=7,MAX(Tabulka2493[D_i]),"")</f>
        <v/>
      </c>
      <c r="N889" s="5"/>
      <c r="O889" s="80"/>
      <c r="P889" s="80"/>
      <c r="Q889" s="80"/>
      <c r="R889" s="76" t="str">
        <f>IF(ROW()=7,IF(SUM([pomocná])&gt;0,SUM([pomocná]),1.36/SQRT(COUNT(Tabulka2493[Data]))),"")</f>
        <v/>
      </c>
      <c r="S889" s="79"/>
      <c r="T889" s="72"/>
      <c r="U889" s="72"/>
      <c r="V889" s="72"/>
    </row>
    <row r="890" spans="1:22">
      <c r="A890" s="4" t="str">
        <f>IF('Odhad rozsahu výběru'!D892="","",'Odhad rozsahu výběru'!D892)</f>
        <v/>
      </c>
      <c r="B890" s="69" t="str">
        <f ca="1">IF(INDIRECT("A"&amp;ROW())="","",RANK(A890,[Data],1))</f>
        <v/>
      </c>
      <c r="C890" s="5" t="str">
        <f ca="1">IF(INDIRECT("A"&amp;ROW())="","",(B890-1)/COUNT([Data]))</f>
        <v/>
      </c>
      <c r="D890" s="5" t="str">
        <f ca="1">IF(INDIRECT("A"&amp;ROW())="","",B890/COUNT([Data]))</f>
        <v/>
      </c>
      <c r="E890" t="str">
        <f t="shared" ca="1" si="41"/>
        <v/>
      </c>
      <c r="F890" s="5" t="str">
        <f t="shared" ca="1" si="39"/>
        <v/>
      </c>
      <c r="G890" s="5" t="str">
        <f>IF(ROW()=7,MAX([D_i]),"")</f>
        <v/>
      </c>
      <c r="H890" s="69" t="str">
        <f ca="1">IF(INDIRECT("A"&amp;ROW())="","",RANK([Data],[Data],1)+COUNTIF([Data],Tabulka2493[[#This Row],[Data]])-1)</f>
        <v/>
      </c>
      <c r="I890" s="5" t="str">
        <f ca="1">IF(INDIRECT("A"&amp;ROW())="","",(Tabulka2493[[#This Row],[Pořadí2 - i2]]-1)/COUNT([Data]))</f>
        <v/>
      </c>
      <c r="J890" s="5" t="str">
        <f ca="1">IF(INDIRECT("A"&amp;ROW())="","",H890/COUNT([Data]))</f>
        <v/>
      </c>
      <c r="K890" s="72" t="str">
        <f ca="1">IF(INDIRECT("A"&amp;ROW())="","",NORMDIST(Tabulka2493[[#This Row],[Data]],$X$6,$X$7,1))</f>
        <v/>
      </c>
      <c r="L890" s="5" t="str">
        <f t="shared" ca="1" si="40"/>
        <v/>
      </c>
      <c r="M890" s="5" t="str">
        <f>IF(ROW()=7,MAX(Tabulka2493[D_i]),"")</f>
        <v/>
      </c>
      <c r="N890" s="5"/>
      <c r="O890" s="80"/>
      <c r="P890" s="80"/>
      <c r="Q890" s="80"/>
      <c r="R890" s="76" t="str">
        <f>IF(ROW()=7,IF(SUM([pomocná])&gt;0,SUM([pomocná]),1.36/SQRT(COUNT(Tabulka2493[Data]))),"")</f>
        <v/>
      </c>
      <c r="S890" s="79"/>
      <c r="T890" s="72"/>
      <c r="U890" s="72"/>
      <c r="V890" s="72"/>
    </row>
    <row r="891" spans="1:22">
      <c r="A891" s="4" t="str">
        <f>IF('Odhad rozsahu výběru'!D893="","",'Odhad rozsahu výběru'!D893)</f>
        <v/>
      </c>
      <c r="B891" s="69" t="str">
        <f ca="1">IF(INDIRECT("A"&amp;ROW())="","",RANK(A891,[Data],1))</f>
        <v/>
      </c>
      <c r="C891" s="5" t="str">
        <f ca="1">IF(INDIRECT("A"&amp;ROW())="","",(B891-1)/COUNT([Data]))</f>
        <v/>
      </c>
      <c r="D891" s="5" t="str">
        <f ca="1">IF(INDIRECT("A"&amp;ROW())="","",B891/COUNT([Data]))</f>
        <v/>
      </c>
      <c r="E891" t="str">
        <f t="shared" ca="1" si="41"/>
        <v/>
      </c>
      <c r="F891" s="5" t="str">
        <f t="shared" ca="1" si="39"/>
        <v/>
      </c>
      <c r="G891" s="5" t="str">
        <f>IF(ROW()=7,MAX([D_i]),"")</f>
        <v/>
      </c>
      <c r="H891" s="69" t="str">
        <f ca="1">IF(INDIRECT("A"&amp;ROW())="","",RANK([Data],[Data],1)+COUNTIF([Data],Tabulka2493[[#This Row],[Data]])-1)</f>
        <v/>
      </c>
      <c r="I891" s="5" t="str">
        <f ca="1">IF(INDIRECT("A"&amp;ROW())="","",(Tabulka2493[[#This Row],[Pořadí2 - i2]]-1)/COUNT([Data]))</f>
        <v/>
      </c>
      <c r="J891" s="5" t="str">
        <f ca="1">IF(INDIRECT("A"&amp;ROW())="","",H891/COUNT([Data]))</f>
        <v/>
      </c>
      <c r="K891" s="72" t="str">
        <f ca="1">IF(INDIRECT("A"&amp;ROW())="","",NORMDIST(Tabulka2493[[#This Row],[Data]],$X$6,$X$7,1))</f>
        <v/>
      </c>
      <c r="L891" s="5" t="str">
        <f t="shared" ca="1" si="40"/>
        <v/>
      </c>
      <c r="M891" s="5" t="str">
        <f>IF(ROW()=7,MAX(Tabulka2493[D_i]),"")</f>
        <v/>
      </c>
      <c r="N891" s="5"/>
      <c r="O891" s="80"/>
      <c r="P891" s="80"/>
      <c r="Q891" s="80"/>
      <c r="R891" s="76" t="str">
        <f>IF(ROW()=7,IF(SUM([pomocná])&gt;0,SUM([pomocná]),1.36/SQRT(COUNT(Tabulka2493[Data]))),"")</f>
        <v/>
      </c>
      <c r="S891" s="79"/>
      <c r="T891" s="72"/>
      <c r="U891" s="72"/>
      <c r="V891" s="72"/>
    </row>
    <row r="892" spans="1:22">
      <c r="A892" s="4" t="str">
        <f>IF('Odhad rozsahu výběru'!D894="","",'Odhad rozsahu výběru'!D894)</f>
        <v/>
      </c>
      <c r="B892" s="69" t="str">
        <f ca="1">IF(INDIRECT("A"&amp;ROW())="","",RANK(A892,[Data],1))</f>
        <v/>
      </c>
      <c r="C892" s="5" t="str">
        <f ca="1">IF(INDIRECT("A"&amp;ROW())="","",(B892-1)/COUNT([Data]))</f>
        <v/>
      </c>
      <c r="D892" s="5" t="str">
        <f ca="1">IF(INDIRECT("A"&amp;ROW())="","",B892/COUNT([Data]))</f>
        <v/>
      </c>
      <c r="E892" t="str">
        <f t="shared" ca="1" si="41"/>
        <v/>
      </c>
      <c r="F892" s="5" t="str">
        <f t="shared" ca="1" si="39"/>
        <v/>
      </c>
      <c r="G892" s="5" t="str">
        <f>IF(ROW()=7,MAX([D_i]),"")</f>
        <v/>
      </c>
      <c r="H892" s="69" t="str">
        <f ca="1">IF(INDIRECT("A"&amp;ROW())="","",RANK([Data],[Data],1)+COUNTIF([Data],Tabulka2493[[#This Row],[Data]])-1)</f>
        <v/>
      </c>
      <c r="I892" s="5" t="str">
        <f ca="1">IF(INDIRECT("A"&amp;ROW())="","",(Tabulka2493[[#This Row],[Pořadí2 - i2]]-1)/COUNT([Data]))</f>
        <v/>
      </c>
      <c r="J892" s="5" t="str">
        <f ca="1">IF(INDIRECT("A"&amp;ROW())="","",H892/COUNT([Data]))</f>
        <v/>
      </c>
      <c r="K892" s="72" t="str">
        <f ca="1">IF(INDIRECT("A"&amp;ROW())="","",NORMDIST(Tabulka2493[[#This Row],[Data]],$X$6,$X$7,1))</f>
        <v/>
      </c>
      <c r="L892" s="5" t="str">
        <f t="shared" ca="1" si="40"/>
        <v/>
      </c>
      <c r="M892" s="5" t="str">
        <f>IF(ROW()=7,MAX(Tabulka2493[D_i]),"")</f>
        <v/>
      </c>
      <c r="N892" s="5"/>
      <c r="O892" s="80"/>
      <c r="P892" s="80"/>
      <c r="Q892" s="80"/>
      <c r="R892" s="76" t="str">
        <f>IF(ROW()=7,IF(SUM([pomocná])&gt;0,SUM([pomocná]),1.36/SQRT(COUNT(Tabulka2493[Data]))),"")</f>
        <v/>
      </c>
      <c r="S892" s="79"/>
      <c r="T892" s="72"/>
      <c r="U892" s="72"/>
      <c r="V892" s="72"/>
    </row>
    <row r="893" spans="1:22">
      <c r="A893" s="4" t="str">
        <f>IF('Odhad rozsahu výběru'!D895="","",'Odhad rozsahu výběru'!D895)</f>
        <v/>
      </c>
      <c r="B893" s="69" t="str">
        <f ca="1">IF(INDIRECT("A"&amp;ROW())="","",RANK(A893,[Data],1))</f>
        <v/>
      </c>
      <c r="C893" s="5" t="str">
        <f ca="1">IF(INDIRECT("A"&amp;ROW())="","",(B893-1)/COUNT([Data]))</f>
        <v/>
      </c>
      <c r="D893" s="5" t="str">
        <f ca="1">IF(INDIRECT("A"&amp;ROW())="","",B893/COUNT([Data]))</f>
        <v/>
      </c>
      <c r="E893" t="str">
        <f t="shared" ca="1" si="41"/>
        <v/>
      </c>
      <c r="F893" s="5" t="str">
        <f t="shared" ca="1" si="39"/>
        <v/>
      </c>
      <c r="G893" s="5" t="str">
        <f>IF(ROW()=7,MAX([D_i]),"")</f>
        <v/>
      </c>
      <c r="H893" s="69" t="str">
        <f ca="1">IF(INDIRECT("A"&amp;ROW())="","",RANK([Data],[Data],1)+COUNTIF([Data],Tabulka2493[[#This Row],[Data]])-1)</f>
        <v/>
      </c>
      <c r="I893" s="5" t="str">
        <f ca="1">IF(INDIRECT("A"&amp;ROW())="","",(Tabulka2493[[#This Row],[Pořadí2 - i2]]-1)/COUNT([Data]))</f>
        <v/>
      </c>
      <c r="J893" s="5" t="str">
        <f ca="1">IF(INDIRECT("A"&amp;ROW())="","",H893/COUNT([Data]))</f>
        <v/>
      </c>
      <c r="K893" s="72" t="str">
        <f ca="1">IF(INDIRECT("A"&amp;ROW())="","",NORMDIST(Tabulka2493[[#This Row],[Data]],$X$6,$X$7,1))</f>
        <v/>
      </c>
      <c r="L893" s="5" t="str">
        <f t="shared" ca="1" si="40"/>
        <v/>
      </c>
      <c r="M893" s="5" t="str">
        <f>IF(ROW()=7,MAX(Tabulka2493[D_i]),"")</f>
        <v/>
      </c>
      <c r="N893" s="5"/>
      <c r="O893" s="80"/>
      <c r="P893" s="80"/>
      <c r="Q893" s="80"/>
      <c r="R893" s="76" t="str">
        <f>IF(ROW()=7,IF(SUM([pomocná])&gt;0,SUM([pomocná]),1.36/SQRT(COUNT(Tabulka2493[Data]))),"")</f>
        <v/>
      </c>
      <c r="S893" s="79"/>
      <c r="T893" s="72"/>
      <c r="U893" s="72"/>
      <c r="V893" s="72"/>
    </row>
    <row r="894" spans="1:22">
      <c r="A894" s="4" t="str">
        <f>IF('Odhad rozsahu výběru'!D896="","",'Odhad rozsahu výběru'!D896)</f>
        <v/>
      </c>
      <c r="B894" s="69" t="str">
        <f ca="1">IF(INDIRECT("A"&amp;ROW())="","",RANK(A894,[Data],1))</f>
        <v/>
      </c>
      <c r="C894" s="5" t="str">
        <f ca="1">IF(INDIRECT("A"&amp;ROW())="","",(B894-1)/COUNT([Data]))</f>
        <v/>
      </c>
      <c r="D894" s="5" t="str">
        <f ca="1">IF(INDIRECT("A"&amp;ROW())="","",B894/COUNT([Data]))</f>
        <v/>
      </c>
      <c r="E894" t="str">
        <f t="shared" ca="1" si="41"/>
        <v/>
      </c>
      <c r="F894" s="5" t="str">
        <f t="shared" ca="1" si="39"/>
        <v/>
      </c>
      <c r="G894" s="5" t="str">
        <f>IF(ROW()=7,MAX([D_i]),"")</f>
        <v/>
      </c>
      <c r="H894" s="69" t="str">
        <f ca="1">IF(INDIRECT("A"&amp;ROW())="","",RANK([Data],[Data],1)+COUNTIF([Data],Tabulka2493[[#This Row],[Data]])-1)</f>
        <v/>
      </c>
      <c r="I894" s="5" t="str">
        <f ca="1">IF(INDIRECT("A"&amp;ROW())="","",(Tabulka2493[[#This Row],[Pořadí2 - i2]]-1)/COUNT([Data]))</f>
        <v/>
      </c>
      <c r="J894" s="5" t="str">
        <f ca="1">IF(INDIRECT("A"&amp;ROW())="","",H894/COUNT([Data]))</f>
        <v/>
      </c>
      <c r="K894" s="72" t="str">
        <f ca="1">IF(INDIRECT("A"&amp;ROW())="","",NORMDIST(Tabulka2493[[#This Row],[Data]],$X$6,$X$7,1))</f>
        <v/>
      </c>
      <c r="L894" s="5" t="str">
        <f t="shared" ca="1" si="40"/>
        <v/>
      </c>
      <c r="M894" s="5" t="str">
        <f>IF(ROW()=7,MAX(Tabulka2493[D_i]),"")</f>
        <v/>
      </c>
      <c r="N894" s="5"/>
      <c r="O894" s="80"/>
      <c r="P894" s="80"/>
      <c r="Q894" s="80"/>
      <c r="R894" s="76" t="str">
        <f>IF(ROW()=7,IF(SUM([pomocná])&gt;0,SUM([pomocná]),1.36/SQRT(COUNT(Tabulka2493[Data]))),"")</f>
        <v/>
      </c>
      <c r="S894" s="79"/>
      <c r="T894" s="72"/>
      <c r="U894" s="72"/>
      <c r="V894" s="72"/>
    </row>
    <row r="895" spans="1:22">
      <c r="A895" s="4" t="str">
        <f>IF('Odhad rozsahu výběru'!D897="","",'Odhad rozsahu výběru'!D897)</f>
        <v/>
      </c>
      <c r="B895" s="69" t="str">
        <f ca="1">IF(INDIRECT("A"&amp;ROW())="","",RANK(A895,[Data],1))</f>
        <v/>
      </c>
      <c r="C895" s="5" t="str">
        <f ca="1">IF(INDIRECT("A"&amp;ROW())="","",(B895-1)/COUNT([Data]))</f>
        <v/>
      </c>
      <c r="D895" s="5" t="str">
        <f ca="1">IF(INDIRECT("A"&amp;ROW())="","",B895/COUNT([Data]))</f>
        <v/>
      </c>
      <c r="E895" t="str">
        <f t="shared" ca="1" si="41"/>
        <v/>
      </c>
      <c r="F895" s="5" t="str">
        <f t="shared" ca="1" si="39"/>
        <v/>
      </c>
      <c r="G895" s="5" t="str">
        <f>IF(ROW()=7,MAX([D_i]),"")</f>
        <v/>
      </c>
      <c r="H895" s="69" t="str">
        <f ca="1">IF(INDIRECT("A"&amp;ROW())="","",RANK([Data],[Data],1)+COUNTIF([Data],Tabulka2493[[#This Row],[Data]])-1)</f>
        <v/>
      </c>
      <c r="I895" s="5" t="str">
        <f ca="1">IF(INDIRECT("A"&amp;ROW())="","",(Tabulka2493[[#This Row],[Pořadí2 - i2]]-1)/COUNT([Data]))</f>
        <v/>
      </c>
      <c r="J895" s="5" t="str">
        <f ca="1">IF(INDIRECT("A"&amp;ROW())="","",H895/COUNT([Data]))</f>
        <v/>
      </c>
      <c r="K895" s="72" t="str">
        <f ca="1">IF(INDIRECT("A"&amp;ROW())="","",NORMDIST(Tabulka2493[[#This Row],[Data]],$X$6,$X$7,1))</f>
        <v/>
      </c>
      <c r="L895" s="5" t="str">
        <f t="shared" ca="1" si="40"/>
        <v/>
      </c>
      <c r="M895" s="5" t="str">
        <f>IF(ROW()=7,MAX(Tabulka2493[D_i]),"")</f>
        <v/>
      </c>
      <c r="N895" s="5"/>
      <c r="O895" s="80"/>
      <c r="P895" s="80"/>
      <c r="Q895" s="80"/>
      <c r="R895" s="76" t="str">
        <f>IF(ROW()=7,IF(SUM([pomocná])&gt;0,SUM([pomocná]),1.36/SQRT(COUNT(Tabulka2493[Data]))),"")</f>
        <v/>
      </c>
      <c r="S895" s="79"/>
      <c r="T895" s="72"/>
      <c r="U895" s="72"/>
      <c r="V895" s="72"/>
    </row>
    <row r="896" spans="1:22">
      <c r="A896" s="4" t="str">
        <f>IF('Odhad rozsahu výběru'!D898="","",'Odhad rozsahu výběru'!D898)</f>
        <v/>
      </c>
      <c r="B896" s="69" t="str">
        <f ca="1">IF(INDIRECT("A"&amp;ROW())="","",RANK(A896,[Data],1))</f>
        <v/>
      </c>
      <c r="C896" s="5" t="str">
        <f ca="1">IF(INDIRECT("A"&amp;ROW())="","",(B896-1)/COUNT([Data]))</f>
        <v/>
      </c>
      <c r="D896" s="5" t="str">
        <f ca="1">IF(INDIRECT("A"&amp;ROW())="","",B896/COUNT([Data]))</f>
        <v/>
      </c>
      <c r="E896" t="str">
        <f t="shared" ca="1" si="41"/>
        <v/>
      </c>
      <c r="F896" s="5" t="str">
        <f t="shared" ca="1" si="39"/>
        <v/>
      </c>
      <c r="G896" s="5" t="str">
        <f>IF(ROW()=7,MAX([D_i]),"")</f>
        <v/>
      </c>
      <c r="H896" s="69" t="str">
        <f ca="1">IF(INDIRECT("A"&amp;ROW())="","",RANK([Data],[Data],1)+COUNTIF([Data],Tabulka2493[[#This Row],[Data]])-1)</f>
        <v/>
      </c>
      <c r="I896" s="5" t="str">
        <f ca="1">IF(INDIRECT("A"&amp;ROW())="","",(Tabulka2493[[#This Row],[Pořadí2 - i2]]-1)/COUNT([Data]))</f>
        <v/>
      </c>
      <c r="J896" s="5" t="str">
        <f ca="1">IF(INDIRECT("A"&amp;ROW())="","",H896/COUNT([Data]))</f>
        <v/>
      </c>
      <c r="K896" s="72" t="str">
        <f ca="1">IF(INDIRECT("A"&amp;ROW())="","",NORMDIST(Tabulka2493[[#This Row],[Data]],$X$6,$X$7,1))</f>
        <v/>
      </c>
      <c r="L896" s="5" t="str">
        <f t="shared" ca="1" si="40"/>
        <v/>
      </c>
      <c r="M896" s="5" t="str">
        <f>IF(ROW()=7,MAX(Tabulka2493[D_i]),"")</f>
        <v/>
      </c>
      <c r="N896" s="5"/>
      <c r="O896" s="80"/>
      <c r="P896" s="80"/>
      <c r="Q896" s="80"/>
      <c r="R896" s="76" t="str">
        <f>IF(ROW()=7,IF(SUM([pomocná])&gt;0,SUM([pomocná]),1.36/SQRT(COUNT(Tabulka2493[Data]))),"")</f>
        <v/>
      </c>
      <c r="S896" s="79"/>
      <c r="T896" s="72"/>
      <c r="U896" s="72"/>
      <c r="V896" s="72"/>
    </row>
    <row r="897" spans="1:22">
      <c r="A897" s="4" t="str">
        <f>IF('Odhad rozsahu výběru'!D899="","",'Odhad rozsahu výběru'!D899)</f>
        <v/>
      </c>
      <c r="B897" s="69" t="str">
        <f ca="1">IF(INDIRECT("A"&amp;ROW())="","",RANK(A897,[Data],1))</f>
        <v/>
      </c>
      <c r="C897" s="5" t="str">
        <f ca="1">IF(INDIRECT("A"&amp;ROW())="","",(B897-1)/COUNT([Data]))</f>
        <v/>
      </c>
      <c r="D897" s="5" t="str">
        <f ca="1">IF(INDIRECT("A"&amp;ROW())="","",B897/COUNT([Data]))</f>
        <v/>
      </c>
      <c r="E897" t="str">
        <f t="shared" ca="1" si="41"/>
        <v/>
      </c>
      <c r="F897" s="5" t="str">
        <f t="shared" ca="1" si="39"/>
        <v/>
      </c>
      <c r="G897" s="5" t="str">
        <f>IF(ROW()=7,MAX([D_i]),"")</f>
        <v/>
      </c>
      <c r="H897" s="69" t="str">
        <f ca="1">IF(INDIRECT("A"&amp;ROW())="","",RANK([Data],[Data],1)+COUNTIF([Data],Tabulka2493[[#This Row],[Data]])-1)</f>
        <v/>
      </c>
      <c r="I897" s="5" t="str">
        <f ca="1">IF(INDIRECT("A"&amp;ROW())="","",(Tabulka2493[[#This Row],[Pořadí2 - i2]]-1)/COUNT([Data]))</f>
        <v/>
      </c>
      <c r="J897" s="5" t="str">
        <f ca="1">IF(INDIRECT("A"&amp;ROW())="","",H897/COUNT([Data]))</f>
        <v/>
      </c>
      <c r="K897" s="72" t="str">
        <f ca="1">IF(INDIRECT("A"&amp;ROW())="","",NORMDIST(Tabulka2493[[#This Row],[Data]],$X$6,$X$7,1))</f>
        <v/>
      </c>
      <c r="L897" s="5" t="str">
        <f t="shared" ca="1" si="40"/>
        <v/>
      </c>
      <c r="M897" s="5" t="str">
        <f>IF(ROW()=7,MAX(Tabulka2493[D_i]),"")</f>
        <v/>
      </c>
      <c r="N897" s="5"/>
      <c r="O897" s="80"/>
      <c r="P897" s="80"/>
      <c r="Q897" s="80"/>
      <c r="R897" s="76" t="str">
        <f>IF(ROW()=7,IF(SUM([pomocná])&gt;0,SUM([pomocná]),1.36/SQRT(COUNT(Tabulka2493[Data]))),"")</f>
        <v/>
      </c>
      <c r="S897" s="79"/>
      <c r="T897" s="72"/>
      <c r="U897" s="72"/>
      <c r="V897" s="72"/>
    </row>
    <row r="898" spans="1:22">
      <c r="A898" s="4" t="str">
        <f>IF('Odhad rozsahu výběru'!D900="","",'Odhad rozsahu výběru'!D900)</f>
        <v/>
      </c>
      <c r="B898" s="69" t="str">
        <f ca="1">IF(INDIRECT("A"&amp;ROW())="","",RANK(A898,[Data],1))</f>
        <v/>
      </c>
      <c r="C898" s="5" t="str">
        <f ca="1">IF(INDIRECT("A"&amp;ROW())="","",(B898-1)/COUNT([Data]))</f>
        <v/>
      </c>
      <c r="D898" s="5" t="str">
        <f ca="1">IF(INDIRECT("A"&amp;ROW())="","",B898/COUNT([Data]))</f>
        <v/>
      </c>
      <c r="E898" t="str">
        <f t="shared" ca="1" si="41"/>
        <v/>
      </c>
      <c r="F898" s="5" t="str">
        <f t="shared" ca="1" si="39"/>
        <v/>
      </c>
      <c r="G898" s="5" t="str">
        <f>IF(ROW()=7,MAX([D_i]),"")</f>
        <v/>
      </c>
      <c r="H898" s="69" t="str">
        <f ca="1">IF(INDIRECT("A"&amp;ROW())="","",RANK([Data],[Data],1)+COUNTIF([Data],Tabulka2493[[#This Row],[Data]])-1)</f>
        <v/>
      </c>
      <c r="I898" s="5" t="str">
        <f ca="1">IF(INDIRECT("A"&amp;ROW())="","",(Tabulka2493[[#This Row],[Pořadí2 - i2]]-1)/COUNT([Data]))</f>
        <v/>
      </c>
      <c r="J898" s="5" t="str">
        <f ca="1">IF(INDIRECT("A"&amp;ROW())="","",H898/COUNT([Data]))</f>
        <v/>
      </c>
      <c r="K898" s="72" t="str">
        <f ca="1">IF(INDIRECT("A"&amp;ROW())="","",NORMDIST(Tabulka2493[[#This Row],[Data]],$X$6,$X$7,1))</f>
        <v/>
      </c>
      <c r="L898" s="5" t="str">
        <f t="shared" ca="1" si="40"/>
        <v/>
      </c>
      <c r="M898" s="5" t="str">
        <f>IF(ROW()=7,MAX(Tabulka2493[D_i]),"")</f>
        <v/>
      </c>
      <c r="N898" s="5"/>
      <c r="O898" s="80"/>
      <c r="P898" s="80"/>
      <c r="Q898" s="80"/>
      <c r="R898" s="76" t="str">
        <f>IF(ROW()=7,IF(SUM([pomocná])&gt;0,SUM([pomocná]),1.36/SQRT(COUNT(Tabulka2493[Data]))),"")</f>
        <v/>
      </c>
      <c r="S898" s="79"/>
      <c r="T898" s="72"/>
      <c r="U898" s="72"/>
      <c r="V898" s="72"/>
    </row>
    <row r="899" spans="1:22">
      <c r="A899" s="4" t="str">
        <f>IF('Odhad rozsahu výběru'!D901="","",'Odhad rozsahu výběru'!D901)</f>
        <v/>
      </c>
      <c r="B899" s="69" t="str">
        <f ca="1">IF(INDIRECT("A"&amp;ROW())="","",RANK(A899,[Data],1))</f>
        <v/>
      </c>
      <c r="C899" s="5" t="str">
        <f ca="1">IF(INDIRECT("A"&amp;ROW())="","",(B899-1)/COUNT([Data]))</f>
        <v/>
      </c>
      <c r="D899" s="5" t="str">
        <f ca="1">IF(INDIRECT("A"&amp;ROW())="","",B899/COUNT([Data]))</f>
        <v/>
      </c>
      <c r="E899" t="str">
        <f t="shared" ca="1" si="41"/>
        <v/>
      </c>
      <c r="F899" s="5" t="str">
        <f t="shared" ca="1" si="39"/>
        <v/>
      </c>
      <c r="G899" s="5" t="str">
        <f>IF(ROW()=7,MAX([D_i]),"")</f>
        <v/>
      </c>
      <c r="H899" s="69" t="str">
        <f ca="1">IF(INDIRECT("A"&amp;ROW())="","",RANK([Data],[Data],1)+COUNTIF([Data],Tabulka2493[[#This Row],[Data]])-1)</f>
        <v/>
      </c>
      <c r="I899" s="5" t="str">
        <f ca="1">IF(INDIRECT("A"&amp;ROW())="","",(Tabulka2493[[#This Row],[Pořadí2 - i2]]-1)/COUNT([Data]))</f>
        <v/>
      </c>
      <c r="J899" s="5" t="str">
        <f ca="1">IF(INDIRECT("A"&amp;ROW())="","",H899/COUNT([Data]))</f>
        <v/>
      </c>
      <c r="K899" s="72" t="str">
        <f ca="1">IF(INDIRECT("A"&amp;ROW())="","",NORMDIST(Tabulka2493[[#This Row],[Data]],$X$6,$X$7,1))</f>
        <v/>
      </c>
      <c r="L899" s="5" t="str">
        <f t="shared" ca="1" si="40"/>
        <v/>
      </c>
      <c r="M899" s="5" t="str">
        <f>IF(ROW()=7,MAX(Tabulka2493[D_i]),"")</f>
        <v/>
      </c>
      <c r="N899" s="5"/>
      <c r="O899" s="80"/>
      <c r="P899" s="80"/>
      <c r="Q899" s="80"/>
      <c r="R899" s="76" t="str">
        <f>IF(ROW()=7,IF(SUM([pomocná])&gt;0,SUM([pomocná]),1.36/SQRT(COUNT(Tabulka2493[Data]))),"")</f>
        <v/>
      </c>
      <c r="S899" s="79"/>
      <c r="T899" s="72"/>
      <c r="U899" s="72"/>
      <c r="V899" s="72"/>
    </row>
    <row r="900" spans="1:22">
      <c r="A900" s="4" t="str">
        <f>IF('Odhad rozsahu výběru'!D902="","",'Odhad rozsahu výběru'!D902)</f>
        <v/>
      </c>
      <c r="B900" s="69" t="str">
        <f ca="1">IF(INDIRECT("A"&amp;ROW())="","",RANK(A900,[Data],1))</f>
        <v/>
      </c>
      <c r="C900" s="5" t="str">
        <f ca="1">IF(INDIRECT("A"&amp;ROW())="","",(B900-1)/COUNT([Data]))</f>
        <v/>
      </c>
      <c r="D900" s="5" t="str">
        <f ca="1">IF(INDIRECT("A"&amp;ROW())="","",B900/COUNT([Data]))</f>
        <v/>
      </c>
      <c r="E900" t="str">
        <f t="shared" ca="1" si="41"/>
        <v/>
      </c>
      <c r="F900" s="5" t="str">
        <f t="shared" ca="1" si="39"/>
        <v/>
      </c>
      <c r="G900" s="5" t="str">
        <f>IF(ROW()=7,MAX([D_i]),"")</f>
        <v/>
      </c>
      <c r="H900" s="69" t="str">
        <f ca="1">IF(INDIRECT("A"&amp;ROW())="","",RANK([Data],[Data],1)+COUNTIF([Data],Tabulka2493[[#This Row],[Data]])-1)</f>
        <v/>
      </c>
      <c r="I900" s="5" t="str">
        <f ca="1">IF(INDIRECT("A"&amp;ROW())="","",(Tabulka2493[[#This Row],[Pořadí2 - i2]]-1)/COUNT([Data]))</f>
        <v/>
      </c>
      <c r="J900" s="5" t="str">
        <f ca="1">IF(INDIRECT("A"&amp;ROW())="","",H900/COUNT([Data]))</f>
        <v/>
      </c>
      <c r="K900" s="72" t="str">
        <f ca="1">IF(INDIRECT("A"&amp;ROW())="","",NORMDIST(Tabulka2493[[#This Row],[Data]],$X$6,$X$7,1))</f>
        <v/>
      </c>
      <c r="L900" s="5" t="str">
        <f t="shared" ca="1" si="40"/>
        <v/>
      </c>
      <c r="M900" s="5" t="str">
        <f>IF(ROW()=7,MAX(Tabulka2493[D_i]),"")</f>
        <v/>
      </c>
      <c r="N900" s="5"/>
      <c r="O900" s="80"/>
      <c r="P900" s="80"/>
      <c r="Q900" s="80"/>
      <c r="R900" s="76" t="str">
        <f>IF(ROW()=7,IF(SUM([pomocná])&gt;0,SUM([pomocná]),1.36/SQRT(COUNT(Tabulka2493[Data]))),"")</f>
        <v/>
      </c>
      <c r="S900" s="79"/>
      <c r="T900" s="72"/>
      <c r="U900" s="72"/>
      <c r="V900" s="72"/>
    </row>
    <row r="901" spans="1:22">
      <c r="A901" s="4" t="str">
        <f>IF('Odhad rozsahu výběru'!D903="","",'Odhad rozsahu výběru'!D903)</f>
        <v/>
      </c>
      <c r="B901" s="69" t="str">
        <f ca="1">IF(INDIRECT("A"&amp;ROW())="","",RANK(A901,[Data],1))</f>
        <v/>
      </c>
      <c r="C901" s="5" t="str">
        <f ca="1">IF(INDIRECT("A"&amp;ROW())="","",(B901-1)/COUNT([Data]))</f>
        <v/>
      </c>
      <c r="D901" s="5" t="str">
        <f ca="1">IF(INDIRECT("A"&amp;ROW())="","",B901/COUNT([Data]))</f>
        <v/>
      </c>
      <c r="E901" t="str">
        <f t="shared" ca="1" si="41"/>
        <v/>
      </c>
      <c r="F901" s="5" t="str">
        <f t="shared" ca="1" si="39"/>
        <v/>
      </c>
      <c r="G901" s="5" t="str">
        <f>IF(ROW()=7,MAX([D_i]),"")</f>
        <v/>
      </c>
      <c r="H901" s="69" t="str">
        <f ca="1">IF(INDIRECT("A"&amp;ROW())="","",RANK([Data],[Data],1)+COUNTIF([Data],Tabulka2493[[#This Row],[Data]])-1)</f>
        <v/>
      </c>
      <c r="I901" s="5" t="str">
        <f ca="1">IF(INDIRECT("A"&amp;ROW())="","",(Tabulka2493[[#This Row],[Pořadí2 - i2]]-1)/COUNT([Data]))</f>
        <v/>
      </c>
      <c r="J901" s="5" t="str">
        <f ca="1">IF(INDIRECT("A"&amp;ROW())="","",H901/COUNT([Data]))</f>
        <v/>
      </c>
      <c r="K901" s="72" t="str">
        <f ca="1">IF(INDIRECT("A"&amp;ROW())="","",NORMDIST(Tabulka2493[[#This Row],[Data]],$X$6,$X$7,1))</f>
        <v/>
      </c>
      <c r="L901" s="5" t="str">
        <f t="shared" ca="1" si="40"/>
        <v/>
      </c>
      <c r="M901" s="5" t="str">
        <f>IF(ROW()=7,MAX(Tabulka2493[D_i]),"")</f>
        <v/>
      </c>
      <c r="N901" s="5"/>
      <c r="O901" s="80"/>
      <c r="P901" s="80"/>
      <c r="Q901" s="80"/>
      <c r="R901" s="76" t="str">
        <f>IF(ROW()=7,IF(SUM([pomocná])&gt;0,SUM([pomocná]),1.36/SQRT(COUNT(Tabulka2493[Data]))),"")</f>
        <v/>
      </c>
      <c r="S901" s="79"/>
      <c r="T901" s="72"/>
      <c r="U901" s="72"/>
      <c r="V901" s="72"/>
    </row>
    <row r="902" spans="1:22">
      <c r="A902" s="4" t="str">
        <f>IF('Odhad rozsahu výběru'!D904="","",'Odhad rozsahu výběru'!D904)</f>
        <v/>
      </c>
      <c r="B902" s="69" t="str">
        <f ca="1">IF(INDIRECT("A"&amp;ROW())="","",RANK(A902,[Data],1))</f>
        <v/>
      </c>
      <c r="C902" s="5" t="str">
        <f ca="1">IF(INDIRECT("A"&amp;ROW())="","",(B902-1)/COUNT([Data]))</f>
        <v/>
      </c>
      <c r="D902" s="5" t="str">
        <f ca="1">IF(INDIRECT("A"&amp;ROW())="","",B902/COUNT([Data]))</f>
        <v/>
      </c>
      <c r="E902" t="str">
        <f t="shared" ca="1" si="41"/>
        <v/>
      </c>
      <c r="F902" s="5" t="str">
        <f t="shared" ca="1" si="39"/>
        <v/>
      </c>
      <c r="G902" s="5" t="str">
        <f>IF(ROW()=7,MAX([D_i]),"")</f>
        <v/>
      </c>
      <c r="H902" s="69" t="str">
        <f ca="1">IF(INDIRECT("A"&amp;ROW())="","",RANK([Data],[Data],1)+COUNTIF([Data],Tabulka2493[[#This Row],[Data]])-1)</f>
        <v/>
      </c>
      <c r="I902" s="5" t="str">
        <f ca="1">IF(INDIRECT("A"&amp;ROW())="","",(Tabulka2493[[#This Row],[Pořadí2 - i2]]-1)/COUNT([Data]))</f>
        <v/>
      </c>
      <c r="J902" s="5" t="str">
        <f ca="1">IF(INDIRECT("A"&amp;ROW())="","",H902/COUNT([Data]))</f>
        <v/>
      </c>
      <c r="K902" s="72" t="str">
        <f ca="1">IF(INDIRECT("A"&amp;ROW())="","",NORMDIST(Tabulka2493[[#This Row],[Data]],$X$6,$X$7,1))</f>
        <v/>
      </c>
      <c r="L902" s="5" t="str">
        <f t="shared" ca="1" si="40"/>
        <v/>
      </c>
      <c r="M902" s="5" t="str">
        <f>IF(ROW()=7,MAX(Tabulka2493[D_i]),"")</f>
        <v/>
      </c>
      <c r="N902" s="5"/>
      <c r="O902" s="80"/>
      <c r="P902" s="80"/>
      <c r="Q902" s="80"/>
      <c r="R902" s="76" t="str">
        <f>IF(ROW()=7,IF(SUM([pomocná])&gt;0,SUM([pomocná]),1.36/SQRT(COUNT(Tabulka2493[Data]))),"")</f>
        <v/>
      </c>
      <c r="S902" s="79"/>
      <c r="T902" s="72"/>
      <c r="U902" s="72"/>
      <c r="V902" s="72"/>
    </row>
    <row r="903" spans="1:22">
      <c r="A903" s="4" t="str">
        <f>IF('Odhad rozsahu výběru'!D905="","",'Odhad rozsahu výběru'!D905)</f>
        <v/>
      </c>
      <c r="B903" s="69" t="str">
        <f ca="1">IF(INDIRECT("A"&amp;ROW())="","",RANK(A903,[Data],1))</f>
        <v/>
      </c>
      <c r="C903" s="5" t="str">
        <f ca="1">IF(INDIRECT("A"&amp;ROW())="","",(B903-1)/COUNT([Data]))</f>
        <v/>
      </c>
      <c r="D903" s="5" t="str">
        <f ca="1">IF(INDIRECT("A"&amp;ROW())="","",B903/COUNT([Data]))</f>
        <v/>
      </c>
      <c r="E903" t="str">
        <f t="shared" ca="1" si="41"/>
        <v/>
      </c>
      <c r="F903" s="5" t="str">
        <f t="shared" ref="F903:F966" ca="1" si="42">IF(INDIRECT("A"&amp;ROW())="","",MAX(ABS(C903-E903),ABS(D903-E903)))</f>
        <v/>
      </c>
      <c r="G903" s="5" t="str">
        <f>IF(ROW()=7,MAX([D_i]),"")</f>
        <v/>
      </c>
      <c r="H903" s="69" t="str">
        <f ca="1">IF(INDIRECT("A"&amp;ROW())="","",RANK([Data],[Data],1)+COUNTIF([Data],Tabulka2493[[#This Row],[Data]])-1)</f>
        <v/>
      </c>
      <c r="I903" s="5" t="str">
        <f ca="1">IF(INDIRECT("A"&amp;ROW())="","",(Tabulka2493[[#This Row],[Pořadí2 - i2]]-1)/COUNT([Data]))</f>
        <v/>
      </c>
      <c r="J903" s="5" t="str">
        <f ca="1">IF(INDIRECT("A"&amp;ROW())="","",H903/COUNT([Data]))</f>
        <v/>
      </c>
      <c r="K903" s="72" t="str">
        <f ca="1">IF(INDIRECT("A"&amp;ROW())="","",NORMDIST(Tabulka2493[[#This Row],[Data]],$X$6,$X$7,1))</f>
        <v/>
      </c>
      <c r="L903" s="5" t="str">
        <f t="shared" ref="L903:L966" ca="1" si="43">IF(INDIRECT("A"&amp;ROW())="","",MAX(ABS(I903-K903),ABS(J903-K903)))</f>
        <v/>
      </c>
      <c r="M903" s="5" t="str">
        <f>IF(ROW()=7,MAX(Tabulka2493[D_i]),"")</f>
        <v/>
      </c>
      <c r="N903" s="5"/>
      <c r="O903" s="80"/>
      <c r="P903" s="80"/>
      <c r="Q903" s="80"/>
      <c r="R903" s="76" t="str">
        <f>IF(ROW()=7,IF(SUM([pomocná])&gt;0,SUM([pomocná]),1.36/SQRT(COUNT(Tabulka2493[Data]))),"")</f>
        <v/>
      </c>
      <c r="S903" s="79"/>
      <c r="T903" s="72"/>
      <c r="U903" s="72"/>
      <c r="V903" s="72"/>
    </row>
    <row r="904" spans="1:22">
      <c r="A904" s="4" t="str">
        <f>IF('Odhad rozsahu výběru'!D906="","",'Odhad rozsahu výběru'!D906)</f>
        <v/>
      </c>
      <c r="B904" s="69" t="str">
        <f ca="1">IF(INDIRECT("A"&amp;ROW())="","",RANK(A904,[Data],1))</f>
        <v/>
      </c>
      <c r="C904" s="5" t="str">
        <f ca="1">IF(INDIRECT("A"&amp;ROW())="","",(B904-1)/COUNT([Data]))</f>
        <v/>
      </c>
      <c r="D904" s="5" t="str">
        <f ca="1">IF(INDIRECT("A"&amp;ROW())="","",B904/COUNT([Data]))</f>
        <v/>
      </c>
      <c r="E904" t="str">
        <f t="shared" ref="E904:E967" ca="1" si="44">IF(INDIRECT("A"&amp;ROW())="","",NORMDIST(A904,$X$6,$X$7,1))</f>
        <v/>
      </c>
      <c r="F904" s="5" t="str">
        <f t="shared" ca="1" si="42"/>
        <v/>
      </c>
      <c r="G904" s="5" t="str">
        <f>IF(ROW()=7,MAX([D_i]),"")</f>
        <v/>
      </c>
      <c r="H904" s="69" t="str">
        <f ca="1">IF(INDIRECT("A"&amp;ROW())="","",RANK([Data],[Data],1)+COUNTIF([Data],Tabulka2493[[#This Row],[Data]])-1)</f>
        <v/>
      </c>
      <c r="I904" s="5" t="str">
        <f ca="1">IF(INDIRECT("A"&amp;ROW())="","",(Tabulka2493[[#This Row],[Pořadí2 - i2]]-1)/COUNT([Data]))</f>
        <v/>
      </c>
      <c r="J904" s="5" t="str">
        <f ca="1">IF(INDIRECT("A"&amp;ROW())="","",H904/COUNT([Data]))</f>
        <v/>
      </c>
      <c r="K904" s="72" t="str">
        <f ca="1">IF(INDIRECT("A"&amp;ROW())="","",NORMDIST(Tabulka2493[[#This Row],[Data]],$X$6,$X$7,1))</f>
        <v/>
      </c>
      <c r="L904" s="5" t="str">
        <f t="shared" ca="1" si="43"/>
        <v/>
      </c>
      <c r="M904" s="5" t="str">
        <f>IF(ROW()=7,MAX(Tabulka2493[D_i]),"")</f>
        <v/>
      </c>
      <c r="N904" s="5"/>
      <c r="O904" s="80"/>
      <c r="P904" s="80"/>
      <c r="Q904" s="80"/>
      <c r="R904" s="76" t="str">
        <f>IF(ROW()=7,IF(SUM([pomocná])&gt;0,SUM([pomocná]),1.36/SQRT(COUNT(Tabulka2493[Data]))),"")</f>
        <v/>
      </c>
      <c r="S904" s="79"/>
      <c r="T904" s="72"/>
      <c r="U904" s="72"/>
      <c r="V904" s="72"/>
    </row>
    <row r="905" spans="1:22">
      <c r="A905" s="4" t="str">
        <f>IF('Odhad rozsahu výběru'!D907="","",'Odhad rozsahu výběru'!D907)</f>
        <v/>
      </c>
      <c r="B905" s="69" t="str">
        <f ca="1">IF(INDIRECT("A"&amp;ROW())="","",RANK(A905,[Data],1))</f>
        <v/>
      </c>
      <c r="C905" s="5" t="str">
        <f ca="1">IF(INDIRECT("A"&amp;ROW())="","",(B905-1)/COUNT([Data]))</f>
        <v/>
      </c>
      <c r="D905" s="5" t="str">
        <f ca="1">IF(INDIRECT("A"&amp;ROW())="","",B905/COUNT([Data]))</f>
        <v/>
      </c>
      <c r="E905" t="str">
        <f t="shared" ca="1" si="44"/>
        <v/>
      </c>
      <c r="F905" s="5" t="str">
        <f t="shared" ca="1" si="42"/>
        <v/>
      </c>
      <c r="G905" s="5" t="str">
        <f>IF(ROW()=7,MAX([D_i]),"")</f>
        <v/>
      </c>
      <c r="H905" s="69" t="str">
        <f ca="1">IF(INDIRECT("A"&amp;ROW())="","",RANK([Data],[Data],1)+COUNTIF([Data],Tabulka2493[[#This Row],[Data]])-1)</f>
        <v/>
      </c>
      <c r="I905" s="5" t="str">
        <f ca="1">IF(INDIRECT("A"&amp;ROW())="","",(Tabulka2493[[#This Row],[Pořadí2 - i2]]-1)/COUNT([Data]))</f>
        <v/>
      </c>
      <c r="J905" s="5" t="str">
        <f ca="1">IF(INDIRECT("A"&amp;ROW())="","",H905/COUNT([Data]))</f>
        <v/>
      </c>
      <c r="K905" s="72" t="str">
        <f ca="1">IF(INDIRECT("A"&amp;ROW())="","",NORMDIST(Tabulka2493[[#This Row],[Data]],$X$6,$X$7,1))</f>
        <v/>
      </c>
      <c r="L905" s="5" t="str">
        <f t="shared" ca="1" si="43"/>
        <v/>
      </c>
      <c r="M905" s="5" t="str">
        <f>IF(ROW()=7,MAX(Tabulka2493[D_i]),"")</f>
        <v/>
      </c>
      <c r="N905" s="5"/>
      <c r="O905" s="80"/>
      <c r="P905" s="80"/>
      <c r="Q905" s="80"/>
      <c r="R905" s="76" t="str">
        <f>IF(ROW()=7,IF(SUM([pomocná])&gt;0,SUM([pomocná]),1.36/SQRT(COUNT(Tabulka2493[Data]))),"")</f>
        <v/>
      </c>
      <c r="S905" s="79"/>
      <c r="T905" s="72"/>
      <c r="U905" s="72"/>
      <c r="V905" s="72"/>
    </row>
    <row r="906" spans="1:22">
      <c r="A906" s="4" t="str">
        <f>IF('Odhad rozsahu výběru'!D908="","",'Odhad rozsahu výběru'!D908)</f>
        <v/>
      </c>
      <c r="B906" s="69" t="str">
        <f ca="1">IF(INDIRECT("A"&amp;ROW())="","",RANK(A906,[Data],1))</f>
        <v/>
      </c>
      <c r="C906" s="5" t="str">
        <f ca="1">IF(INDIRECT("A"&amp;ROW())="","",(B906-1)/COUNT([Data]))</f>
        <v/>
      </c>
      <c r="D906" s="5" t="str">
        <f ca="1">IF(INDIRECT("A"&amp;ROW())="","",B906/COUNT([Data]))</f>
        <v/>
      </c>
      <c r="E906" t="str">
        <f t="shared" ca="1" si="44"/>
        <v/>
      </c>
      <c r="F906" s="5" t="str">
        <f t="shared" ca="1" si="42"/>
        <v/>
      </c>
      <c r="G906" s="5" t="str">
        <f>IF(ROW()=7,MAX([D_i]),"")</f>
        <v/>
      </c>
      <c r="H906" s="69" t="str">
        <f ca="1">IF(INDIRECT("A"&amp;ROW())="","",RANK([Data],[Data],1)+COUNTIF([Data],Tabulka2493[[#This Row],[Data]])-1)</f>
        <v/>
      </c>
      <c r="I906" s="5" t="str">
        <f ca="1">IF(INDIRECT("A"&amp;ROW())="","",(Tabulka2493[[#This Row],[Pořadí2 - i2]]-1)/COUNT([Data]))</f>
        <v/>
      </c>
      <c r="J906" s="5" t="str">
        <f ca="1">IF(INDIRECT("A"&amp;ROW())="","",H906/COUNT([Data]))</f>
        <v/>
      </c>
      <c r="K906" s="72" t="str">
        <f ca="1">IF(INDIRECT("A"&amp;ROW())="","",NORMDIST(Tabulka2493[[#This Row],[Data]],$X$6,$X$7,1))</f>
        <v/>
      </c>
      <c r="L906" s="5" t="str">
        <f t="shared" ca="1" si="43"/>
        <v/>
      </c>
      <c r="M906" s="5" t="str">
        <f>IF(ROW()=7,MAX(Tabulka2493[D_i]),"")</f>
        <v/>
      </c>
      <c r="N906" s="5"/>
      <c r="O906" s="80"/>
      <c r="P906" s="80"/>
      <c r="Q906" s="80"/>
      <c r="R906" s="76" t="str">
        <f>IF(ROW()=7,IF(SUM([pomocná])&gt;0,SUM([pomocná]),1.36/SQRT(COUNT(Tabulka2493[Data]))),"")</f>
        <v/>
      </c>
      <c r="S906" s="79"/>
      <c r="T906" s="72"/>
      <c r="U906" s="72"/>
      <c r="V906" s="72"/>
    </row>
    <row r="907" spans="1:22">
      <c r="A907" s="4" t="str">
        <f>IF('Odhad rozsahu výběru'!D909="","",'Odhad rozsahu výběru'!D909)</f>
        <v/>
      </c>
      <c r="B907" s="69" t="str">
        <f ca="1">IF(INDIRECT("A"&amp;ROW())="","",RANK(A907,[Data],1))</f>
        <v/>
      </c>
      <c r="C907" s="5" t="str">
        <f ca="1">IF(INDIRECT("A"&amp;ROW())="","",(B907-1)/COUNT([Data]))</f>
        <v/>
      </c>
      <c r="D907" s="5" t="str">
        <f ca="1">IF(INDIRECT("A"&amp;ROW())="","",B907/COUNT([Data]))</f>
        <v/>
      </c>
      <c r="E907" t="str">
        <f t="shared" ca="1" si="44"/>
        <v/>
      </c>
      <c r="F907" s="5" t="str">
        <f t="shared" ca="1" si="42"/>
        <v/>
      </c>
      <c r="G907" s="5" t="str">
        <f>IF(ROW()=7,MAX([D_i]),"")</f>
        <v/>
      </c>
      <c r="H907" s="69" t="str">
        <f ca="1">IF(INDIRECT("A"&amp;ROW())="","",RANK([Data],[Data],1)+COUNTIF([Data],Tabulka2493[[#This Row],[Data]])-1)</f>
        <v/>
      </c>
      <c r="I907" s="5" t="str">
        <f ca="1">IF(INDIRECT("A"&amp;ROW())="","",(Tabulka2493[[#This Row],[Pořadí2 - i2]]-1)/COUNT([Data]))</f>
        <v/>
      </c>
      <c r="J907" s="5" t="str">
        <f ca="1">IF(INDIRECT("A"&amp;ROW())="","",H907/COUNT([Data]))</f>
        <v/>
      </c>
      <c r="K907" s="72" t="str">
        <f ca="1">IF(INDIRECT("A"&amp;ROW())="","",NORMDIST(Tabulka2493[[#This Row],[Data]],$X$6,$X$7,1))</f>
        <v/>
      </c>
      <c r="L907" s="5" t="str">
        <f t="shared" ca="1" si="43"/>
        <v/>
      </c>
      <c r="M907" s="5" t="str">
        <f>IF(ROW()=7,MAX(Tabulka2493[D_i]),"")</f>
        <v/>
      </c>
      <c r="N907" s="5"/>
      <c r="O907" s="80"/>
      <c r="P907" s="80"/>
      <c r="Q907" s="80"/>
      <c r="R907" s="76" t="str">
        <f>IF(ROW()=7,IF(SUM([pomocná])&gt;0,SUM([pomocná]),1.36/SQRT(COUNT(Tabulka2493[Data]))),"")</f>
        <v/>
      </c>
      <c r="S907" s="79"/>
      <c r="T907" s="72"/>
      <c r="U907" s="72"/>
      <c r="V907" s="72"/>
    </row>
    <row r="908" spans="1:22">
      <c r="A908" s="4" t="str">
        <f>IF('Odhad rozsahu výběru'!D910="","",'Odhad rozsahu výběru'!D910)</f>
        <v/>
      </c>
      <c r="B908" s="69" t="str">
        <f ca="1">IF(INDIRECT("A"&amp;ROW())="","",RANK(A908,[Data],1))</f>
        <v/>
      </c>
      <c r="C908" s="5" t="str">
        <f ca="1">IF(INDIRECT("A"&amp;ROW())="","",(B908-1)/COUNT([Data]))</f>
        <v/>
      </c>
      <c r="D908" s="5" t="str">
        <f ca="1">IF(INDIRECT("A"&amp;ROW())="","",B908/COUNT([Data]))</f>
        <v/>
      </c>
      <c r="E908" t="str">
        <f t="shared" ca="1" si="44"/>
        <v/>
      </c>
      <c r="F908" s="5" t="str">
        <f t="shared" ca="1" si="42"/>
        <v/>
      </c>
      <c r="G908" s="5" t="str">
        <f>IF(ROW()=7,MAX([D_i]),"")</f>
        <v/>
      </c>
      <c r="H908" s="69" t="str">
        <f ca="1">IF(INDIRECT("A"&amp;ROW())="","",RANK([Data],[Data],1)+COUNTIF([Data],Tabulka2493[[#This Row],[Data]])-1)</f>
        <v/>
      </c>
      <c r="I908" s="5" t="str">
        <f ca="1">IF(INDIRECT("A"&amp;ROW())="","",(Tabulka2493[[#This Row],[Pořadí2 - i2]]-1)/COUNT([Data]))</f>
        <v/>
      </c>
      <c r="J908" s="5" t="str">
        <f ca="1">IF(INDIRECT("A"&amp;ROW())="","",H908/COUNT([Data]))</f>
        <v/>
      </c>
      <c r="K908" s="72" t="str">
        <f ca="1">IF(INDIRECT("A"&amp;ROW())="","",NORMDIST(Tabulka2493[[#This Row],[Data]],$X$6,$X$7,1))</f>
        <v/>
      </c>
      <c r="L908" s="5" t="str">
        <f t="shared" ca="1" si="43"/>
        <v/>
      </c>
      <c r="M908" s="5" t="str">
        <f>IF(ROW()=7,MAX(Tabulka2493[D_i]),"")</f>
        <v/>
      </c>
      <c r="N908" s="5"/>
      <c r="O908" s="80"/>
      <c r="P908" s="80"/>
      <c r="Q908" s="80"/>
      <c r="R908" s="76" t="str">
        <f>IF(ROW()=7,IF(SUM([pomocná])&gt;0,SUM([pomocná]),1.36/SQRT(COUNT(Tabulka2493[Data]))),"")</f>
        <v/>
      </c>
      <c r="S908" s="79"/>
      <c r="T908" s="72"/>
      <c r="U908" s="72"/>
      <c r="V908" s="72"/>
    </row>
    <row r="909" spans="1:22">
      <c r="A909" s="4" t="str">
        <f>IF('Odhad rozsahu výběru'!D911="","",'Odhad rozsahu výběru'!D911)</f>
        <v/>
      </c>
      <c r="B909" s="69" t="str">
        <f ca="1">IF(INDIRECT("A"&amp;ROW())="","",RANK(A909,[Data],1))</f>
        <v/>
      </c>
      <c r="C909" s="5" t="str">
        <f ca="1">IF(INDIRECT("A"&amp;ROW())="","",(B909-1)/COUNT([Data]))</f>
        <v/>
      </c>
      <c r="D909" s="5" t="str">
        <f ca="1">IF(INDIRECT("A"&amp;ROW())="","",B909/COUNT([Data]))</f>
        <v/>
      </c>
      <c r="E909" t="str">
        <f t="shared" ca="1" si="44"/>
        <v/>
      </c>
      <c r="F909" s="5" t="str">
        <f t="shared" ca="1" si="42"/>
        <v/>
      </c>
      <c r="G909" s="5" t="str">
        <f>IF(ROW()=7,MAX([D_i]),"")</f>
        <v/>
      </c>
      <c r="H909" s="69" t="str">
        <f ca="1">IF(INDIRECT("A"&amp;ROW())="","",RANK([Data],[Data],1)+COUNTIF([Data],Tabulka2493[[#This Row],[Data]])-1)</f>
        <v/>
      </c>
      <c r="I909" s="5" t="str">
        <f ca="1">IF(INDIRECT("A"&amp;ROW())="","",(Tabulka2493[[#This Row],[Pořadí2 - i2]]-1)/COUNT([Data]))</f>
        <v/>
      </c>
      <c r="J909" s="5" t="str">
        <f ca="1">IF(INDIRECT("A"&amp;ROW())="","",H909/COUNT([Data]))</f>
        <v/>
      </c>
      <c r="K909" s="72" t="str">
        <f ca="1">IF(INDIRECT("A"&amp;ROW())="","",NORMDIST(Tabulka2493[[#This Row],[Data]],$X$6,$X$7,1))</f>
        <v/>
      </c>
      <c r="L909" s="5" t="str">
        <f t="shared" ca="1" si="43"/>
        <v/>
      </c>
      <c r="M909" s="5" t="str">
        <f>IF(ROW()=7,MAX(Tabulka2493[D_i]),"")</f>
        <v/>
      </c>
      <c r="N909" s="5"/>
      <c r="O909" s="80"/>
      <c r="P909" s="80"/>
      <c r="Q909" s="80"/>
      <c r="R909" s="76" t="str">
        <f>IF(ROW()=7,IF(SUM([pomocná])&gt;0,SUM([pomocná]),1.36/SQRT(COUNT(Tabulka2493[Data]))),"")</f>
        <v/>
      </c>
      <c r="S909" s="79"/>
      <c r="T909" s="72"/>
      <c r="U909" s="72"/>
      <c r="V909" s="72"/>
    </row>
    <row r="910" spans="1:22">
      <c r="A910" s="4" t="str">
        <f>IF('Odhad rozsahu výběru'!D912="","",'Odhad rozsahu výběru'!D912)</f>
        <v/>
      </c>
      <c r="B910" s="69" t="str">
        <f ca="1">IF(INDIRECT("A"&amp;ROW())="","",RANK(A910,[Data],1))</f>
        <v/>
      </c>
      <c r="C910" s="5" t="str">
        <f ca="1">IF(INDIRECT("A"&amp;ROW())="","",(B910-1)/COUNT([Data]))</f>
        <v/>
      </c>
      <c r="D910" s="5" t="str">
        <f ca="1">IF(INDIRECT("A"&amp;ROW())="","",B910/COUNT([Data]))</f>
        <v/>
      </c>
      <c r="E910" t="str">
        <f t="shared" ca="1" si="44"/>
        <v/>
      </c>
      <c r="F910" s="5" t="str">
        <f t="shared" ca="1" si="42"/>
        <v/>
      </c>
      <c r="G910" s="5" t="str">
        <f>IF(ROW()=7,MAX([D_i]),"")</f>
        <v/>
      </c>
      <c r="H910" s="69" t="str">
        <f ca="1">IF(INDIRECT("A"&amp;ROW())="","",RANK([Data],[Data],1)+COUNTIF([Data],Tabulka2493[[#This Row],[Data]])-1)</f>
        <v/>
      </c>
      <c r="I910" s="5" t="str">
        <f ca="1">IF(INDIRECT("A"&amp;ROW())="","",(Tabulka2493[[#This Row],[Pořadí2 - i2]]-1)/COUNT([Data]))</f>
        <v/>
      </c>
      <c r="J910" s="5" t="str">
        <f ca="1">IF(INDIRECT("A"&amp;ROW())="","",H910/COUNT([Data]))</f>
        <v/>
      </c>
      <c r="K910" s="72" t="str">
        <f ca="1">IF(INDIRECT("A"&amp;ROW())="","",NORMDIST(Tabulka2493[[#This Row],[Data]],$X$6,$X$7,1))</f>
        <v/>
      </c>
      <c r="L910" s="5" t="str">
        <f t="shared" ca="1" si="43"/>
        <v/>
      </c>
      <c r="M910" s="5" t="str">
        <f>IF(ROW()=7,MAX(Tabulka2493[D_i]),"")</f>
        <v/>
      </c>
      <c r="N910" s="5"/>
      <c r="O910" s="80"/>
      <c r="P910" s="80"/>
      <c r="Q910" s="80"/>
      <c r="R910" s="76" t="str">
        <f>IF(ROW()=7,IF(SUM([pomocná])&gt;0,SUM([pomocná]),1.36/SQRT(COUNT(Tabulka2493[Data]))),"")</f>
        <v/>
      </c>
      <c r="S910" s="79"/>
      <c r="T910" s="72"/>
      <c r="U910" s="72"/>
      <c r="V910" s="72"/>
    </row>
    <row r="911" spans="1:22">
      <c r="A911" s="4" t="str">
        <f>IF('Odhad rozsahu výběru'!D913="","",'Odhad rozsahu výběru'!D913)</f>
        <v/>
      </c>
      <c r="B911" s="69" t="str">
        <f ca="1">IF(INDIRECT("A"&amp;ROW())="","",RANK(A911,[Data],1))</f>
        <v/>
      </c>
      <c r="C911" s="5" t="str">
        <f ca="1">IF(INDIRECT("A"&amp;ROW())="","",(B911-1)/COUNT([Data]))</f>
        <v/>
      </c>
      <c r="D911" s="5" t="str">
        <f ca="1">IF(INDIRECT("A"&amp;ROW())="","",B911/COUNT([Data]))</f>
        <v/>
      </c>
      <c r="E911" t="str">
        <f t="shared" ca="1" si="44"/>
        <v/>
      </c>
      <c r="F911" s="5" t="str">
        <f t="shared" ca="1" si="42"/>
        <v/>
      </c>
      <c r="G911" s="5" t="str">
        <f>IF(ROW()=7,MAX([D_i]),"")</f>
        <v/>
      </c>
      <c r="H911" s="69" t="str">
        <f ca="1">IF(INDIRECT("A"&amp;ROW())="","",RANK([Data],[Data],1)+COUNTIF([Data],Tabulka2493[[#This Row],[Data]])-1)</f>
        <v/>
      </c>
      <c r="I911" s="5" t="str">
        <f ca="1">IF(INDIRECT("A"&amp;ROW())="","",(Tabulka2493[[#This Row],[Pořadí2 - i2]]-1)/COUNT([Data]))</f>
        <v/>
      </c>
      <c r="J911" s="5" t="str">
        <f ca="1">IF(INDIRECT("A"&amp;ROW())="","",H911/COUNT([Data]))</f>
        <v/>
      </c>
      <c r="K911" s="72" t="str">
        <f ca="1">IF(INDIRECT("A"&amp;ROW())="","",NORMDIST(Tabulka2493[[#This Row],[Data]],$X$6,$X$7,1))</f>
        <v/>
      </c>
      <c r="L911" s="5" t="str">
        <f t="shared" ca="1" si="43"/>
        <v/>
      </c>
      <c r="M911" s="5" t="str">
        <f>IF(ROW()=7,MAX(Tabulka2493[D_i]),"")</f>
        <v/>
      </c>
      <c r="N911" s="5"/>
      <c r="O911" s="80"/>
      <c r="P911" s="80"/>
      <c r="Q911" s="80"/>
      <c r="R911" s="76" t="str">
        <f>IF(ROW()=7,IF(SUM([pomocná])&gt;0,SUM([pomocná]),1.36/SQRT(COUNT(Tabulka2493[Data]))),"")</f>
        <v/>
      </c>
      <c r="S911" s="79"/>
      <c r="T911" s="72"/>
      <c r="U911" s="72"/>
      <c r="V911" s="72"/>
    </row>
    <row r="912" spans="1:22">
      <c r="A912" s="4" t="str">
        <f>IF('Odhad rozsahu výběru'!D914="","",'Odhad rozsahu výběru'!D914)</f>
        <v/>
      </c>
      <c r="B912" s="69" t="str">
        <f ca="1">IF(INDIRECT("A"&amp;ROW())="","",RANK(A912,[Data],1))</f>
        <v/>
      </c>
      <c r="C912" s="5" t="str">
        <f ca="1">IF(INDIRECT("A"&amp;ROW())="","",(B912-1)/COUNT([Data]))</f>
        <v/>
      </c>
      <c r="D912" s="5" t="str">
        <f ca="1">IF(INDIRECT("A"&amp;ROW())="","",B912/COUNT([Data]))</f>
        <v/>
      </c>
      <c r="E912" t="str">
        <f t="shared" ca="1" si="44"/>
        <v/>
      </c>
      <c r="F912" s="5" t="str">
        <f t="shared" ca="1" si="42"/>
        <v/>
      </c>
      <c r="G912" s="5" t="str">
        <f>IF(ROW()=7,MAX([D_i]),"")</f>
        <v/>
      </c>
      <c r="H912" s="69" t="str">
        <f ca="1">IF(INDIRECT("A"&amp;ROW())="","",RANK([Data],[Data],1)+COUNTIF([Data],Tabulka2493[[#This Row],[Data]])-1)</f>
        <v/>
      </c>
      <c r="I912" s="5" t="str">
        <f ca="1">IF(INDIRECT("A"&amp;ROW())="","",(Tabulka2493[[#This Row],[Pořadí2 - i2]]-1)/COUNT([Data]))</f>
        <v/>
      </c>
      <c r="J912" s="5" t="str">
        <f ca="1">IF(INDIRECT("A"&amp;ROW())="","",H912/COUNT([Data]))</f>
        <v/>
      </c>
      <c r="K912" s="72" t="str">
        <f ca="1">IF(INDIRECT("A"&amp;ROW())="","",NORMDIST(Tabulka2493[[#This Row],[Data]],$X$6,$X$7,1))</f>
        <v/>
      </c>
      <c r="L912" s="5" t="str">
        <f t="shared" ca="1" si="43"/>
        <v/>
      </c>
      <c r="M912" s="5" t="str">
        <f>IF(ROW()=7,MAX(Tabulka2493[D_i]),"")</f>
        <v/>
      </c>
      <c r="N912" s="5"/>
      <c r="O912" s="80"/>
      <c r="P912" s="80"/>
      <c r="Q912" s="80"/>
      <c r="R912" s="76" t="str">
        <f>IF(ROW()=7,IF(SUM([pomocná])&gt;0,SUM([pomocná]),1.36/SQRT(COUNT(Tabulka2493[Data]))),"")</f>
        <v/>
      </c>
      <c r="S912" s="79"/>
      <c r="T912" s="72"/>
      <c r="U912" s="72"/>
      <c r="V912" s="72"/>
    </row>
    <row r="913" spans="1:22">
      <c r="A913" s="4" t="str">
        <f>IF('Odhad rozsahu výběru'!D915="","",'Odhad rozsahu výběru'!D915)</f>
        <v/>
      </c>
      <c r="B913" s="69" t="str">
        <f ca="1">IF(INDIRECT("A"&amp;ROW())="","",RANK(A913,[Data],1))</f>
        <v/>
      </c>
      <c r="C913" s="5" t="str">
        <f ca="1">IF(INDIRECT("A"&amp;ROW())="","",(B913-1)/COUNT([Data]))</f>
        <v/>
      </c>
      <c r="D913" s="5" t="str">
        <f ca="1">IF(INDIRECT("A"&amp;ROW())="","",B913/COUNT([Data]))</f>
        <v/>
      </c>
      <c r="E913" t="str">
        <f t="shared" ca="1" si="44"/>
        <v/>
      </c>
      <c r="F913" s="5" t="str">
        <f t="shared" ca="1" si="42"/>
        <v/>
      </c>
      <c r="G913" s="5" t="str">
        <f>IF(ROW()=7,MAX([D_i]),"")</f>
        <v/>
      </c>
      <c r="H913" s="69" t="str">
        <f ca="1">IF(INDIRECT("A"&amp;ROW())="","",RANK([Data],[Data],1)+COUNTIF([Data],Tabulka2493[[#This Row],[Data]])-1)</f>
        <v/>
      </c>
      <c r="I913" s="5" t="str">
        <f ca="1">IF(INDIRECT("A"&amp;ROW())="","",(Tabulka2493[[#This Row],[Pořadí2 - i2]]-1)/COUNT([Data]))</f>
        <v/>
      </c>
      <c r="J913" s="5" t="str">
        <f ca="1">IF(INDIRECT("A"&amp;ROW())="","",H913/COUNT([Data]))</f>
        <v/>
      </c>
      <c r="K913" s="72" t="str">
        <f ca="1">IF(INDIRECT("A"&amp;ROW())="","",NORMDIST(Tabulka2493[[#This Row],[Data]],$X$6,$X$7,1))</f>
        <v/>
      </c>
      <c r="L913" s="5" t="str">
        <f t="shared" ca="1" si="43"/>
        <v/>
      </c>
      <c r="M913" s="5" t="str">
        <f>IF(ROW()=7,MAX(Tabulka2493[D_i]),"")</f>
        <v/>
      </c>
      <c r="N913" s="5"/>
      <c r="O913" s="80"/>
      <c r="P913" s="80"/>
      <c r="Q913" s="80"/>
      <c r="R913" s="76" t="str">
        <f>IF(ROW()=7,IF(SUM([pomocná])&gt;0,SUM([pomocná]),1.36/SQRT(COUNT(Tabulka2493[Data]))),"")</f>
        <v/>
      </c>
      <c r="S913" s="79"/>
      <c r="T913" s="72"/>
      <c r="U913" s="72"/>
      <c r="V913" s="72"/>
    </row>
    <row r="914" spans="1:22">
      <c r="A914" s="4" t="str">
        <f>IF('Odhad rozsahu výběru'!D916="","",'Odhad rozsahu výběru'!D916)</f>
        <v/>
      </c>
      <c r="B914" s="69" t="str">
        <f ca="1">IF(INDIRECT("A"&amp;ROW())="","",RANK(A914,[Data],1))</f>
        <v/>
      </c>
      <c r="C914" s="5" t="str">
        <f ca="1">IF(INDIRECT("A"&amp;ROW())="","",(B914-1)/COUNT([Data]))</f>
        <v/>
      </c>
      <c r="D914" s="5" t="str">
        <f ca="1">IF(INDIRECT("A"&amp;ROW())="","",B914/COUNT([Data]))</f>
        <v/>
      </c>
      <c r="E914" t="str">
        <f t="shared" ca="1" si="44"/>
        <v/>
      </c>
      <c r="F914" s="5" t="str">
        <f t="shared" ca="1" si="42"/>
        <v/>
      </c>
      <c r="G914" s="5" t="str">
        <f>IF(ROW()=7,MAX([D_i]),"")</f>
        <v/>
      </c>
      <c r="H914" s="69" t="str">
        <f ca="1">IF(INDIRECT("A"&amp;ROW())="","",RANK([Data],[Data],1)+COUNTIF([Data],Tabulka2493[[#This Row],[Data]])-1)</f>
        <v/>
      </c>
      <c r="I914" s="5" t="str">
        <f ca="1">IF(INDIRECT("A"&amp;ROW())="","",(Tabulka2493[[#This Row],[Pořadí2 - i2]]-1)/COUNT([Data]))</f>
        <v/>
      </c>
      <c r="J914" s="5" t="str">
        <f ca="1">IF(INDIRECT("A"&amp;ROW())="","",H914/COUNT([Data]))</f>
        <v/>
      </c>
      <c r="K914" s="72" t="str">
        <f ca="1">IF(INDIRECT("A"&amp;ROW())="","",NORMDIST(Tabulka2493[[#This Row],[Data]],$X$6,$X$7,1))</f>
        <v/>
      </c>
      <c r="L914" s="5" t="str">
        <f t="shared" ca="1" si="43"/>
        <v/>
      </c>
      <c r="M914" s="5" t="str">
        <f>IF(ROW()=7,MAX(Tabulka2493[D_i]),"")</f>
        <v/>
      </c>
      <c r="N914" s="5"/>
      <c r="O914" s="80"/>
      <c r="P914" s="80"/>
      <c r="Q914" s="80"/>
      <c r="R914" s="76" t="str">
        <f>IF(ROW()=7,IF(SUM([pomocná])&gt;0,SUM([pomocná]),1.36/SQRT(COUNT(Tabulka2493[Data]))),"")</f>
        <v/>
      </c>
      <c r="S914" s="79"/>
      <c r="T914" s="72"/>
      <c r="U914" s="72"/>
      <c r="V914" s="72"/>
    </row>
    <row r="915" spans="1:22">
      <c r="A915" s="4" t="str">
        <f>IF('Odhad rozsahu výběru'!D917="","",'Odhad rozsahu výběru'!D917)</f>
        <v/>
      </c>
      <c r="B915" s="69" t="str">
        <f ca="1">IF(INDIRECT("A"&amp;ROW())="","",RANK(A915,[Data],1))</f>
        <v/>
      </c>
      <c r="C915" s="5" t="str">
        <f ca="1">IF(INDIRECT("A"&amp;ROW())="","",(B915-1)/COUNT([Data]))</f>
        <v/>
      </c>
      <c r="D915" s="5" t="str">
        <f ca="1">IF(INDIRECT("A"&amp;ROW())="","",B915/COUNT([Data]))</f>
        <v/>
      </c>
      <c r="E915" t="str">
        <f t="shared" ca="1" si="44"/>
        <v/>
      </c>
      <c r="F915" s="5" t="str">
        <f t="shared" ca="1" si="42"/>
        <v/>
      </c>
      <c r="G915" s="5" t="str">
        <f>IF(ROW()=7,MAX([D_i]),"")</f>
        <v/>
      </c>
      <c r="H915" s="69" t="str">
        <f ca="1">IF(INDIRECT("A"&amp;ROW())="","",RANK([Data],[Data],1)+COUNTIF([Data],Tabulka2493[[#This Row],[Data]])-1)</f>
        <v/>
      </c>
      <c r="I915" s="5" t="str">
        <f ca="1">IF(INDIRECT("A"&amp;ROW())="","",(Tabulka2493[[#This Row],[Pořadí2 - i2]]-1)/COUNT([Data]))</f>
        <v/>
      </c>
      <c r="J915" s="5" t="str">
        <f ca="1">IF(INDIRECT("A"&amp;ROW())="","",H915/COUNT([Data]))</f>
        <v/>
      </c>
      <c r="K915" s="72" t="str">
        <f ca="1">IF(INDIRECT("A"&amp;ROW())="","",NORMDIST(Tabulka2493[[#This Row],[Data]],$X$6,$X$7,1))</f>
        <v/>
      </c>
      <c r="L915" s="5" t="str">
        <f t="shared" ca="1" si="43"/>
        <v/>
      </c>
      <c r="M915" s="5" t="str">
        <f>IF(ROW()=7,MAX(Tabulka2493[D_i]),"")</f>
        <v/>
      </c>
      <c r="N915" s="5"/>
      <c r="O915" s="80"/>
      <c r="P915" s="80"/>
      <c r="Q915" s="80"/>
      <c r="R915" s="76" t="str">
        <f>IF(ROW()=7,IF(SUM([pomocná])&gt;0,SUM([pomocná]),1.36/SQRT(COUNT(Tabulka2493[Data]))),"")</f>
        <v/>
      </c>
      <c r="S915" s="79"/>
      <c r="T915" s="72"/>
      <c r="U915" s="72"/>
      <c r="V915" s="72"/>
    </row>
    <row r="916" spans="1:22">
      <c r="A916" s="4" t="str">
        <f>IF('Odhad rozsahu výběru'!D918="","",'Odhad rozsahu výběru'!D918)</f>
        <v/>
      </c>
      <c r="B916" s="69" t="str">
        <f ca="1">IF(INDIRECT("A"&amp;ROW())="","",RANK(A916,[Data],1))</f>
        <v/>
      </c>
      <c r="C916" s="5" t="str">
        <f ca="1">IF(INDIRECT("A"&amp;ROW())="","",(B916-1)/COUNT([Data]))</f>
        <v/>
      </c>
      <c r="D916" s="5" t="str">
        <f ca="1">IF(INDIRECT("A"&amp;ROW())="","",B916/COUNT([Data]))</f>
        <v/>
      </c>
      <c r="E916" t="str">
        <f t="shared" ca="1" si="44"/>
        <v/>
      </c>
      <c r="F916" s="5" t="str">
        <f t="shared" ca="1" si="42"/>
        <v/>
      </c>
      <c r="G916" s="5" t="str">
        <f>IF(ROW()=7,MAX([D_i]),"")</f>
        <v/>
      </c>
      <c r="H916" s="69" t="str">
        <f ca="1">IF(INDIRECT("A"&amp;ROW())="","",RANK([Data],[Data],1)+COUNTIF([Data],Tabulka2493[[#This Row],[Data]])-1)</f>
        <v/>
      </c>
      <c r="I916" s="5" t="str">
        <f ca="1">IF(INDIRECT("A"&amp;ROW())="","",(Tabulka2493[[#This Row],[Pořadí2 - i2]]-1)/COUNT([Data]))</f>
        <v/>
      </c>
      <c r="J916" s="5" t="str">
        <f ca="1">IF(INDIRECT("A"&amp;ROW())="","",H916/COUNT([Data]))</f>
        <v/>
      </c>
      <c r="K916" s="72" t="str">
        <f ca="1">IF(INDIRECT("A"&amp;ROW())="","",NORMDIST(Tabulka2493[[#This Row],[Data]],$X$6,$X$7,1))</f>
        <v/>
      </c>
      <c r="L916" s="5" t="str">
        <f t="shared" ca="1" si="43"/>
        <v/>
      </c>
      <c r="M916" s="5" t="str">
        <f>IF(ROW()=7,MAX(Tabulka2493[D_i]),"")</f>
        <v/>
      </c>
      <c r="N916" s="5"/>
      <c r="O916" s="80"/>
      <c r="P916" s="80"/>
      <c r="Q916" s="80"/>
      <c r="R916" s="76" t="str">
        <f>IF(ROW()=7,IF(SUM([pomocná])&gt;0,SUM([pomocná]),1.36/SQRT(COUNT(Tabulka2493[Data]))),"")</f>
        <v/>
      </c>
      <c r="S916" s="79"/>
      <c r="T916" s="72"/>
      <c r="U916" s="72"/>
      <c r="V916" s="72"/>
    </row>
    <row r="917" spans="1:22">
      <c r="A917" s="4" t="str">
        <f>IF('Odhad rozsahu výběru'!D919="","",'Odhad rozsahu výběru'!D919)</f>
        <v/>
      </c>
      <c r="B917" s="69" t="str">
        <f ca="1">IF(INDIRECT("A"&amp;ROW())="","",RANK(A917,[Data],1))</f>
        <v/>
      </c>
      <c r="C917" s="5" t="str">
        <f ca="1">IF(INDIRECT("A"&amp;ROW())="","",(B917-1)/COUNT([Data]))</f>
        <v/>
      </c>
      <c r="D917" s="5" t="str">
        <f ca="1">IF(INDIRECT("A"&amp;ROW())="","",B917/COUNT([Data]))</f>
        <v/>
      </c>
      <c r="E917" t="str">
        <f t="shared" ca="1" si="44"/>
        <v/>
      </c>
      <c r="F917" s="5" t="str">
        <f t="shared" ca="1" si="42"/>
        <v/>
      </c>
      <c r="G917" s="5" t="str">
        <f>IF(ROW()=7,MAX([D_i]),"")</f>
        <v/>
      </c>
      <c r="H917" s="69" t="str">
        <f ca="1">IF(INDIRECT("A"&amp;ROW())="","",RANK([Data],[Data],1)+COUNTIF([Data],Tabulka2493[[#This Row],[Data]])-1)</f>
        <v/>
      </c>
      <c r="I917" s="5" t="str">
        <f ca="1">IF(INDIRECT("A"&amp;ROW())="","",(Tabulka2493[[#This Row],[Pořadí2 - i2]]-1)/COUNT([Data]))</f>
        <v/>
      </c>
      <c r="J917" s="5" t="str">
        <f ca="1">IF(INDIRECT("A"&amp;ROW())="","",H917/COUNT([Data]))</f>
        <v/>
      </c>
      <c r="K917" s="72" t="str">
        <f ca="1">IF(INDIRECT("A"&amp;ROW())="","",NORMDIST(Tabulka2493[[#This Row],[Data]],$X$6,$X$7,1))</f>
        <v/>
      </c>
      <c r="L917" s="5" t="str">
        <f t="shared" ca="1" si="43"/>
        <v/>
      </c>
      <c r="M917" s="5" t="str">
        <f>IF(ROW()=7,MAX(Tabulka2493[D_i]),"")</f>
        <v/>
      </c>
      <c r="N917" s="5"/>
      <c r="O917" s="80"/>
      <c r="P917" s="80"/>
      <c r="Q917" s="80"/>
      <c r="R917" s="76" t="str">
        <f>IF(ROW()=7,IF(SUM([pomocná])&gt;0,SUM([pomocná]),1.36/SQRT(COUNT(Tabulka2493[Data]))),"")</f>
        <v/>
      </c>
      <c r="S917" s="79"/>
      <c r="T917" s="72"/>
      <c r="U917" s="72"/>
      <c r="V917" s="72"/>
    </row>
    <row r="918" spans="1:22">
      <c r="A918" s="4" t="str">
        <f>IF('Odhad rozsahu výběru'!D920="","",'Odhad rozsahu výběru'!D920)</f>
        <v/>
      </c>
      <c r="B918" s="69" t="str">
        <f ca="1">IF(INDIRECT("A"&amp;ROW())="","",RANK(A918,[Data],1))</f>
        <v/>
      </c>
      <c r="C918" s="5" t="str">
        <f ca="1">IF(INDIRECT("A"&amp;ROW())="","",(B918-1)/COUNT([Data]))</f>
        <v/>
      </c>
      <c r="D918" s="5" t="str">
        <f ca="1">IF(INDIRECT("A"&amp;ROW())="","",B918/COUNT([Data]))</f>
        <v/>
      </c>
      <c r="E918" t="str">
        <f t="shared" ca="1" si="44"/>
        <v/>
      </c>
      <c r="F918" s="5" t="str">
        <f t="shared" ca="1" si="42"/>
        <v/>
      </c>
      <c r="G918" s="5" t="str">
        <f>IF(ROW()=7,MAX([D_i]),"")</f>
        <v/>
      </c>
      <c r="H918" s="69" t="str">
        <f ca="1">IF(INDIRECT("A"&amp;ROW())="","",RANK([Data],[Data],1)+COUNTIF([Data],Tabulka2493[[#This Row],[Data]])-1)</f>
        <v/>
      </c>
      <c r="I918" s="5" t="str">
        <f ca="1">IF(INDIRECT("A"&amp;ROW())="","",(Tabulka2493[[#This Row],[Pořadí2 - i2]]-1)/COUNT([Data]))</f>
        <v/>
      </c>
      <c r="J918" s="5" t="str">
        <f ca="1">IF(INDIRECT("A"&amp;ROW())="","",H918/COUNT([Data]))</f>
        <v/>
      </c>
      <c r="K918" s="72" t="str">
        <f ca="1">IF(INDIRECT("A"&amp;ROW())="","",NORMDIST(Tabulka2493[[#This Row],[Data]],$X$6,$X$7,1))</f>
        <v/>
      </c>
      <c r="L918" s="5" t="str">
        <f t="shared" ca="1" si="43"/>
        <v/>
      </c>
      <c r="M918" s="5" t="str">
        <f>IF(ROW()=7,MAX(Tabulka2493[D_i]),"")</f>
        <v/>
      </c>
      <c r="N918" s="5"/>
      <c r="O918" s="80"/>
      <c r="P918" s="80"/>
      <c r="Q918" s="80"/>
      <c r="R918" s="76" t="str">
        <f>IF(ROW()=7,IF(SUM([pomocná])&gt;0,SUM([pomocná]),1.36/SQRT(COUNT(Tabulka2493[Data]))),"")</f>
        <v/>
      </c>
      <c r="S918" s="79"/>
      <c r="T918" s="72"/>
      <c r="U918" s="72"/>
      <c r="V918" s="72"/>
    </row>
    <row r="919" spans="1:22">
      <c r="A919" s="4" t="str">
        <f>IF('Odhad rozsahu výběru'!D921="","",'Odhad rozsahu výběru'!D921)</f>
        <v/>
      </c>
      <c r="B919" s="69" t="str">
        <f ca="1">IF(INDIRECT("A"&amp;ROW())="","",RANK(A919,[Data],1))</f>
        <v/>
      </c>
      <c r="C919" s="5" t="str">
        <f ca="1">IF(INDIRECT("A"&amp;ROW())="","",(B919-1)/COUNT([Data]))</f>
        <v/>
      </c>
      <c r="D919" s="5" t="str">
        <f ca="1">IF(INDIRECT("A"&amp;ROW())="","",B919/COUNT([Data]))</f>
        <v/>
      </c>
      <c r="E919" t="str">
        <f t="shared" ca="1" si="44"/>
        <v/>
      </c>
      <c r="F919" s="5" t="str">
        <f t="shared" ca="1" si="42"/>
        <v/>
      </c>
      <c r="G919" s="5" t="str">
        <f>IF(ROW()=7,MAX([D_i]),"")</f>
        <v/>
      </c>
      <c r="H919" s="69" t="str">
        <f ca="1">IF(INDIRECT("A"&amp;ROW())="","",RANK([Data],[Data],1)+COUNTIF([Data],Tabulka2493[[#This Row],[Data]])-1)</f>
        <v/>
      </c>
      <c r="I919" s="5" t="str">
        <f ca="1">IF(INDIRECT("A"&amp;ROW())="","",(Tabulka2493[[#This Row],[Pořadí2 - i2]]-1)/COUNT([Data]))</f>
        <v/>
      </c>
      <c r="J919" s="5" t="str">
        <f ca="1">IF(INDIRECT("A"&amp;ROW())="","",H919/COUNT([Data]))</f>
        <v/>
      </c>
      <c r="K919" s="72" t="str">
        <f ca="1">IF(INDIRECT("A"&amp;ROW())="","",NORMDIST(Tabulka2493[[#This Row],[Data]],$X$6,$X$7,1))</f>
        <v/>
      </c>
      <c r="L919" s="5" t="str">
        <f t="shared" ca="1" si="43"/>
        <v/>
      </c>
      <c r="M919" s="5" t="str">
        <f>IF(ROW()=7,MAX(Tabulka2493[D_i]),"")</f>
        <v/>
      </c>
      <c r="N919" s="5"/>
      <c r="O919" s="80"/>
      <c r="P919" s="80"/>
      <c r="Q919" s="80"/>
      <c r="R919" s="76" t="str">
        <f>IF(ROW()=7,IF(SUM([pomocná])&gt;0,SUM([pomocná]),1.36/SQRT(COUNT(Tabulka2493[Data]))),"")</f>
        <v/>
      </c>
      <c r="S919" s="79"/>
      <c r="T919" s="72"/>
      <c r="U919" s="72"/>
      <c r="V919" s="72"/>
    </row>
    <row r="920" spans="1:22">
      <c r="A920" s="4" t="str">
        <f>IF('Odhad rozsahu výběru'!D922="","",'Odhad rozsahu výběru'!D922)</f>
        <v/>
      </c>
      <c r="B920" s="69" t="str">
        <f ca="1">IF(INDIRECT("A"&amp;ROW())="","",RANK(A920,[Data],1))</f>
        <v/>
      </c>
      <c r="C920" s="5" t="str">
        <f ca="1">IF(INDIRECT("A"&amp;ROW())="","",(B920-1)/COUNT([Data]))</f>
        <v/>
      </c>
      <c r="D920" s="5" t="str">
        <f ca="1">IF(INDIRECT("A"&amp;ROW())="","",B920/COUNT([Data]))</f>
        <v/>
      </c>
      <c r="E920" t="str">
        <f t="shared" ca="1" si="44"/>
        <v/>
      </c>
      <c r="F920" s="5" t="str">
        <f t="shared" ca="1" si="42"/>
        <v/>
      </c>
      <c r="G920" s="5" t="str">
        <f>IF(ROW()=7,MAX([D_i]),"")</f>
        <v/>
      </c>
      <c r="H920" s="69" t="str">
        <f ca="1">IF(INDIRECT("A"&amp;ROW())="","",RANK([Data],[Data],1)+COUNTIF([Data],Tabulka2493[[#This Row],[Data]])-1)</f>
        <v/>
      </c>
      <c r="I920" s="5" t="str">
        <f ca="1">IF(INDIRECT("A"&amp;ROW())="","",(Tabulka2493[[#This Row],[Pořadí2 - i2]]-1)/COUNT([Data]))</f>
        <v/>
      </c>
      <c r="J920" s="5" t="str">
        <f ca="1">IF(INDIRECT("A"&amp;ROW())="","",H920/COUNT([Data]))</f>
        <v/>
      </c>
      <c r="K920" s="72" t="str">
        <f ca="1">IF(INDIRECT("A"&amp;ROW())="","",NORMDIST(Tabulka2493[[#This Row],[Data]],$X$6,$X$7,1))</f>
        <v/>
      </c>
      <c r="L920" s="5" t="str">
        <f t="shared" ca="1" si="43"/>
        <v/>
      </c>
      <c r="M920" s="5" t="str">
        <f>IF(ROW()=7,MAX(Tabulka2493[D_i]),"")</f>
        <v/>
      </c>
      <c r="N920" s="5"/>
      <c r="O920" s="80"/>
      <c r="P920" s="80"/>
      <c r="Q920" s="80"/>
      <c r="R920" s="76" t="str">
        <f>IF(ROW()=7,IF(SUM([pomocná])&gt;0,SUM([pomocná]),1.36/SQRT(COUNT(Tabulka2493[Data]))),"")</f>
        <v/>
      </c>
      <c r="S920" s="79"/>
      <c r="T920" s="72"/>
      <c r="U920" s="72"/>
      <c r="V920" s="72"/>
    </row>
    <row r="921" spans="1:22">
      <c r="A921" s="4" t="str">
        <f>IF('Odhad rozsahu výběru'!D923="","",'Odhad rozsahu výběru'!D923)</f>
        <v/>
      </c>
      <c r="B921" s="69" t="str">
        <f ca="1">IF(INDIRECT("A"&amp;ROW())="","",RANK(A921,[Data],1))</f>
        <v/>
      </c>
      <c r="C921" s="5" t="str">
        <f ca="1">IF(INDIRECT("A"&amp;ROW())="","",(B921-1)/COUNT([Data]))</f>
        <v/>
      </c>
      <c r="D921" s="5" t="str">
        <f ca="1">IF(INDIRECT("A"&amp;ROW())="","",B921/COUNT([Data]))</f>
        <v/>
      </c>
      <c r="E921" t="str">
        <f t="shared" ca="1" si="44"/>
        <v/>
      </c>
      <c r="F921" s="5" t="str">
        <f t="shared" ca="1" si="42"/>
        <v/>
      </c>
      <c r="G921" s="5" t="str">
        <f>IF(ROW()=7,MAX([D_i]),"")</f>
        <v/>
      </c>
      <c r="H921" s="69" t="str">
        <f ca="1">IF(INDIRECT("A"&amp;ROW())="","",RANK([Data],[Data],1)+COUNTIF([Data],Tabulka2493[[#This Row],[Data]])-1)</f>
        <v/>
      </c>
      <c r="I921" s="5" t="str">
        <f ca="1">IF(INDIRECT("A"&amp;ROW())="","",(Tabulka2493[[#This Row],[Pořadí2 - i2]]-1)/COUNT([Data]))</f>
        <v/>
      </c>
      <c r="J921" s="5" t="str">
        <f ca="1">IF(INDIRECT("A"&amp;ROW())="","",H921/COUNT([Data]))</f>
        <v/>
      </c>
      <c r="K921" s="72" t="str">
        <f ca="1">IF(INDIRECT("A"&amp;ROW())="","",NORMDIST(Tabulka2493[[#This Row],[Data]],$X$6,$X$7,1))</f>
        <v/>
      </c>
      <c r="L921" s="5" t="str">
        <f t="shared" ca="1" si="43"/>
        <v/>
      </c>
      <c r="M921" s="5" t="str">
        <f>IF(ROW()=7,MAX(Tabulka2493[D_i]),"")</f>
        <v/>
      </c>
      <c r="N921" s="5"/>
      <c r="O921" s="80"/>
      <c r="P921" s="80"/>
      <c r="Q921" s="80"/>
      <c r="R921" s="76" t="str">
        <f>IF(ROW()=7,IF(SUM([pomocná])&gt;0,SUM([pomocná]),1.36/SQRT(COUNT(Tabulka2493[Data]))),"")</f>
        <v/>
      </c>
      <c r="S921" s="79"/>
      <c r="T921" s="72"/>
      <c r="U921" s="72"/>
      <c r="V921" s="72"/>
    </row>
    <row r="922" spans="1:22">
      <c r="A922" s="4" t="str">
        <f>IF('Odhad rozsahu výběru'!D924="","",'Odhad rozsahu výběru'!D924)</f>
        <v/>
      </c>
      <c r="B922" s="69" t="str">
        <f ca="1">IF(INDIRECT("A"&amp;ROW())="","",RANK(A922,[Data],1))</f>
        <v/>
      </c>
      <c r="C922" s="5" t="str">
        <f ca="1">IF(INDIRECT("A"&amp;ROW())="","",(B922-1)/COUNT([Data]))</f>
        <v/>
      </c>
      <c r="D922" s="5" t="str">
        <f ca="1">IF(INDIRECT("A"&amp;ROW())="","",B922/COUNT([Data]))</f>
        <v/>
      </c>
      <c r="E922" t="str">
        <f t="shared" ca="1" si="44"/>
        <v/>
      </c>
      <c r="F922" s="5" t="str">
        <f t="shared" ca="1" si="42"/>
        <v/>
      </c>
      <c r="G922" s="5" t="str">
        <f>IF(ROW()=7,MAX([D_i]),"")</f>
        <v/>
      </c>
      <c r="H922" s="69" t="str">
        <f ca="1">IF(INDIRECT("A"&amp;ROW())="","",RANK([Data],[Data],1)+COUNTIF([Data],Tabulka2493[[#This Row],[Data]])-1)</f>
        <v/>
      </c>
      <c r="I922" s="5" t="str">
        <f ca="1">IF(INDIRECT("A"&amp;ROW())="","",(Tabulka2493[[#This Row],[Pořadí2 - i2]]-1)/COUNT([Data]))</f>
        <v/>
      </c>
      <c r="J922" s="5" t="str">
        <f ca="1">IF(INDIRECT("A"&amp;ROW())="","",H922/COUNT([Data]))</f>
        <v/>
      </c>
      <c r="K922" s="72" t="str">
        <f ca="1">IF(INDIRECT("A"&amp;ROW())="","",NORMDIST(Tabulka2493[[#This Row],[Data]],$X$6,$X$7,1))</f>
        <v/>
      </c>
      <c r="L922" s="5" t="str">
        <f t="shared" ca="1" si="43"/>
        <v/>
      </c>
      <c r="M922" s="5" t="str">
        <f>IF(ROW()=7,MAX(Tabulka2493[D_i]),"")</f>
        <v/>
      </c>
      <c r="N922" s="5"/>
      <c r="O922" s="80"/>
      <c r="P922" s="80"/>
      <c r="Q922" s="80"/>
      <c r="R922" s="76" t="str">
        <f>IF(ROW()=7,IF(SUM([pomocná])&gt;0,SUM([pomocná]),1.36/SQRT(COUNT(Tabulka2493[Data]))),"")</f>
        <v/>
      </c>
      <c r="S922" s="79"/>
      <c r="T922" s="72"/>
      <c r="U922" s="72"/>
      <c r="V922" s="72"/>
    </row>
    <row r="923" spans="1:22">
      <c r="A923" s="4" t="str">
        <f>IF('Odhad rozsahu výběru'!D925="","",'Odhad rozsahu výběru'!D925)</f>
        <v/>
      </c>
      <c r="B923" s="69" t="str">
        <f ca="1">IF(INDIRECT("A"&amp;ROW())="","",RANK(A923,[Data],1))</f>
        <v/>
      </c>
      <c r="C923" s="5" t="str">
        <f ca="1">IF(INDIRECT("A"&amp;ROW())="","",(B923-1)/COUNT([Data]))</f>
        <v/>
      </c>
      <c r="D923" s="5" t="str">
        <f ca="1">IF(INDIRECT("A"&amp;ROW())="","",B923/COUNT([Data]))</f>
        <v/>
      </c>
      <c r="E923" t="str">
        <f t="shared" ca="1" si="44"/>
        <v/>
      </c>
      <c r="F923" s="5" t="str">
        <f t="shared" ca="1" si="42"/>
        <v/>
      </c>
      <c r="G923" s="5" t="str">
        <f>IF(ROW()=7,MAX([D_i]),"")</f>
        <v/>
      </c>
      <c r="H923" s="69" t="str">
        <f ca="1">IF(INDIRECT("A"&amp;ROW())="","",RANK([Data],[Data],1)+COUNTIF([Data],Tabulka2493[[#This Row],[Data]])-1)</f>
        <v/>
      </c>
      <c r="I923" s="5" t="str">
        <f ca="1">IF(INDIRECT("A"&amp;ROW())="","",(Tabulka2493[[#This Row],[Pořadí2 - i2]]-1)/COUNT([Data]))</f>
        <v/>
      </c>
      <c r="J923" s="5" t="str">
        <f ca="1">IF(INDIRECT("A"&amp;ROW())="","",H923/COUNT([Data]))</f>
        <v/>
      </c>
      <c r="K923" s="72" t="str">
        <f ca="1">IF(INDIRECT("A"&amp;ROW())="","",NORMDIST(Tabulka2493[[#This Row],[Data]],$X$6,$X$7,1))</f>
        <v/>
      </c>
      <c r="L923" s="5" t="str">
        <f t="shared" ca="1" si="43"/>
        <v/>
      </c>
      <c r="M923" s="5" t="str">
        <f>IF(ROW()=7,MAX(Tabulka2493[D_i]),"")</f>
        <v/>
      </c>
      <c r="N923" s="5"/>
      <c r="O923" s="80"/>
      <c r="P923" s="80"/>
      <c r="Q923" s="80"/>
      <c r="R923" s="76" t="str">
        <f>IF(ROW()=7,IF(SUM([pomocná])&gt;0,SUM([pomocná]),1.36/SQRT(COUNT(Tabulka2493[Data]))),"")</f>
        <v/>
      </c>
      <c r="S923" s="79"/>
      <c r="T923" s="72"/>
      <c r="U923" s="72"/>
      <c r="V923" s="72"/>
    </row>
    <row r="924" spans="1:22">
      <c r="A924" s="4" t="str">
        <f>IF('Odhad rozsahu výběru'!D926="","",'Odhad rozsahu výběru'!D926)</f>
        <v/>
      </c>
      <c r="B924" s="69" t="str">
        <f ca="1">IF(INDIRECT("A"&amp;ROW())="","",RANK(A924,[Data],1))</f>
        <v/>
      </c>
      <c r="C924" s="5" t="str">
        <f ca="1">IF(INDIRECT("A"&amp;ROW())="","",(B924-1)/COUNT([Data]))</f>
        <v/>
      </c>
      <c r="D924" s="5" t="str">
        <f ca="1">IF(INDIRECT("A"&amp;ROW())="","",B924/COUNT([Data]))</f>
        <v/>
      </c>
      <c r="E924" t="str">
        <f t="shared" ca="1" si="44"/>
        <v/>
      </c>
      <c r="F924" s="5" t="str">
        <f t="shared" ca="1" si="42"/>
        <v/>
      </c>
      <c r="G924" s="5" t="str">
        <f>IF(ROW()=7,MAX([D_i]),"")</f>
        <v/>
      </c>
      <c r="H924" s="69" t="str">
        <f ca="1">IF(INDIRECT("A"&amp;ROW())="","",RANK([Data],[Data],1)+COUNTIF([Data],Tabulka2493[[#This Row],[Data]])-1)</f>
        <v/>
      </c>
      <c r="I924" s="5" t="str">
        <f ca="1">IF(INDIRECT("A"&amp;ROW())="","",(Tabulka2493[[#This Row],[Pořadí2 - i2]]-1)/COUNT([Data]))</f>
        <v/>
      </c>
      <c r="J924" s="5" t="str">
        <f ca="1">IF(INDIRECT("A"&amp;ROW())="","",H924/COUNT([Data]))</f>
        <v/>
      </c>
      <c r="K924" s="72" t="str">
        <f ca="1">IF(INDIRECT("A"&amp;ROW())="","",NORMDIST(Tabulka2493[[#This Row],[Data]],$X$6,$X$7,1))</f>
        <v/>
      </c>
      <c r="L924" s="5" t="str">
        <f t="shared" ca="1" si="43"/>
        <v/>
      </c>
      <c r="M924" s="5" t="str">
        <f>IF(ROW()=7,MAX(Tabulka2493[D_i]),"")</f>
        <v/>
      </c>
      <c r="N924" s="5"/>
      <c r="O924" s="80"/>
      <c r="P924" s="80"/>
      <c r="Q924" s="80"/>
      <c r="R924" s="76" t="str">
        <f>IF(ROW()=7,IF(SUM([pomocná])&gt;0,SUM([pomocná]),1.36/SQRT(COUNT(Tabulka2493[Data]))),"")</f>
        <v/>
      </c>
      <c r="S924" s="79"/>
      <c r="T924" s="72"/>
      <c r="U924" s="72"/>
      <c r="V924" s="72"/>
    </row>
    <row r="925" spans="1:22">
      <c r="A925" s="4" t="str">
        <f>IF('Odhad rozsahu výběru'!D927="","",'Odhad rozsahu výběru'!D927)</f>
        <v/>
      </c>
      <c r="B925" s="69" t="str">
        <f ca="1">IF(INDIRECT("A"&amp;ROW())="","",RANK(A925,[Data],1))</f>
        <v/>
      </c>
      <c r="C925" s="5" t="str">
        <f ca="1">IF(INDIRECT("A"&amp;ROW())="","",(B925-1)/COUNT([Data]))</f>
        <v/>
      </c>
      <c r="D925" s="5" t="str">
        <f ca="1">IF(INDIRECT("A"&amp;ROW())="","",B925/COUNT([Data]))</f>
        <v/>
      </c>
      <c r="E925" t="str">
        <f t="shared" ca="1" si="44"/>
        <v/>
      </c>
      <c r="F925" s="5" t="str">
        <f t="shared" ca="1" si="42"/>
        <v/>
      </c>
      <c r="G925" s="5" t="str">
        <f>IF(ROW()=7,MAX([D_i]),"")</f>
        <v/>
      </c>
      <c r="H925" s="69" t="str">
        <f ca="1">IF(INDIRECT("A"&amp;ROW())="","",RANK([Data],[Data],1)+COUNTIF([Data],Tabulka2493[[#This Row],[Data]])-1)</f>
        <v/>
      </c>
      <c r="I925" s="5" t="str">
        <f ca="1">IF(INDIRECT("A"&amp;ROW())="","",(Tabulka2493[[#This Row],[Pořadí2 - i2]]-1)/COUNT([Data]))</f>
        <v/>
      </c>
      <c r="J925" s="5" t="str">
        <f ca="1">IF(INDIRECT("A"&amp;ROW())="","",H925/COUNT([Data]))</f>
        <v/>
      </c>
      <c r="K925" s="72" t="str">
        <f ca="1">IF(INDIRECT("A"&amp;ROW())="","",NORMDIST(Tabulka2493[[#This Row],[Data]],$X$6,$X$7,1))</f>
        <v/>
      </c>
      <c r="L925" s="5" t="str">
        <f t="shared" ca="1" si="43"/>
        <v/>
      </c>
      <c r="M925" s="5" t="str">
        <f>IF(ROW()=7,MAX(Tabulka2493[D_i]),"")</f>
        <v/>
      </c>
      <c r="N925" s="5"/>
      <c r="O925" s="80"/>
      <c r="P925" s="80"/>
      <c r="Q925" s="80"/>
      <c r="R925" s="76" t="str">
        <f>IF(ROW()=7,IF(SUM([pomocná])&gt;0,SUM([pomocná]),1.36/SQRT(COUNT(Tabulka2493[Data]))),"")</f>
        <v/>
      </c>
      <c r="S925" s="79"/>
      <c r="T925" s="72"/>
      <c r="U925" s="72"/>
      <c r="V925" s="72"/>
    </row>
    <row r="926" spans="1:22">
      <c r="A926" s="4" t="str">
        <f>IF('Odhad rozsahu výběru'!D928="","",'Odhad rozsahu výběru'!D928)</f>
        <v/>
      </c>
      <c r="B926" s="69" t="str">
        <f ca="1">IF(INDIRECT("A"&amp;ROW())="","",RANK(A926,[Data],1))</f>
        <v/>
      </c>
      <c r="C926" s="5" t="str">
        <f ca="1">IF(INDIRECT("A"&amp;ROW())="","",(B926-1)/COUNT([Data]))</f>
        <v/>
      </c>
      <c r="D926" s="5" t="str">
        <f ca="1">IF(INDIRECT("A"&amp;ROW())="","",B926/COUNT([Data]))</f>
        <v/>
      </c>
      <c r="E926" t="str">
        <f t="shared" ca="1" si="44"/>
        <v/>
      </c>
      <c r="F926" s="5" t="str">
        <f t="shared" ca="1" si="42"/>
        <v/>
      </c>
      <c r="G926" s="5" t="str">
        <f>IF(ROW()=7,MAX([D_i]),"")</f>
        <v/>
      </c>
      <c r="H926" s="69" t="str">
        <f ca="1">IF(INDIRECT("A"&amp;ROW())="","",RANK([Data],[Data],1)+COUNTIF([Data],Tabulka2493[[#This Row],[Data]])-1)</f>
        <v/>
      </c>
      <c r="I926" s="5" t="str">
        <f ca="1">IF(INDIRECT("A"&amp;ROW())="","",(Tabulka2493[[#This Row],[Pořadí2 - i2]]-1)/COUNT([Data]))</f>
        <v/>
      </c>
      <c r="J926" s="5" t="str">
        <f ca="1">IF(INDIRECT("A"&amp;ROW())="","",H926/COUNT([Data]))</f>
        <v/>
      </c>
      <c r="K926" s="72" t="str">
        <f ca="1">IF(INDIRECT("A"&amp;ROW())="","",NORMDIST(Tabulka2493[[#This Row],[Data]],$X$6,$X$7,1))</f>
        <v/>
      </c>
      <c r="L926" s="5" t="str">
        <f t="shared" ca="1" si="43"/>
        <v/>
      </c>
      <c r="M926" s="5" t="str">
        <f>IF(ROW()=7,MAX(Tabulka2493[D_i]),"")</f>
        <v/>
      </c>
      <c r="N926" s="5"/>
      <c r="O926" s="80"/>
      <c r="P926" s="80"/>
      <c r="Q926" s="80"/>
      <c r="R926" s="76" t="str">
        <f>IF(ROW()=7,IF(SUM([pomocná])&gt;0,SUM([pomocná]),1.36/SQRT(COUNT(Tabulka2493[Data]))),"")</f>
        <v/>
      </c>
      <c r="S926" s="79"/>
      <c r="T926" s="72"/>
      <c r="U926" s="72"/>
      <c r="V926" s="72"/>
    </row>
    <row r="927" spans="1:22">
      <c r="A927" s="4" t="str">
        <f>IF('Odhad rozsahu výběru'!D929="","",'Odhad rozsahu výběru'!D929)</f>
        <v/>
      </c>
      <c r="B927" s="69" t="str">
        <f ca="1">IF(INDIRECT("A"&amp;ROW())="","",RANK(A927,[Data],1))</f>
        <v/>
      </c>
      <c r="C927" s="5" t="str">
        <f ca="1">IF(INDIRECT("A"&amp;ROW())="","",(B927-1)/COUNT([Data]))</f>
        <v/>
      </c>
      <c r="D927" s="5" t="str">
        <f ca="1">IF(INDIRECT("A"&amp;ROW())="","",B927/COUNT([Data]))</f>
        <v/>
      </c>
      <c r="E927" t="str">
        <f t="shared" ca="1" si="44"/>
        <v/>
      </c>
      <c r="F927" s="5" t="str">
        <f t="shared" ca="1" si="42"/>
        <v/>
      </c>
      <c r="G927" s="5" t="str">
        <f>IF(ROW()=7,MAX([D_i]),"")</f>
        <v/>
      </c>
      <c r="H927" s="69" t="str">
        <f ca="1">IF(INDIRECT("A"&amp;ROW())="","",RANK([Data],[Data],1)+COUNTIF([Data],Tabulka2493[[#This Row],[Data]])-1)</f>
        <v/>
      </c>
      <c r="I927" s="5" t="str">
        <f ca="1">IF(INDIRECT("A"&amp;ROW())="","",(Tabulka2493[[#This Row],[Pořadí2 - i2]]-1)/COUNT([Data]))</f>
        <v/>
      </c>
      <c r="J927" s="5" t="str">
        <f ca="1">IF(INDIRECT("A"&amp;ROW())="","",H927/COUNT([Data]))</f>
        <v/>
      </c>
      <c r="K927" s="72" t="str">
        <f ca="1">IF(INDIRECT("A"&amp;ROW())="","",NORMDIST(Tabulka2493[[#This Row],[Data]],$X$6,$X$7,1))</f>
        <v/>
      </c>
      <c r="L927" s="5" t="str">
        <f t="shared" ca="1" si="43"/>
        <v/>
      </c>
      <c r="M927" s="5" t="str">
        <f>IF(ROW()=7,MAX(Tabulka2493[D_i]),"")</f>
        <v/>
      </c>
      <c r="N927" s="5"/>
      <c r="O927" s="80"/>
      <c r="P927" s="80"/>
      <c r="Q927" s="80"/>
      <c r="R927" s="76" t="str">
        <f>IF(ROW()=7,IF(SUM([pomocná])&gt;0,SUM([pomocná]),1.36/SQRT(COUNT(Tabulka2493[Data]))),"")</f>
        <v/>
      </c>
      <c r="S927" s="79"/>
      <c r="T927" s="72"/>
      <c r="U927" s="72"/>
      <c r="V927" s="72"/>
    </row>
    <row r="928" spans="1:22">
      <c r="A928" s="4" t="str">
        <f>IF('Odhad rozsahu výběru'!D930="","",'Odhad rozsahu výběru'!D930)</f>
        <v/>
      </c>
      <c r="B928" s="69" t="str">
        <f ca="1">IF(INDIRECT("A"&amp;ROW())="","",RANK(A928,[Data],1))</f>
        <v/>
      </c>
      <c r="C928" s="5" t="str">
        <f ca="1">IF(INDIRECT("A"&amp;ROW())="","",(B928-1)/COUNT([Data]))</f>
        <v/>
      </c>
      <c r="D928" s="5" t="str">
        <f ca="1">IF(INDIRECT("A"&amp;ROW())="","",B928/COUNT([Data]))</f>
        <v/>
      </c>
      <c r="E928" t="str">
        <f t="shared" ca="1" si="44"/>
        <v/>
      </c>
      <c r="F928" s="5" t="str">
        <f t="shared" ca="1" si="42"/>
        <v/>
      </c>
      <c r="G928" s="5" t="str">
        <f>IF(ROW()=7,MAX([D_i]),"")</f>
        <v/>
      </c>
      <c r="H928" s="69" t="str">
        <f ca="1">IF(INDIRECT("A"&amp;ROW())="","",RANK([Data],[Data],1)+COUNTIF([Data],Tabulka2493[[#This Row],[Data]])-1)</f>
        <v/>
      </c>
      <c r="I928" s="5" t="str">
        <f ca="1">IF(INDIRECT("A"&amp;ROW())="","",(Tabulka2493[[#This Row],[Pořadí2 - i2]]-1)/COUNT([Data]))</f>
        <v/>
      </c>
      <c r="J928" s="5" t="str">
        <f ca="1">IF(INDIRECT("A"&amp;ROW())="","",H928/COUNT([Data]))</f>
        <v/>
      </c>
      <c r="K928" s="72" t="str">
        <f ca="1">IF(INDIRECT("A"&amp;ROW())="","",NORMDIST(Tabulka2493[[#This Row],[Data]],$X$6,$X$7,1))</f>
        <v/>
      </c>
      <c r="L928" s="5" t="str">
        <f t="shared" ca="1" si="43"/>
        <v/>
      </c>
      <c r="M928" s="5" t="str">
        <f>IF(ROW()=7,MAX(Tabulka2493[D_i]),"")</f>
        <v/>
      </c>
      <c r="N928" s="5"/>
      <c r="O928" s="80"/>
      <c r="P928" s="80"/>
      <c r="Q928" s="80"/>
      <c r="R928" s="76" t="str">
        <f>IF(ROW()=7,IF(SUM([pomocná])&gt;0,SUM([pomocná]),1.36/SQRT(COUNT(Tabulka2493[Data]))),"")</f>
        <v/>
      </c>
      <c r="S928" s="79"/>
      <c r="T928" s="72"/>
      <c r="U928" s="72"/>
      <c r="V928" s="72"/>
    </row>
    <row r="929" spans="1:22">
      <c r="A929" s="4" t="str">
        <f>IF('Odhad rozsahu výběru'!D931="","",'Odhad rozsahu výběru'!D931)</f>
        <v/>
      </c>
      <c r="B929" s="69" t="str">
        <f ca="1">IF(INDIRECT("A"&amp;ROW())="","",RANK(A929,[Data],1))</f>
        <v/>
      </c>
      <c r="C929" s="5" t="str">
        <f ca="1">IF(INDIRECT("A"&amp;ROW())="","",(B929-1)/COUNT([Data]))</f>
        <v/>
      </c>
      <c r="D929" s="5" t="str">
        <f ca="1">IF(INDIRECT("A"&amp;ROW())="","",B929/COUNT([Data]))</f>
        <v/>
      </c>
      <c r="E929" t="str">
        <f t="shared" ca="1" si="44"/>
        <v/>
      </c>
      <c r="F929" s="5" t="str">
        <f t="shared" ca="1" si="42"/>
        <v/>
      </c>
      <c r="G929" s="5" t="str">
        <f>IF(ROW()=7,MAX([D_i]),"")</f>
        <v/>
      </c>
      <c r="H929" s="69" t="str">
        <f ca="1">IF(INDIRECT("A"&amp;ROW())="","",RANK([Data],[Data],1)+COUNTIF([Data],Tabulka2493[[#This Row],[Data]])-1)</f>
        <v/>
      </c>
      <c r="I929" s="5" t="str">
        <f ca="1">IF(INDIRECT("A"&amp;ROW())="","",(Tabulka2493[[#This Row],[Pořadí2 - i2]]-1)/COUNT([Data]))</f>
        <v/>
      </c>
      <c r="J929" s="5" t="str">
        <f ca="1">IF(INDIRECT("A"&amp;ROW())="","",H929/COUNT([Data]))</f>
        <v/>
      </c>
      <c r="K929" s="72" t="str">
        <f ca="1">IF(INDIRECT("A"&amp;ROW())="","",NORMDIST(Tabulka2493[[#This Row],[Data]],$X$6,$X$7,1))</f>
        <v/>
      </c>
      <c r="L929" s="5" t="str">
        <f t="shared" ca="1" si="43"/>
        <v/>
      </c>
      <c r="M929" s="5" t="str">
        <f>IF(ROW()=7,MAX(Tabulka2493[D_i]),"")</f>
        <v/>
      </c>
      <c r="N929" s="5"/>
      <c r="O929" s="80"/>
      <c r="P929" s="80"/>
      <c r="Q929" s="80"/>
      <c r="R929" s="76" t="str">
        <f>IF(ROW()=7,IF(SUM([pomocná])&gt;0,SUM([pomocná]),1.36/SQRT(COUNT(Tabulka2493[Data]))),"")</f>
        <v/>
      </c>
      <c r="S929" s="79"/>
      <c r="T929" s="72"/>
      <c r="U929" s="72"/>
      <c r="V929" s="72"/>
    </row>
    <row r="930" spans="1:22">
      <c r="A930" s="4" t="str">
        <f>IF('Odhad rozsahu výběru'!D932="","",'Odhad rozsahu výběru'!D932)</f>
        <v/>
      </c>
      <c r="B930" s="69" t="str">
        <f ca="1">IF(INDIRECT("A"&amp;ROW())="","",RANK(A930,[Data],1))</f>
        <v/>
      </c>
      <c r="C930" s="5" t="str">
        <f ca="1">IF(INDIRECT("A"&amp;ROW())="","",(B930-1)/COUNT([Data]))</f>
        <v/>
      </c>
      <c r="D930" s="5" t="str">
        <f ca="1">IF(INDIRECT("A"&amp;ROW())="","",B930/COUNT([Data]))</f>
        <v/>
      </c>
      <c r="E930" t="str">
        <f t="shared" ca="1" si="44"/>
        <v/>
      </c>
      <c r="F930" s="5" t="str">
        <f t="shared" ca="1" si="42"/>
        <v/>
      </c>
      <c r="G930" s="5" t="str">
        <f>IF(ROW()=7,MAX([D_i]),"")</f>
        <v/>
      </c>
      <c r="H930" s="69" t="str">
        <f ca="1">IF(INDIRECT("A"&amp;ROW())="","",RANK([Data],[Data],1)+COUNTIF([Data],Tabulka2493[[#This Row],[Data]])-1)</f>
        <v/>
      </c>
      <c r="I930" s="5" t="str">
        <f ca="1">IF(INDIRECT("A"&amp;ROW())="","",(Tabulka2493[[#This Row],[Pořadí2 - i2]]-1)/COUNT([Data]))</f>
        <v/>
      </c>
      <c r="J930" s="5" t="str">
        <f ca="1">IF(INDIRECT("A"&amp;ROW())="","",H930/COUNT([Data]))</f>
        <v/>
      </c>
      <c r="K930" s="72" t="str">
        <f ca="1">IF(INDIRECT("A"&amp;ROW())="","",NORMDIST(Tabulka2493[[#This Row],[Data]],$X$6,$X$7,1))</f>
        <v/>
      </c>
      <c r="L930" s="5" t="str">
        <f t="shared" ca="1" si="43"/>
        <v/>
      </c>
      <c r="M930" s="5" t="str">
        <f>IF(ROW()=7,MAX(Tabulka2493[D_i]),"")</f>
        <v/>
      </c>
      <c r="N930" s="5"/>
      <c r="O930" s="80"/>
      <c r="P930" s="80"/>
      <c r="Q930" s="80"/>
      <c r="R930" s="76" t="str">
        <f>IF(ROW()=7,IF(SUM([pomocná])&gt;0,SUM([pomocná]),1.36/SQRT(COUNT(Tabulka2493[Data]))),"")</f>
        <v/>
      </c>
      <c r="S930" s="79"/>
      <c r="T930" s="72"/>
      <c r="U930" s="72"/>
      <c r="V930" s="72"/>
    </row>
    <row r="931" spans="1:22">
      <c r="A931" s="4" t="str">
        <f>IF('Odhad rozsahu výběru'!D933="","",'Odhad rozsahu výběru'!D933)</f>
        <v/>
      </c>
      <c r="B931" s="69" t="str">
        <f ca="1">IF(INDIRECT("A"&amp;ROW())="","",RANK(A931,[Data],1))</f>
        <v/>
      </c>
      <c r="C931" s="5" t="str">
        <f ca="1">IF(INDIRECT("A"&amp;ROW())="","",(B931-1)/COUNT([Data]))</f>
        <v/>
      </c>
      <c r="D931" s="5" t="str">
        <f ca="1">IF(INDIRECT("A"&amp;ROW())="","",B931/COUNT([Data]))</f>
        <v/>
      </c>
      <c r="E931" t="str">
        <f t="shared" ca="1" si="44"/>
        <v/>
      </c>
      <c r="F931" s="5" t="str">
        <f t="shared" ca="1" si="42"/>
        <v/>
      </c>
      <c r="G931" s="5" t="str">
        <f>IF(ROW()=7,MAX([D_i]),"")</f>
        <v/>
      </c>
      <c r="H931" s="69" t="str">
        <f ca="1">IF(INDIRECT("A"&amp;ROW())="","",RANK([Data],[Data],1)+COUNTIF([Data],Tabulka2493[[#This Row],[Data]])-1)</f>
        <v/>
      </c>
      <c r="I931" s="5" t="str">
        <f ca="1">IF(INDIRECT("A"&amp;ROW())="","",(Tabulka2493[[#This Row],[Pořadí2 - i2]]-1)/COUNT([Data]))</f>
        <v/>
      </c>
      <c r="J931" s="5" t="str">
        <f ca="1">IF(INDIRECT("A"&amp;ROW())="","",H931/COUNT([Data]))</f>
        <v/>
      </c>
      <c r="K931" s="72" t="str">
        <f ca="1">IF(INDIRECT("A"&amp;ROW())="","",NORMDIST(Tabulka2493[[#This Row],[Data]],$X$6,$X$7,1))</f>
        <v/>
      </c>
      <c r="L931" s="5" t="str">
        <f t="shared" ca="1" si="43"/>
        <v/>
      </c>
      <c r="M931" s="5" t="str">
        <f>IF(ROW()=7,MAX(Tabulka2493[D_i]),"")</f>
        <v/>
      </c>
      <c r="N931" s="5"/>
      <c r="O931" s="80"/>
      <c r="P931" s="80"/>
      <c r="Q931" s="80"/>
      <c r="R931" s="76" t="str">
        <f>IF(ROW()=7,IF(SUM([pomocná])&gt;0,SUM([pomocná]),1.36/SQRT(COUNT(Tabulka2493[Data]))),"")</f>
        <v/>
      </c>
      <c r="S931" s="79"/>
      <c r="T931" s="72"/>
      <c r="U931" s="72"/>
      <c r="V931" s="72"/>
    </row>
    <row r="932" spans="1:22">
      <c r="A932" s="4" t="str">
        <f>IF('Odhad rozsahu výběru'!D934="","",'Odhad rozsahu výběru'!D934)</f>
        <v/>
      </c>
      <c r="B932" s="69" t="str">
        <f ca="1">IF(INDIRECT("A"&amp;ROW())="","",RANK(A932,[Data],1))</f>
        <v/>
      </c>
      <c r="C932" s="5" t="str">
        <f ca="1">IF(INDIRECT("A"&amp;ROW())="","",(B932-1)/COUNT([Data]))</f>
        <v/>
      </c>
      <c r="D932" s="5" t="str">
        <f ca="1">IF(INDIRECT("A"&amp;ROW())="","",B932/COUNT([Data]))</f>
        <v/>
      </c>
      <c r="E932" t="str">
        <f t="shared" ca="1" si="44"/>
        <v/>
      </c>
      <c r="F932" s="5" t="str">
        <f t="shared" ca="1" si="42"/>
        <v/>
      </c>
      <c r="G932" s="5" t="str">
        <f>IF(ROW()=7,MAX([D_i]),"")</f>
        <v/>
      </c>
      <c r="H932" s="69" t="str">
        <f ca="1">IF(INDIRECT("A"&amp;ROW())="","",RANK([Data],[Data],1)+COUNTIF([Data],Tabulka2493[[#This Row],[Data]])-1)</f>
        <v/>
      </c>
      <c r="I932" s="5" t="str">
        <f ca="1">IF(INDIRECT("A"&amp;ROW())="","",(Tabulka2493[[#This Row],[Pořadí2 - i2]]-1)/COUNT([Data]))</f>
        <v/>
      </c>
      <c r="J932" s="5" t="str">
        <f ca="1">IF(INDIRECT("A"&amp;ROW())="","",H932/COUNT([Data]))</f>
        <v/>
      </c>
      <c r="K932" s="72" t="str">
        <f ca="1">IF(INDIRECT("A"&amp;ROW())="","",NORMDIST(Tabulka2493[[#This Row],[Data]],$X$6,$X$7,1))</f>
        <v/>
      </c>
      <c r="L932" s="5" t="str">
        <f t="shared" ca="1" si="43"/>
        <v/>
      </c>
      <c r="M932" s="5" t="str">
        <f>IF(ROW()=7,MAX(Tabulka2493[D_i]),"")</f>
        <v/>
      </c>
      <c r="N932" s="5"/>
      <c r="O932" s="80"/>
      <c r="P932" s="80"/>
      <c r="Q932" s="80"/>
      <c r="R932" s="76" t="str">
        <f>IF(ROW()=7,IF(SUM([pomocná])&gt;0,SUM([pomocná]),1.36/SQRT(COUNT(Tabulka2493[Data]))),"")</f>
        <v/>
      </c>
      <c r="S932" s="79"/>
      <c r="T932" s="72"/>
      <c r="U932" s="72"/>
      <c r="V932" s="72"/>
    </row>
    <row r="933" spans="1:22">
      <c r="A933" s="4" t="str">
        <f>IF('Odhad rozsahu výběru'!D935="","",'Odhad rozsahu výběru'!D935)</f>
        <v/>
      </c>
      <c r="B933" s="69" t="str">
        <f ca="1">IF(INDIRECT("A"&amp;ROW())="","",RANK(A933,[Data],1))</f>
        <v/>
      </c>
      <c r="C933" s="5" t="str">
        <f ca="1">IF(INDIRECT("A"&amp;ROW())="","",(B933-1)/COUNT([Data]))</f>
        <v/>
      </c>
      <c r="D933" s="5" t="str">
        <f ca="1">IF(INDIRECT("A"&amp;ROW())="","",B933/COUNT([Data]))</f>
        <v/>
      </c>
      <c r="E933" t="str">
        <f t="shared" ca="1" si="44"/>
        <v/>
      </c>
      <c r="F933" s="5" t="str">
        <f t="shared" ca="1" si="42"/>
        <v/>
      </c>
      <c r="G933" s="5" t="str">
        <f>IF(ROW()=7,MAX([D_i]),"")</f>
        <v/>
      </c>
      <c r="H933" s="69" t="str">
        <f ca="1">IF(INDIRECT("A"&amp;ROW())="","",RANK([Data],[Data],1)+COUNTIF([Data],Tabulka2493[[#This Row],[Data]])-1)</f>
        <v/>
      </c>
      <c r="I933" s="5" t="str">
        <f ca="1">IF(INDIRECT("A"&amp;ROW())="","",(Tabulka2493[[#This Row],[Pořadí2 - i2]]-1)/COUNT([Data]))</f>
        <v/>
      </c>
      <c r="J933" s="5" t="str">
        <f ca="1">IF(INDIRECT("A"&amp;ROW())="","",H933/COUNT([Data]))</f>
        <v/>
      </c>
      <c r="K933" s="72" t="str">
        <f ca="1">IF(INDIRECT("A"&amp;ROW())="","",NORMDIST(Tabulka2493[[#This Row],[Data]],$X$6,$X$7,1))</f>
        <v/>
      </c>
      <c r="L933" s="5" t="str">
        <f t="shared" ca="1" si="43"/>
        <v/>
      </c>
      <c r="M933" s="5" t="str">
        <f>IF(ROW()=7,MAX(Tabulka2493[D_i]),"")</f>
        <v/>
      </c>
      <c r="N933" s="5"/>
      <c r="O933" s="80"/>
      <c r="P933" s="80"/>
      <c r="Q933" s="80"/>
      <c r="R933" s="76" t="str">
        <f>IF(ROW()=7,IF(SUM([pomocná])&gt;0,SUM([pomocná]),1.36/SQRT(COUNT(Tabulka2493[Data]))),"")</f>
        <v/>
      </c>
      <c r="S933" s="79"/>
      <c r="T933" s="72"/>
      <c r="U933" s="72"/>
      <c r="V933" s="72"/>
    </row>
    <row r="934" spans="1:22">
      <c r="A934" s="4" t="str">
        <f>IF('Odhad rozsahu výběru'!D936="","",'Odhad rozsahu výběru'!D936)</f>
        <v/>
      </c>
      <c r="B934" s="69" t="str">
        <f ca="1">IF(INDIRECT("A"&amp;ROW())="","",RANK(A934,[Data],1))</f>
        <v/>
      </c>
      <c r="C934" s="5" t="str">
        <f ca="1">IF(INDIRECT("A"&amp;ROW())="","",(B934-1)/COUNT([Data]))</f>
        <v/>
      </c>
      <c r="D934" s="5" t="str">
        <f ca="1">IF(INDIRECT("A"&amp;ROW())="","",B934/COUNT([Data]))</f>
        <v/>
      </c>
      <c r="E934" t="str">
        <f t="shared" ca="1" si="44"/>
        <v/>
      </c>
      <c r="F934" s="5" t="str">
        <f t="shared" ca="1" si="42"/>
        <v/>
      </c>
      <c r="G934" s="5" t="str">
        <f>IF(ROW()=7,MAX([D_i]),"")</f>
        <v/>
      </c>
      <c r="H934" s="69" t="str">
        <f ca="1">IF(INDIRECT("A"&amp;ROW())="","",RANK([Data],[Data],1)+COUNTIF([Data],Tabulka2493[[#This Row],[Data]])-1)</f>
        <v/>
      </c>
      <c r="I934" s="5" t="str">
        <f ca="1">IF(INDIRECT("A"&amp;ROW())="","",(Tabulka2493[[#This Row],[Pořadí2 - i2]]-1)/COUNT([Data]))</f>
        <v/>
      </c>
      <c r="J934" s="5" t="str">
        <f ca="1">IF(INDIRECT("A"&amp;ROW())="","",H934/COUNT([Data]))</f>
        <v/>
      </c>
      <c r="K934" s="72" t="str">
        <f ca="1">IF(INDIRECT("A"&amp;ROW())="","",NORMDIST(Tabulka2493[[#This Row],[Data]],$X$6,$X$7,1))</f>
        <v/>
      </c>
      <c r="L934" s="5" t="str">
        <f t="shared" ca="1" si="43"/>
        <v/>
      </c>
      <c r="M934" s="5" t="str">
        <f>IF(ROW()=7,MAX(Tabulka2493[D_i]),"")</f>
        <v/>
      </c>
      <c r="N934" s="5"/>
      <c r="O934" s="80"/>
      <c r="P934" s="80"/>
      <c r="Q934" s="80"/>
      <c r="R934" s="76" t="str">
        <f>IF(ROW()=7,IF(SUM([pomocná])&gt;0,SUM([pomocná]),1.36/SQRT(COUNT(Tabulka2493[Data]))),"")</f>
        <v/>
      </c>
      <c r="S934" s="79"/>
      <c r="T934" s="72"/>
      <c r="U934" s="72"/>
      <c r="V934" s="72"/>
    </row>
    <row r="935" spans="1:22">
      <c r="A935" s="4" t="str">
        <f>IF('Odhad rozsahu výběru'!D937="","",'Odhad rozsahu výběru'!D937)</f>
        <v/>
      </c>
      <c r="B935" s="69" t="str">
        <f ca="1">IF(INDIRECT("A"&amp;ROW())="","",RANK(A935,[Data],1))</f>
        <v/>
      </c>
      <c r="C935" s="5" t="str">
        <f ca="1">IF(INDIRECT("A"&amp;ROW())="","",(B935-1)/COUNT([Data]))</f>
        <v/>
      </c>
      <c r="D935" s="5" t="str">
        <f ca="1">IF(INDIRECT("A"&amp;ROW())="","",B935/COUNT([Data]))</f>
        <v/>
      </c>
      <c r="E935" t="str">
        <f t="shared" ca="1" si="44"/>
        <v/>
      </c>
      <c r="F935" s="5" t="str">
        <f t="shared" ca="1" si="42"/>
        <v/>
      </c>
      <c r="G935" s="5" t="str">
        <f>IF(ROW()=7,MAX([D_i]),"")</f>
        <v/>
      </c>
      <c r="H935" s="69" t="str">
        <f ca="1">IF(INDIRECT("A"&amp;ROW())="","",RANK([Data],[Data],1)+COUNTIF([Data],Tabulka2493[[#This Row],[Data]])-1)</f>
        <v/>
      </c>
      <c r="I935" s="5" t="str">
        <f ca="1">IF(INDIRECT("A"&amp;ROW())="","",(Tabulka2493[[#This Row],[Pořadí2 - i2]]-1)/COUNT([Data]))</f>
        <v/>
      </c>
      <c r="J935" s="5" t="str">
        <f ca="1">IF(INDIRECT("A"&amp;ROW())="","",H935/COUNT([Data]))</f>
        <v/>
      </c>
      <c r="K935" s="72" t="str">
        <f ca="1">IF(INDIRECT("A"&amp;ROW())="","",NORMDIST(Tabulka2493[[#This Row],[Data]],$X$6,$X$7,1))</f>
        <v/>
      </c>
      <c r="L935" s="5" t="str">
        <f t="shared" ca="1" si="43"/>
        <v/>
      </c>
      <c r="M935" s="5" t="str">
        <f>IF(ROW()=7,MAX(Tabulka2493[D_i]),"")</f>
        <v/>
      </c>
      <c r="N935" s="5"/>
      <c r="O935" s="80"/>
      <c r="P935" s="80"/>
      <c r="Q935" s="80"/>
      <c r="R935" s="76" t="str">
        <f>IF(ROW()=7,IF(SUM([pomocná])&gt;0,SUM([pomocná]),1.36/SQRT(COUNT(Tabulka2493[Data]))),"")</f>
        <v/>
      </c>
      <c r="S935" s="79"/>
      <c r="T935" s="72"/>
      <c r="U935" s="72"/>
      <c r="V935" s="72"/>
    </row>
    <row r="936" spans="1:22">
      <c r="A936" s="4" t="str">
        <f>IF('Odhad rozsahu výběru'!D938="","",'Odhad rozsahu výběru'!D938)</f>
        <v/>
      </c>
      <c r="B936" s="69" t="str">
        <f ca="1">IF(INDIRECT("A"&amp;ROW())="","",RANK(A936,[Data],1))</f>
        <v/>
      </c>
      <c r="C936" s="5" t="str">
        <f ca="1">IF(INDIRECT("A"&amp;ROW())="","",(B936-1)/COUNT([Data]))</f>
        <v/>
      </c>
      <c r="D936" s="5" t="str">
        <f ca="1">IF(INDIRECT("A"&amp;ROW())="","",B936/COUNT([Data]))</f>
        <v/>
      </c>
      <c r="E936" t="str">
        <f t="shared" ca="1" si="44"/>
        <v/>
      </c>
      <c r="F936" s="5" t="str">
        <f t="shared" ca="1" si="42"/>
        <v/>
      </c>
      <c r="G936" s="5" t="str">
        <f>IF(ROW()=7,MAX([D_i]),"")</f>
        <v/>
      </c>
      <c r="H936" s="69" t="str">
        <f ca="1">IF(INDIRECT("A"&amp;ROW())="","",RANK([Data],[Data],1)+COUNTIF([Data],Tabulka2493[[#This Row],[Data]])-1)</f>
        <v/>
      </c>
      <c r="I936" s="5" t="str">
        <f ca="1">IF(INDIRECT("A"&amp;ROW())="","",(Tabulka2493[[#This Row],[Pořadí2 - i2]]-1)/COUNT([Data]))</f>
        <v/>
      </c>
      <c r="J936" s="5" t="str">
        <f ca="1">IF(INDIRECT("A"&amp;ROW())="","",H936/COUNT([Data]))</f>
        <v/>
      </c>
      <c r="K936" s="72" t="str">
        <f ca="1">IF(INDIRECT("A"&amp;ROW())="","",NORMDIST(Tabulka2493[[#This Row],[Data]],$X$6,$X$7,1))</f>
        <v/>
      </c>
      <c r="L936" s="5" t="str">
        <f t="shared" ca="1" si="43"/>
        <v/>
      </c>
      <c r="M936" s="5" t="str">
        <f>IF(ROW()=7,MAX(Tabulka2493[D_i]),"")</f>
        <v/>
      </c>
      <c r="N936" s="5"/>
      <c r="O936" s="80"/>
      <c r="P936" s="80"/>
      <c r="Q936" s="80"/>
      <c r="R936" s="76" t="str">
        <f>IF(ROW()=7,IF(SUM([pomocná])&gt;0,SUM([pomocná]),1.36/SQRT(COUNT(Tabulka2493[Data]))),"")</f>
        <v/>
      </c>
      <c r="S936" s="79"/>
      <c r="T936" s="72"/>
      <c r="U936" s="72"/>
      <c r="V936" s="72"/>
    </row>
    <row r="937" spans="1:22">
      <c r="A937" s="4" t="str">
        <f>IF('Odhad rozsahu výběru'!D939="","",'Odhad rozsahu výběru'!D939)</f>
        <v/>
      </c>
      <c r="B937" s="69" t="str">
        <f ca="1">IF(INDIRECT("A"&amp;ROW())="","",RANK(A937,[Data],1))</f>
        <v/>
      </c>
      <c r="C937" s="5" t="str">
        <f ca="1">IF(INDIRECT("A"&amp;ROW())="","",(B937-1)/COUNT([Data]))</f>
        <v/>
      </c>
      <c r="D937" s="5" t="str">
        <f ca="1">IF(INDIRECT("A"&amp;ROW())="","",B937/COUNT([Data]))</f>
        <v/>
      </c>
      <c r="E937" t="str">
        <f t="shared" ca="1" si="44"/>
        <v/>
      </c>
      <c r="F937" s="5" t="str">
        <f t="shared" ca="1" si="42"/>
        <v/>
      </c>
      <c r="G937" s="5" t="str">
        <f>IF(ROW()=7,MAX([D_i]),"")</f>
        <v/>
      </c>
      <c r="H937" s="69" t="str">
        <f ca="1">IF(INDIRECT("A"&amp;ROW())="","",RANK([Data],[Data],1)+COUNTIF([Data],Tabulka2493[[#This Row],[Data]])-1)</f>
        <v/>
      </c>
      <c r="I937" s="5" t="str">
        <f ca="1">IF(INDIRECT("A"&amp;ROW())="","",(Tabulka2493[[#This Row],[Pořadí2 - i2]]-1)/COUNT([Data]))</f>
        <v/>
      </c>
      <c r="J937" s="5" t="str">
        <f ca="1">IF(INDIRECT("A"&amp;ROW())="","",H937/COUNT([Data]))</f>
        <v/>
      </c>
      <c r="K937" s="72" t="str">
        <f ca="1">IF(INDIRECT("A"&amp;ROW())="","",NORMDIST(Tabulka2493[[#This Row],[Data]],$X$6,$X$7,1))</f>
        <v/>
      </c>
      <c r="L937" s="5" t="str">
        <f t="shared" ca="1" si="43"/>
        <v/>
      </c>
      <c r="M937" s="5" t="str">
        <f>IF(ROW()=7,MAX(Tabulka2493[D_i]),"")</f>
        <v/>
      </c>
      <c r="N937" s="5"/>
      <c r="O937" s="80"/>
      <c r="P937" s="80"/>
      <c r="Q937" s="80"/>
      <c r="R937" s="76" t="str">
        <f>IF(ROW()=7,IF(SUM([pomocná])&gt;0,SUM([pomocná]),1.36/SQRT(COUNT(Tabulka2493[Data]))),"")</f>
        <v/>
      </c>
      <c r="S937" s="79"/>
      <c r="T937" s="72"/>
      <c r="U937" s="72"/>
      <c r="V937" s="72"/>
    </row>
    <row r="938" spans="1:22">
      <c r="A938" s="4" t="str">
        <f>IF('Odhad rozsahu výběru'!D940="","",'Odhad rozsahu výběru'!D940)</f>
        <v/>
      </c>
      <c r="B938" s="69" t="str">
        <f ca="1">IF(INDIRECT("A"&amp;ROW())="","",RANK(A938,[Data],1))</f>
        <v/>
      </c>
      <c r="C938" s="5" t="str">
        <f ca="1">IF(INDIRECT("A"&amp;ROW())="","",(B938-1)/COUNT([Data]))</f>
        <v/>
      </c>
      <c r="D938" s="5" t="str">
        <f ca="1">IF(INDIRECT("A"&amp;ROW())="","",B938/COUNT([Data]))</f>
        <v/>
      </c>
      <c r="E938" t="str">
        <f t="shared" ca="1" si="44"/>
        <v/>
      </c>
      <c r="F938" s="5" t="str">
        <f t="shared" ca="1" si="42"/>
        <v/>
      </c>
      <c r="G938" s="5" t="str">
        <f>IF(ROW()=7,MAX([D_i]),"")</f>
        <v/>
      </c>
      <c r="H938" s="69" t="str">
        <f ca="1">IF(INDIRECT("A"&amp;ROW())="","",RANK([Data],[Data],1)+COUNTIF([Data],Tabulka2493[[#This Row],[Data]])-1)</f>
        <v/>
      </c>
      <c r="I938" s="5" t="str">
        <f ca="1">IF(INDIRECT("A"&amp;ROW())="","",(Tabulka2493[[#This Row],[Pořadí2 - i2]]-1)/COUNT([Data]))</f>
        <v/>
      </c>
      <c r="J938" s="5" t="str">
        <f ca="1">IF(INDIRECT("A"&amp;ROW())="","",H938/COUNT([Data]))</f>
        <v/>
      </c>
      <c r="K938" s="72" t="str">
        <f ca="1">IF(INDIRECT("A"&amp;ROW())="","",NORMDIST(Tabulka2493[[#This Row],[Data]],$X$6,$X$7,1))</f>
        <v/>
      </c>
      <c r="L938" s="5" t="str">
        <f t="shared" ca="1" si="43"/>
        <v/>
      </c>
      <c r="M938" s="5" t="str">
        <f>IF(ROW()=7,MAX(Tabulka2493[D_i]),"")</f>
        <v/>
      </c>
      <c r="N938" s="5"/>
      <c r="O938" s="80"/>
      <c r="P938" s="80"/>
      <c r="Q938" s="80"/>
      <c r="R938" s="76" t="str">
        <f>IF(ROW()=7,IF(SUM([pomocná])&gt;0,SUM([pomocná]),1.36/SQRT(COUNT(Tabulka2493[Data]))),"")</f>
        <v/>
      </c>
      <c r="S938" s="79"/>
      <c r="T938" s="72"/>
      <c r="U938" s="72"/>
      <c r="V938" s="72"/>
    </row>
    <row r="939" spans="1:22">
      <c r="A939" s="4" t="str">
        <f>IF('Odhad rozsahu výběru'!D941="","",'Odhad rozsahu výběru'!D941)</f>
        <v/>
      </c>
      <c r="B939" s="69" t="str">
        <f ca="1">IF(INDIRECT("A"&amp;ROW())="","",RANK(A939,[Data],1))</f>
        <v/>
      </c>
      <c r="C939" s="5" t="str">
        <f ca="1">IF(INDIRECT("A"&amp;ROW())="","",(B939-1)/COUNT([Data]))</f>
        <v/>
      </c>
      <c r="D939" s="5" t="str">
        <f ca="1">IF(INDIRECT("A"&amp;ROW())="","",B939/COUNT([Data]))</f>
        <v/>
      </c>
      <c r="E939" t="str">
        <f t="shared" ca="1" si="44"/>
        <v/>
      </c>
      <c r="F939" s="5" t="str">
        <f t="shared" ca="1" si="42"/>
        <v/>
      </c>
      <c r="G939" s="5" t="str">
        <f>IF(ROW()=7,MAX([D_i]),"")</f>
        <v/>
      </c>
      <c r="H939" s="69" t="str">
        <f ca="1">IF(INDIRECT("A"&amp;ROW())="","",RANK([Data],[Data],1)+COUNTIF([Data],Tabulka2493[[#This Row],[Data]])-1)</f>
        <v/>
      </c>
      <c r="I939" s="5" t="str">
        <f ca="1">IF(INDIRECT("A"&amp;ROW())="","",(Tabulka2493[[#This Row],[Pořadí2 - i2]]-1)/COUNT([Data]))</f>
        <v/>
      </c>
      <c r="J939" s="5" t="str">
        <f ca="1">IF(INDIRECT("A"&amp;ROW())="","",H939/COUNT([Data]))</f>
        <v/>
      </c>
      <c r="K939" s="72" t="str">
        <f ca="1">IF(INDIRECT("A"&amp;ROW())="","",NORMDIST(Tabulka2493[[#This Row],[Data]],$X$6,$X$7,1))</f>
        <v/>
      </c>
      <c r="L939" s="5" t="str">
        <f t="shared" ca="1" si="43"/>
        <v/>
      </c>
      <c r="M939" s="5" t="str">
        <f>IF(ROW()=7,MAX(Tabulka2493[D_i]),"")</f>
        <v/>
      </c>
      <c r="N939" s="5"/>
      <c r="O939" s="80"/>
      <c r="P939" s="80"/>
      <c r="Q939" s="80"/>
      <c r="R939" s="76" t="str">
        <f>IF(ROW()=7,IF(SUM([pomocná])&gt;0,SUM([pomocná]),1.36/SQRT(COUNT(Tabulka2493[Data]))),"")</f>
        <v/>
      </c>
      <c r="S939" s="79"/>
      <c r="T939" s="72"/>
      <c r="U939" s="72"/>
      <c r="V939" s="72"/>
    </row>
    <row r="940" spans="1:22">
      <c r="A940" s="4" t="str">
        <f>IF('Odhad rozsahu výběru'!D942="","",'Odhad rozsahu výběru'!D942)</f>
        <v/>
      </c>
      <c r="B940" s="69" t="str">
        <f ca="1">IF(INDIRECT("A"&amp;ROW())="","",RANK(A940,[Data],1))</f>
        <v/>
      </c>
      <c r="C940" s="5" t="str">
        <f ca="1">IF(INDIRECT("A"&amp;ROW())="","",(B940-1)/COUNT([Data]))</f>
        <v/>
      </c>
      <c r="D940" s="5" t="str">
        <f ca="1">IF(INDIRECT("A"&amp;ROW())="","",B940/COUNT([Data]))</f>
        <v/>
      </c>
      <c r="E940" t="str">
        <f t="shared" ca="1" si="44"/>
        <v/>
      </c>
      <c r="F940" s="5" t="str">
        <f t="shared" ca="1" si="42"/>
        <v/>
      </c>
      <c r="G940" s="5" t="str">
        <f>IF(ROW()=7,MAX([D_i]),"")</f>
        <v/>
      </c>
      <c r="H940" s="69" t="str">
        <f ca="1">IF(INDIRECT("A"&amp;ROW())="","",RANK([Data],[Data],1)+COUNTIF([Data],Tabulka2493[[#This Row],[Data]])-1)</f>
        <v/>
      </c>
      <c r="I940" s="5" t="str">
        <f ca="1">IF(INDIRECT("A"&amp;ROW())="","",(Tabulka2493[[#This Row],[Pořadí2 - i2]]-1)/COUNT([Data]))</f>
        <v/>
      </c>
      <c r="J940" s="5" t="str">
        <f ca="1">IF(INDIRECT("A"&amp;ROW())="","",H940/COUNT([Data]))</f>
        <v/>
      </c>
      <c r="K940" s="72" t="str">
        <f ca="1">IF(INDIRECT("A"&amp;ROW())="","",NORMDIST(Tabulka2493[[#This Row],[Data]],$X$6,$X$7,1))</f>
        <v/>
      </c>
      <c r="L940" s="5" t="str">
        <f t="shared" ca="1" si="43"/>
        <v/>
      </c>
      <c r="M940" s="5" t="str">
        <f>IF(ROW()=7,MAX(Tabulka2493[D_i]),"")</f>
        <v/>
      </c>
      <c r="N940" s="5"/>
      <c r="O940" s="80"/>
      <c r="P940" s="80"/>
      <c r="Q940" s="80"/>
      <c r="R940" s="76" t="str">
        <f>IF(ROW()=7,IF(SUM([pomocná])&gt;0,SUM([pomocná]),1.36/SQRT(COUNT(Tabulka2493[Data]))),"")</f>
        <v/>
      </c>
      <c r="S940" s="79"/>
      <c r="T940" s="72"/>
      <c r="U940" s="72"/>
      <c r="V940" s="72"/>
    </row>
    <row r="941" spans="1:22">
      <c r="A941" s="4" t="str">
        <f>IF('Odhad rozsahu výběru'!D943="","",'Odhad rozsahu výběru'!D943)</f>
        <v/>
      </c>
      <c r="B941" s="69" t="str">
        <f ca="1">IF(INDIRECT("A"&amp;ROW())="","",RANK(A941,[Data],1))</f>
        <v/>
      </c>
      <c r="C941" s="5" t="str">
        <f ca="1">IF(INDIRECT("A"&amp;ROW())="","",(B941-1)/COUNT([Data]))</f>
        <v/>
      </c>
      <c r="D941" s="5" t="str">
        <f ca="1">IF(INDIRECT("A"&amp;ROW())="","",B941/COUNT([Data]))</f>
        <v/>
      </c>
      <c r="E941" t="str">
        <f t="shared" ca="1" si="44"/>
        <v/>
      </c>
      <c r="F941" s="5" t="str">
        <f t="shared" ca="1" si="42"/>
        <v/>
      </c>
      <c r="G941" s="5" t="str">
        <f>IF(ROW()=7,MAX([D_i]),"")</f>
        <v/>
      </c>
      <c r="H941" s="69" t="str">
        <f ca="1">IF(INDIRECT("A"&amp;ROW())="","",RANK([Data],[Data],1)+COUNTIF([Data],Tabulka2493[[#This Row],[Data]])-1)</f>
        <v/>
      </c>
      <c r="I941" s="5" t="str">
        <f ca="1">IF(INDIRECT("A"&amp;ROW())="","",(Tabulka2493[[#This Row],[Pořadí2 - i2]]-1)/COUNT([Data]))</f>
        <v/>
      </c>
      <c r="J941" s="5" t="str">
        <f ca="1">IF(INDIRECT("A"&amp;ROW())="","",H941/COUNT([Data]))</f>
        <v/>
      </c>
      <c r="K941" s="72" t="str">
        <f ca="1">IF(INDIRECT("A"&amp;ROW())="","",NORMDIST(Tabulka2493[[#This Row],[Data]],$X$6,$X$7,1))</f>
        <v/>
      </c>
      <c r="L941" s="5" t="str">
        <f t="shared" ca="1" si="43"/>
        <v/>
      </c>
      <c r="M941" s="5" t="str">
        <f>IF(ROW()=7,MAX(Tabulka2493[D_i]),"")</f>
        <v/>
      </c>
      <c r="N941" s="5"/>
      <c r="O941" s="80"/>
      <c r="P941" s="80"/>
      <c r="Q941" s="80"/>
      <c r="R941" s="76" t="str">
        <f>IF(ROW()=7,IF(SUM([pomocná])&gt;0,SUM([pomocná]),1.36/SQRT(COUNT(Tabulka2493[Data]))),"")</f>
        <v/>
      </c>
      <c r="S941" s="79"/>
      <c r="T941" s="72"/>
      <c r="U941" s="72"/>
      <c r="V941" s="72"/>
    </row>
    <row r="942" spans="1:22">
      <c r="A942" s="4" t="str">
        <f>IF('Odhad rozsahu výběru'!D944="","",'Odhad rozsahu výběru'!D944)</f>
        <v/>
      </c>
      <c r="B942" s="69" t="str">
        <f ca="1">IF(INDIRECT("A"&amp;ROW())="","",RANK(A942,[Data],1))</f>
        <v/>
      </c>
      <c r="C942" s="5" t="str">
        <f ca="1">IF(INDIRECT("A"&amp;ROW())="","",(B942-1)/COUNT([Data]))</f>
        <v/>
      </c>
      <c r="D942" s="5" t="str">
        <f ca="1">IF(INDIRECT("A"&amp;ROW())="","",B942/COUNT([Data]))</f>
        <v/>
      </c>
      <c r="E942" t="str">
        <f t="shared" ca="1" si="44"/>
        <v/>
      </c>
      <c r="F942" s="5" t="str">
        <f t="shared" ca="1" si="42"/>
        <v/>
      </c>
      <c r="G942" s="5" t="str">
        <f>IF(ROW()=7,MAX([D_i]),"")</f>
        <v/>
      </c>
      <c r="H942" s="69" t="str">
        <f ca="1">IF(INDIRECT("A"&amp;ROW())="","",RANK([Data],[Data],1)+COUNTIF([Data],Tabulka2493[[#This Row],[Data]])-1)</f>
        <v/>
      </c>
      <c r="I942" s="5" t="str">
        <f ca="1">IF(INDIRECT("A"&amp;ROW())="","",(Tabulka2493[[#This Row],[Pořadí2 - i2]]-1)/COUNT([Data]))</f>
        <v/>
      </c>
      <c r="J942" s="5" t="str">
        <f ca="1">IF(INDIRECT("A"&amp;ROW())="","",H942/COUNT([Data]))</f>
        <v/>
      </c>
      <c r="K942" s="72" t="str">
        <f ca="1">IF(INDIRECT("A"&amp;ROW())="","",NORMDIST(Tabulka2493[[#This Row],[Data]],$X$6,$X$7,1))</f>
        <v/>
      </c>
      <c r="L942" s="5" t="str">
        <f t="shared" ca="1" si="43"/>
        <v/>
      </c>
      <c r="M942" s="5" t="str">
        <f>IF(ROW()=7,MAX(Tabulka2493[D_i]),"")</f>
        <v/>
      </c>
      <c r="N942" s="5"/>
      <c r="O942" s="80"/>
      <c r="P942" s="80"/>
      <c r="Q942" s="80"/>
      <c r="R942" s="76" t="str">
        <f>IF(ROW()=7,IF(SUM([pomocná])&gt;0,SUM([pomocná]),1.36/SQRT(COUNT(Tabulka2493[Data]))),"")</f>
        <v/>
      </c>
      <c r="S942" s="79"/>
      <c r="T942" s="72"/>
      <c r="U942" s="72"/>
      <c r="V942" s="72"/>
    </row>
    <row r="943" spans="1:22">
      <c r="A943" s="4" t="str">
        <f>IF('Odhad rozsahu výběru'!D945="","",'Odhad rozsahu výběru'!D945)</f>
        <v/>
      </c>
      <c r="B943" s="69" t="str">
        <f ca="1">IF(INDIRECT("A"&amp;ROW())="","",RANK(A943,[Data],1))</f>
        <v/>
      </c>
      <c r="C943" s="5" t="str">
        <f ca="1">IF(INDIRECT("A"&amp;ROW())="","",(B943-1)/COUNT([Data]))</f>
        <v/>
      </c>
      <c r="D943" s="5" t="str">
        <f ca="1">IF(INDIRECT("A"&amp;ROW())="","",B943/COUNT([Data]))</f>
        <v/>
      </c>
      <c r="E943" t="str">
        <f t="shared" ca="1" si="44"/>
        <v/>
      </c>
      <c r="F943" s="5" t="str">
        <f t="shared" ca="1" si="42"/>
        <v/>
      </c>
      <c r="G943" s="5" t="str">
        <f>IF(ROW()=7,MAX([D_i]),"")</f>
        <v/>
      </c>
      <c r="H943" s="69" t="str">
        <f ca="1">IF(INDIRECT("A"&amp;ROW())="","",RANK([Data],[Data],1)+COUNTIF([Data],Tabulka2493[[#This Row],[Data]])-1)</f>
        <v/>
      </c>
      <c r="I943" s="5" t="str">
        <f ca="1">IF(INDIRECT("A"&amp;ROW())="","",(Tabulka2493[[#This Row],[Pořadí2 - i2]]-1)/COUNT([Data]))</f>
        <v/>
      </c>
      <c r="J943" s="5" t="str">
        <f ca="1">IF(INDIRECT("A"&amp;ROW())="","",H943/COUNT([Data]))</f>
        <v/>
      </c>
      <c r="K943" s="72" t="str">
        <f ca="1">IF(INDIRECT("A"&amp;ROW())="","",NORMDIST(Tabulka2493[[#This Row],[Data]],$X$6,$X$7,1))</f>
        <v/>
      </c>
      <c r="L943" s="5" t="str">
        <f t="shared" ca="1" si="43"/>
        <v/>
      </c>
      <c r="M943" s="5" t="str">
        <f>IF(ROW()=7,MAX(Tabulka2493[D_i]),"")</f>
        <v/>
      </c>
      <c r="N943" s="5"/>
      <c r="O943" s="80"/>
      <c r="P943" s="80"/>
      <c r="Q943" s="80"/>
      <c r="R943" s="76" t="str">
        <f>IF(ROW()=7,IF(SUM([pomocná])&gt;0,SUM([pomocná]),1.36/SQRT(COUNT(Tabulka2493[Data]))),"")</f>
        <v/>
      </c>
      <c r="S943" s="79"/>
      <c r="T943" s="72"/>
      <c r="U943" s="72"/>
      <c r="V943" s="72"/>
    </row>
    <row r="944" spans="1:22">
      <c r="A944" s="4" t="str">
        <f>IF('Odhad rozsahu výběru'!D946="","",'Odhad rozsahu výběru'!D946)</f>
        <v/>
      </c>
      <c r="B944" s="69" t="str">
        <f ca="1">IF(INDIRECT("A"&amp;ROW())="","",RANK(A944,[Data],1))</f>
        <v/>
      </c>
      <c r="C944" s="5" t="str">
        <f ca="1">IF(INDIRECT("A"&amp;ROW())="","",(B944-1)/COUNT([Data]))</f>
        <v/>
      </c>
      <c r="D944" s="5" t="str">
        <f ca="1">IF(INDIRECT("A"&amp;ROW())="","",B944/COUNT([Data]))</f>
        <v/>
      </c>
      <c r="E944" t="str">
        <f t="shared" ca="1" si="44"/>
        <v/>
      </c>
      <c r="F944" s="5" t="str">
        <f t="shared" ca="1" si="42"/>
        <v/>
      </c>
      <c r="G944" s="5" t="str">
        <f>IF(ROW()=7,MAX([D_i]),"")</f>
        <v/>
      </c>
      <c r="H944" s="69" t="str">
        <f ca="1">IF(INDIRECT("A"&amp;ROW())="","",RANK([Data],[Data],1)+COUNTIF([Data],Tabulka2493[[#This Row],[Data]])-1)</f>
        <v/>
      </c>
      <c r="I944" s="5" t="str">
        <f ca="1">IF(INDIRECT("A"&amp;ROW())="","",(Tabulka2493[[#This Row],[Pořadí2 - i2]]-1)/COUNT([Data]))</f>
        <v/>
      </c>
      <c r="J944" s="5" t="str">
        <f ca="1">IF(INDIRECT("A"&amp;ROW())="","",H944/COUNT([Data]))</f>
        <v/>
      </c>
      <c r="K944" s="72" t="str">
        <f ca="1">IF(INDIRECT("A"&amp;ROW())="","",NORMDIST(Tabulka2493[[#This Row],[Data]],$X$6,$X$7,1))</f>
        <v/>
      </c>
      <c r="L944" s="5" t="str">
        <f t="shared" ca="1" si="43"/>
        <v/>
      </c>
      <c r="M944" s="5" t="str">
        <f>IF(ROW()=7,MAX(Tabulka2493[D_i]),"")</f>
        <v/>
      </c>
      <c r="N944" s="5"/>
      <c r="O944" s="80"/>
      <c r="P944" s="80"/>
      <c r="Q944" s="80"/>
      <c r="R944" s="76" t="str">
        <f>IF(ROW()=7,IF(SUM([pomocná])&gt;0,SUM([pomocná]),1.36/SQRT(COUNT(Tabulka2493[Data]))),"")</f>
        <v/>
      </c>
      <c r="S944" s="79"/>
      <c r="T944" s="72"/>
      <c r="U944" s="72"/>
      <c r="V944" s="72"/>
    </row>
    <row r="945" spans="1:22">
      <c r="A945" s="4" t="str">
        <f>IF('Odhad rozsahu výběru'!D947="","",'Odhad rozsahu výběru'!D947)</f>
        <v/>
      </c>
      <c r="B945" s="69" t="str">
        <f ca="1">IF(INDIRECT("A"&amp;ROW())="","",RANK(A945,[Data],1))</f>
        <v/>
      </c>
      <c r="C945" s="5" t="str">
        <f ca="1">IF(INDIRECT("A"&amp;ROW())="","",(B945-1)/COUNT([Data]))</f>
        <v/>
      </c>
      <c r="D945" s="5" t="str">
        <f ca="1">IF(INDIRECT("A"&amp;ROW())="","",B945/COUNT([Data]))</f>
        <v/>
      </c>
      <c r="E945" t="str">
        <f t="shared" ca="1" si="44"/>
        <v/>
      </c>
      <c r="F945" s="5" t="str">
        <f t="shared" ca="1" si="42"/>
        <v/>
      </c>
      <c r="G945" s="5" t="str">
        <f>IF(ROW()=7,MAX([D_i]),"")</f>
        <v/>
      </c>
      <c r="H945" s="69" t="str">
        <f ca="1">IF(INDIRECT("A"&amp;ROW())="","",RANK([Data],[Data],1)+COUNTIF([Data],Tabulka2493[[#This Row],[Data]])-1)</f>
        <v/>
      </c>
      <c r="I945" s="5" t="str">
        <f ca="1">IF(INDIRECT("A"&amp;ROW())="","",(Tabulka2493[[#This Row],[Pořadí2 - i2]]-1)/COUNT([Data]))</f>
        <v/>
      </c>
      <c r="J945" s="5" t="str">
        <f ca="1">IF(INDIRECT("A"&amp;ROW())="","",H945/COUNT([Data]))</f>
        <v/>
      </c>
      <c r="K945" s="72" t="str">
        <f ca="1">IF(INDIRECT("A"&amp;ROW())="","",NORMDIST(Tabulka2493[[#This Row],[Data]],$X$6,$X$7,1))</f>
        <v/>
      </c>
      <c r="L945" s="5" t="str">
        <f t="shared" ca="1" si="43"/>
        <v/>
      </c>
      <c r="M945" s="5" t="str">
        <f>IF(ROW()=7,MAX(Tabulka2493[D_i]),"")</f>
        <v/>
      </c>
      <c r="N945" s="5"/>
      <c r="O945" s="80"/>
      <c r="P945" s="80"/>
      <c r="Q945" s="80"/>
      <c r="R945" s="76" t="str">
        <f>IF(ROW()=7,IF(SUM([pomocná])&gt;0,SUM([pomocná]),1.36/SQRT(COUNT(Tabulka2493[Data]))),"")</f>
        <v/>
      </c>
      <c r="S945" s="79"/>
      <c r="T945" s="72"/>
      <c r="U945" s="72"/>
      <c r="V945" s="72"/>
    </row>
    <row r="946" spans="1:22">
      <c r="A946" s="4" t="str">
        <f>IF('Odhad rozsahu výběru'!D948="","",'Odhad rozsahu výběru'!D948)</f>
        <v/>
      </c>
      <c r="B946" s="69" t="str">
        <f ca="1">IF(INDIRECT("A"&amp;ROW())="","",RANK(A946,[Data],1))</f>
        <v/>
      </c>
      <c r="C946" s="5" t="str">
        <f ca="1">IF(INDIRECT("A"&amp;ROW())="","",(B946-1)/COUNT([Data]))</f>
        <v/>
      </c>
      <c r="D946" s="5" t="str">
        <f ca="1">IF(INDIRECT("A"&amp;ROW())="","",B946/COUNT([Data]))</f>
        <v/>
      </c>
      <c r="E946" t="str">
        <f t="shared" ca="1" si="44"/>
        <v/>
      </c>
      <c r="F946" s="5" t="str">
        <f t="shared" ca="1" si="42"/>
        <v/>
      </c>
      <c r="G946" s="5" t="str">
        <f>IF(ROW()=7,MAX([D_i]),"")</f>
        <v/>
      </c>
      <c r="H946" s="69" t="str">
        <f ca="1">IF(INDIRECT("A"&amp;ROW())="","",RANK([Data],[Data],1)+COUNTIF([Data],Tabulka2493[[#This Row],[Data]])-1)</f>
        <v/>
      </c>
      <c r="I946" s="5" t="str">
        <f ca="1">IF(INDIRECT("A"&amp;ROW())="","",(Tabulka2493[[#This Row],[Pořadí2 - i2]]-1)/COUNT([Data]))</f>
        <v/>
      </c>
      <c r="J946" s="5" t="str">
        <f ca="1">IF(INDIRECT("A"&amp;ROW())="","",H946/COUNT([Data]))</f>
        <v/>
      </c>
      <c r="K946" s="72" t="str">
        <f ca="1">IF(INDIRECT("A"&amp;ROW())="","",NORMDIST(Tabulka2493[[#This Row],[Data]],$X$6,$X$7,1))</f>
        <v/>
      </c>
      <c r="L946" s="5" t="str">
        <f t="shared" ca="1" si="43"/>
        <v/>
      </c>
      <c r="M946" s="5" t="str">
        <f>IF(ROW()=7,MAX(Tabulka2493[D_i]),"")</f>
        <v/>
      </c>
      <c r="N946" s="5"/>
      <c r="O946" s="80"/>
      <c r="P946" s="80"/>
      <c r="Q946" s="80"/>
      <c r="R946" s="76" t="str">
        <f>IF(ROW()=7,IF(SUM([pomocná])&gt;0,SUM([pomocná]),1.36/SQRT(COUNT(Tabulka2493[Data]))),"")</f>
        <v/>
      </c>
      <c r="S946" s="79"/>
      <c r="T946" s="72"/>
      <c r="U946" s="72"/>
      <c r="V946" s="72"/>
    </row>
    <row r="947" spans="1:22">
      <c r="A947" s="4" t="str">
        <f>IF('Odhad rozsahu výběru'!D949="","",'Odhad rozsahu výběru'!D949)</f>
        <v/>
      </c>
      <c r="B947" s="69" t="str">
        <f ca="1">IF(INDIRECT("A"&amp;ROW())="","",RANK(A947,[Data],1))</f>
        <v/>
      </c>
      <c r="C947" s="5" t="str">
        <f ca="1">IF(INDIRECT("A"&amp;ROW())="","",(B947-1)/COUNT([Data]))</f>
        <v/>
      </c>
      <c r="D947" s="5" t="str">
        <f ca="1">IF(INDIRECT("A"&amp;ROW())="","",B947/COUNT([Data]))</f>
        <v/>
      </c>
      <c r="E947" t="str">
        <f t="shared" ca="1" si="44"/>
        <v/>
      </c>
      <c r="F947" s="5" t="str">
        <f t="shared" ca="1" si="42"/>
        <v/>
      </c>
      <c r="G947" s="5" t="str">
        <f>IF(ROW()=7,MAX([D_i]),"")</f>
        <v/>
      </c>
      <c r="H947" s="69" t="str">
        <f ca="1">IF(INDIRECT("A"&amp;ROW())="","",RANK([Data],[Data],1)+COUNTIF([Data],Tabulka2493[[#This Row],[Data]])-1)</f>
        <v/>
      </c>
      <c r="I947" s="5" t="str">
        <f ca="1">IF(INDIRECT("A"&amp;ROW())="","",(Tabulka2493[[#This Row],[Pořadí2 - i2]]-1)/COUNT([Data]))</f>
        <v/>
      </c>
      <c r="J947" s="5" t="str">
        <f ca="1">IF(INDIRECT("A"&amp;ROW())="","",H947/COUNT([Data]))</f>
        <v/>
      </c>
      <c r="K947" s="72" t="str">
        <f ca="1">IF(INDIRECT("A"&amp;ROW())="","",NORMDIST(Tabulka2493[[#This Row],[Data]],$X$6,$X$7,1))</f>
        <v/>
      </c>
      <c r="L947" s="5" t="str">
        <f t="shared" ca="1" si="43"/>
        <v/>
      </c>
      <c r="M947" s="5" t="str">
        <f>IF(ROW()=7,MAX(Tabulka2493[D_i]),"")</f>
        <v/>
      </c>
      <c r="N947" s="5"/>
      <c r="O947" s="80"/>
      <c r="P947" s="80"/>
      <c r="Q947" s="80"/>
      <c r="R947" s="76" t="str">
        <f>IF(ROW()=7,IF(SUM([pomocná])&gt;0,SUM([pomocná]),1.36/SQRT(COUNT(Tabulka2493[Data]))),"")</f>
        <v/>
      </c>
      <c r="S947" s="79"/>
      <c r="T947" s="72"/>
      <c r="U947" s="72"/>
      <c r="V947" s="72"/>
    </row>
    <row r="948" spans="1:22">
      <c r="A948" s="4" t="str">
        <f>IF('Odhad rozsahu výběru'!D950="","",'Odhad rozsahu výběru'!D950)</f>
        <v/>
      </c>
      <c r="B948" s="69" t="str">
        <f ca="1">IF(INDIRECT("A"&amp;ROW())="","",RANK(A948,[Data],1))</f>
        <v/>
      </c>
      <c r="C948" s="5" t="str">
        <f ca="1">IF(INDIRECT("A"&amp;ROW())="","",(B948-1)/COUNT([Data]))</f>
        <v/>
      </c>
      <c r="D948" s="5" t="str">
        <f ca="1">IF(INDIRECT("A"&amp;ROW())="","",B948/COUNT([Data]))</f>
        <v/>
      </c>
      <c r="E948" t="str">
        <f t="shared" ca="1" si="44"/>
        <v/>
      </c>
      <c r="F948" s="5" t="str">
        <f t="shared" ca="1" si="42"/>
        <v/>
      </c>
      <c r="G948" s="5" t="str">
        <f>IF(ROW()=7,MAX([D_i]),"")</f>
        <v/>
      </c>
      <c r="H948" s="69" t="str">
        <f ca="1">IF(INDIRECT("A"&amp;ROW())="","",RANK([Data],[Data],1)+COUNTIF([Data],Tabulka2493[[#This Row],[Data]])-1)</f>
        <v/>
      </c>
      <c r="I948" s="5" t="str">
        <f ca="1">IF(INDIRECT("A"&amp;ROW())="","",(Tabulka2493[[#This Row],[Pořadí2 - i2]]-1)/COUNT([Data]))</f>
        <v/>
      </c>
      <c r="J948" s="5" t="str">
        <f ca="1">IF(INDIRECT("A"&amp;ROW())="","",H948/COUNT([Data]))</f>
        <v/>
      </c>
      <c r="K948" s="72" t="str">
        <f ca="1">IF(INDIRECT("A"&amp;ROW())="","",NORMDIST(Tabulka2493[[#This Row],[Data]],$X$6,$X$7,1))</f>
        <v/>
      </c>
      <c r="L948" s="5" t="str">
        <f t="shared" ca="1" si="43"/>
        <v/>
      </c>
      <c r="M948" s="5" t="str">
        <f>IF(ROW()=7,MAX(Tabulka2493[D_i]),"")</f>
        <v/>
      </c>
      <c r="N948" s="5"/>
      <c r="O948" s="80"/>
      <c r="P948" s="80"/>
      <c r="Q948" s="80"/>
      <c r="R948" s="76" t="str">
        <f>IF(ROW()=7,IF(SUM([pomocná])&gt;0,SUM([pomocná]),1.36/SQRT(COUNT(Tabulka2493[Data]))),"")</f>
        <v/>
      </c>
      <c r="S948" s="79"/>
      <c r="T948" s="72"/>
      <c r="U948" s="72"/>
      <c r="V948" s="72"/>
    </row>
    <row r="949" spans="1:22">
      <c r="A949" s="4" t="str">
        <f>IF('Odhad rozsahu výběru'!D951="","",'Odhad rozsahu výběru'!D951)</f>
        <v/>
      </c>
      <c r="B949" s="69" t="str">
        <f ca="1">IF(INDIRECT("A"&amp;ROW())="","",RANK(A949,[Data],1))</f>
        <v/>
      </c>
      <c r="C949" s="5" t="str">
        <f ca="1">IF(INDIRECT("A"&amp;ROW())="","",(B949-1)/COUNT([Data]))</f>
        <v/>
      </c>
      <c r="D949" s="5" t="str">
        <f ca="1">IF(INDIRECT("A"&amp;ROW())="","",B949/COUNT([Data]))</f>
        <v/>
      </c>
      <c r="E949" t="str">
        <f t="shared" ca="1" si="44"/>
        <v/>
      </c>
      <c r="F949" s="5" t="str">
        <f t="shared" ca="1" si="42"/>
        <v/>
      </c>
      <c r="G949" s="5" t="str">
        <f>IF(ROW()=7,MAX([D_i]),"")</f>
        <v/>
      </c>
      <c r="H949" s="69" t="str">
        <f ca="1">IF(INDIRECT("A"&amp;ROW())="","",RANK([Data],[Data],1)+COUNTIF([Data],Tabulka2493[[#This Row],[Data]])-1)</f>
        <v/>
      </c>
      <c r="I949" s="5" t="str">
        <f ca="1">IF(INDIRECT("A"&amp;ROW())="","",(Tabulka2493[[#This Row],[Pořadí2 - i2]]-1)/COUNT([Data]))</f>
        <v/>
      </c>
      <c r="J949" s="5" t="str">
        <f ca="1">IF(INDIRECT("A"&amp;ROW())="","",H949/COUNT([Data]))</f>
        <v/>
      </c>
      <c r="K949" s="72" t="str">
        <f ca="1">IF(INDIRECT("A"&amp;ROW())="","",NORMDIST(Tabulka2493[[#This Row],[Data]],$X$6,$X$7,1))</f>
        <v/>
      </c>
      <c r="L949" s="5" t="str">
        <f t="shared" ca="1" si="43"/>
        <v/>
      </c>
      <c r="M949" s="5" t="str">
        <f>IF(ROW()=7,MAX(Tabulka2493[D_i]),"")</f>
        <v/>
      </c>
      <c r="N949" s="5"/>
      <c r="O949" s="80"/>
      <c r="P949" s="80"/>
      <c r="Q949" s="80"/>
      <c r="R949" s="76" t="str">
        <f>IF(ROW()=7,IF(SUM([pomocná])&gt;0,SUM([pomocná]),1.36/SQRT(COUNT(Tabulka2493[Data]))),"")</f>
        <v/>
      </c>
      <c r="S949" s="79"/>
      <c r="T949" s="72"/>
      <c r="U949" s="72"/>
      <c r="V949" s="72"/>
    </row>
    <row r="950" spans="1:22">
      <c r="A950" s="4" t="str">
        <f>IF('Odhad rozsahu výběru'!D952="","",'Odhad rozsahu výběru'!D952)</f>
        <v/>
      </c>
      <c r="B950" s="69" t="str">
        <f ca="1">IF(INDIRECT("A"&amp;ROW())="","",RANK(A950,[Data],1))</f>
        <v/>
      </c>
      <c r="C950" s="5" t="str">
        <f ca="1">IF(INDIRECT("A"&amp;ROW())="","",(B950-1)/COUNT([Data]))</f>
        <v/>
      </c>
      <c r="D950" s="5" t="str">
        <f ca="1">IF(INDIRECT("A"&amp;ROW())="","",B950/COUNT([Data]))</f>
        <v/>
      </c>
      <c r="E950" t="str">
        <f t="shared" ca="1" si="44"/>
        <v/>
      </c>
      <c r="F950" s="5" t="str">
        <f t="shared" ca="1" si="42"/>
        <v/>
      </c>
      <c r="G950" s="5" t="str">
        <f>IF(ROW()=7,MAX([D_i]),"")</f>
        <v/>
      </c>
      <c r="H950" s="69" t="str">
        <f ca="1">IF(INDIRECT("A"&amp;ROW())="","",RANK([Data],[Data],1)+COUNTIF([Data],Tabulka2493[[#This Row],[Data]])-1)</f>
        <v/>
      </c>
      <c r="I950" s="5" t="str">
        <f ca="1">IF(INDIRECT("A"&amp;ROW())="","",(Tabulka2493[[#This Row],[Pořadí2 - i2]]-1)/COUNT([Data]))</f>
        <v/>
      </c>
      <c r="J950" s="5" t="str">
        <f ca="1">IF(INDIRECT("A"&amp;ROW())="","",H950/COUNT([Data]))</f>
        <v/>
      </c>
      <c r="K950" s="72" t="str">
        <f ca="1">IF(INDIRECT("A"&amp;ROW())="","",NORMDIST(Tabulka2493[[#This Row],[Data]],$X$6,$X$7,1))</f>
        <v/>
      </c>
      <c r="L950" s="5" t="str">
        <f t="shared" ca="1" si="43"/>
        <v/>
      </c>
      <c r="M950" s="5" t="str">
        <f>IF(ROW()=7,MAX(Tabulka2493[D_i]),"")</f>
        <v/>
      </c>
      <c r="N950" s="5"/>
      <c r="O950" s="80"/>
      <c r="P950" s="80"/>
      <c r="Q950" s="80"/>
      <c r="R950" s="76" t="str">
        <f>IF(ROW()=7,IF(SUM([pomocná])&gt;0,SUM([pomocná]),1.36/SQRT(COUNT(Tabulka2493[Data]))),"")</f>
        <v/>
      </c>
      <c r="S950" s="79"/>
      <c r="T950" s="72"/>
      <c r="U950" s="72"/>
      <c r="V950" s="72"/>
    </row>
    <row r="951" spans="1:22">
      <c r="A951" s="4" t="str">
        <f>IF('Odhad rozsahu výběru'!D953="","",'Odhad rozsahu výběru'!D953)</f>
        <v/>
      </c>
      <c r="B951" s="69" t="str">
        <f ca="1">IF(INDIRECT("A"&amp;ROW())="","",RANK(A951,[Data],1))</f>
        <v/>
      </c>
      <c r="C951" s="5" t="str">
        <f ca="1">IF(INDIRECT("A"&amp;ROW())="","",(B951-1)/COUNT([Data]))</f>
        <v/>
      </c>
      <c r="D951" s="5" t="str">
        <f ca="1">IF(INDIRECT("A"&amp;ROW())="","",B951/COUNT([Data]))</f>
        <v/>
      </c>
      <c r="E951" t="str">
        <f t="shared" ca="1" si="44"/>
        <v/>
      </c>
      <c r="F951" s="5" t="str">
        <f t="shared" ca="1" si="42"/>
        <v/>
      </c>
      <c r="G951" s="5" t="str">
        <f>IF(ROW()=7,MAX([D_i]),"")</f>
        <v/>
      </c>
      <c r="H951" s="69" t="str">
        <f ca="1">IF(INDIRECT("A"&amp;ROW())="","",RANK([Data],[Data],1)+COUNTIF([Data],Tabulka2493[[#This Row],[Data]])-1)</f>
        <v/>
      </c>
      <c r="I951" s="5" t="str">
        <f ca="1">IF(INDIRECT("A"&amp;ROW())="","",(Tabulka2493[[#This Row],[Pořadí2 - i2]]-1)/COUNT([Data]))</f>
        <v/>
      </c>
      <c r="J951" s="5" t="str">
        <f ca="1">IF(INDIRECT("A"&amp;ROW())="","",H951/COUNT([Data]))</f>
        <v/>
      </c>
      <c r="K951" s="72" t="str">
        <f ca="1">IF(INDIRECT("A"&amp;ROW())="","",NORMDIST(Tabulka2493[[#This Row],[Data]],$X$6,$X$7,1))</f>
        <v/>
      </c>
      <c r="L951" s="5" t="str">
        <f t="shared" ca="1" si="43"/>
        <v/>
      </c>
      <c r="M951" s="5" t="str">
        <f>IF(ROW()=7,MAX(Tabulka2493[D_i]),"")</f>
        <v/>
      </c>
      <c r="N951" s="5"/>
      <c r="O951" s="80"/>
      <c r="P951" s="80"/>
      <c r="Q951" s="80"/>
      <c r="R951" s="76" t="str">
        <f>IF(ROW()=7,IF(SUM([pomocná])&gt;0,SUM([pomocná]),1.36/SQRT(COUNT(Tabulka2493[Data]))),"")</f>
        <v/>
      </c>
      <c r="S951" s="79"/>
      <c r="T951" s="72"/>
      <c r="U951" s="72"/>
      <c r="V951" s="72"/>
    </row>
    <row r="952" spans="1:22">
      <c r="A952" s="4" t="str">
        <f>IF('Odhad rozsahu výběru'!D954="","",'Odhad rozsahu výběru'!D954)</f>
        <v/>
      </c>
      <c r="B952" s="69" t="str">
        <f ca="1">IF(INDIRECT("A"&amp;ROW())="","",RANK(A952,[Data],1))</f>
        <v/>
      </c>
      <c r="C952" s="5" t="str">
        <f ca="1">IF(INDIRECT("A"&amp;ROW())="","",(B952-1)/COUNT([Data]))</f>
        <v/>
      </c>
      <c r="D952" s="5" t="str">
        <f ca="1">IF(INDIRECT("A"&amp;ROW())="","",B952/COUNT([Data]))</f>
        <v/>
      </c>
      <c r="E952" t="str">
        <f t="shared" ca="1" si="44"/>
        <v/>
      </c>
      <c r="F952" s="5" t="str">
        <f t="shared" ca="1" si="42"/>
        <v/>
      </c>
      <c r="G952" s="5" t="str">
        <f>IF(ROW()=7,MAX([D_i]),"")</f>
        <v/>
      </c>
      <c r="H952" s="69" t="str">
        <f ca="1">IF(INDIRECT("A"&amp;ROW())="","",RANK([Data],[Data],1)+COUNTIF([Data],Tabulka2493[[#This Row],[Data]])-1)</f>
        <v/>
      </c>
      <c r="I952" s="5" t="str">
        <f ca="1">IF(INDIRECT("A"&amp;ROW())="","",(Tabulka2493[[#This Row],[Pořadí2 - i2]]-1)/COUNT([Data]))</f>
        <v/>
      </c>
      <c r="J952" s="5" t="str">
        <f ca="1">IF(INDIRECT("A"&amp;ROW())="","",H952/COUNT([Data]))</f>
        <v/>
      </c>
      <c r="K952" s="72" t="str">
        <f ca="1">IF(INDIRECT("A"&amp;ROW())="","",NORMDIST(Tabulka2493[[#This Row],[Data]],$X$6,$X$7,1))</f>
        <v/>
      </c>
      <c r="L952" s="5" t="str">
        <f t="shared" ca="1" si="43"/>
        <v/>
      </c>
      <c r="M952" s="5" t="str">
        <f>IF(ROW()=7,MAX(Tabulka2493[D_i]),"")</f>
        <v/>
      </c>
      <c r="N952" s="5"/>
      <c r="O952" s="80"/>
      <c r="P952" s="80"/>
      <c r="Q952" s="80"/>
      <c r="R952" s="76" t="str">
        <f>IF(ROW()=7,IF(SUM([pomocná])&gt;0,SUM([pomocná]),1.36/SQRT(COUNT(Tabulka2493[Data]))),"")</f>
        <v/>
      </c>
      <c r="S952" s="79"/>
      <c r="T952" s="72"/>
      <c r="U952" s="72"/>
      <c r="V952" s="72"/>
    </row>
    <row r="953" spans="1:22">
      <c r="A953" s="4" t="str">
        <f>IF('Odhad rozsahu výběru'!D955="","",'Odhad rozsahu výběru'!D955)</f>
        <v/>
      </c>
      <c r="B953" s="69" t="str">
        <f ca="1">IF(INDIRECT("A"&amp;ROW())="","",RANK(A953,[Data],1))</f>
        <v/>
      </c>
      <c r="C953" s="5" t="str">
        <f ca="1">IF(INDIRECT("A"&amp;ROW())="","",(B953-1)/COUNT([Data]))</f>
        <v/>
      </c>
      <c r="D953" s="5" t="str">
        <f ca="1">IF(INDIRECT("A"&amp;ROW())="","",B953/COUNT([Data]))</f>
        <v/>
      </c>
      <c r="E953" t="str">
        <f t="shared" ca="1" si="44"/>
        <v/>
      </c>
      <c r="F953" s="5" t="str">
        <f t="shared" ca="1" si="42"/>
        <v/>
      </c>
      <c r="G953" s="5" t="str">
        <f>IF(ROW()=7,MAX([D_i]),"")</f>
        <v/>
      </c>
      <c r="H953" s="69" t="str">
        <f ca="1">IF(INDIRECT("A"&amp;ROW())="","",RANK([Data],[Data],1)+COUNTIF([Data],Tabulka2493[[#This Row],[Data]])-1)</f>
        <v/>
      </c>
      <c r="I953" s="5" t="str">
        <f ca="1">IF(INDIRECT("A"&amp;ROW())="","",(Tabulka2493[[#This Row],[Pořadí2 - i2]]-1)/COUNT([Data]))</f>
        <v/>
      </c>
      <c r="J953" s="5" t="str">
        <f ca="1">IF(INDIRECT("A"&amp;ROW())="","",H953/COUNT([Data]))</f>
        <v/>
      </c>
      <c r="K953" s="72" t="str">
        <f ca="1">IF(INDIRECT("A"&amp;ROW())="","",NORMDIST(Tabulka2493[[#This Row],[Data]],$X$6,$X$7,1))</f>
        <v/>
      </c>
      <c r="L953" s="5" t="str">
        <f t="shared" ca="1" si="43"/>
        <v/>
      </c>
      <c r="M953" s="5" t="str">
        <f>IF(ROW()=7,MAX(Tabulka2493[D_i]),"")</f>
        <v/>
      </c>
      <c r="N953" s="5"/>
      <c r="O953" s="80"/>
      <c r="P953" s="80"/>
      <c r="Q953" s="80"/>
      <c r="R953" s="76" t="str">
        <f>IF(ROW()=7,IF(SUM([pomocná])&gt;0,SUM([pomocná]),1.36/SQRT(COUNT(Tabulka2493[Data]))),"")</f>
        <v/>
      </c>
      <c r="S953" s="79"/>
      <c r="T953" s="72"/>
      <c r="U953" s="72"/>
      <c r="V953" s="72"/>
    </row>
    <row r="954" spans="1:22">
      <c r="A954" s="4" t="str">
        <f>IF('Odhad rozsahu výběru'!D956="","",'Odhad rozsahu výběru'!D956)</f>
        <v/>
      </c>
      <c r="B954" s="69" t="str">
        <f ca="1">IF(INDIRECT("A"&amp;ROW())="","",RANK(A954,[Data],1))</f>
        <v/>
      </c>
      <c r="C954" s="5" t="str">
        <f ca="1">IF(INDIRECT("A"&amp;ROW())="","",(B954-1)/COUNT([Data]))</f>
        <v/>
      </c>
      <c r="D954" s="5" t="str">
        <f ca="1">IF(INDIRECT("A"&amp;ROW())="","",B954/COUNT([Data]))</f>
        <v/>
      </c>
      <c r="E954" t="str">
        <f t="shared" ca="1" si="44"/>
        <v/>
      </c>
      <c r="F954" s="5" t="str">
        <f t="shared" ca="1" si="42"/>
        <v/>
      </c>
      <c r="G954" s="5" t="str">
        <f>IF(ROW()=7,MAX([D_i]),"")</f>
        <v/>
      </c>
      <c r="H954" s="69" t="str">
        <f ca="1">IF(INDIRECT("A"&amp;ROW())="","",RANK([Data],[Data],1)+COUNTIF([Data],Tabulka2493[[#This Row],[Data]])-1)</f>
        <v/>
      </c>
      <c r="I954" s="5" t="str">
        <f ca="1">IF(INDIRECT("A"&amp;ROW())="","",(Tabulka2493[[#This Row],[Pořadí2 - i2]]-1)/COUNT([Data]))</f>
        <v/>
      </c>
      <c r="J954" s="5" t="str">
        <f ca="1">IF(INDIRECT("A"&amp;ROW())="","",H954/COUNT([Data]))</f>
        <v/>
      </c>
      <c r="K954" s="72" t="str">
        <f ca="1">IF(INDIRECT("A"&amp;ROW())="","",NORMDIST(Tabulka2493[[#This Row],[Data]],$X$6,$X$7,1))</f>
        <v/>
      </c>
      <c r="L954" s="5" t="str">
        <f t="shared" ca="1" si="43"/>
        <v/>
      </c>
      <c r="M954" s="5" t="str">
        <f>IF(ROW()=7,MAX(Tabulka2493[D_i]),"")</f>
        <v/>
      </c>
      <c r="N954" s="5"/>
      <c r="O954" s="80"/>
      <c r="P954" s="80"/>
      <c r="Q954" s="80"/>
      <c r="R954" s="76" t="str">
        <f>IF(ROW()=7,IF(SUM([pomocná])&gt;0,SUM([pomocná]),1.36/SQRT(COUNT(Tabulka2493[Data]))),"")</f>
        <v/>
      </c>
      <c r="S954" s="79"/>
      <c r="T954" s="72"/>
      <c r="U954" s="72"/>
      <c r="V954" s="72"/>
    </row>
    <row r="955" spans="1:22">
      <c r="A955" s="4" t="str">
        <f>IF('Odhad rozsahu výběru'!D957="","",'Odhad rozsahu výběru'!D957)</f>
        <v/>
      </c>
      <c r="B955" s="69" t="str">
        <f ca="1">IF(INDIRECT("A"&amp;ROW())="","",RANK(A955,[Data],1))</f>
        <v/>
      </c>
      <c r="C955" s="5" t="str">
        <f ca="1">IF(INDIRECT("A"&amp;ROW())="","",(B955-1)/COUNT([Data]))</f>
        <v/>
      </c>
      <c r="D955" s="5" t="str">
        <f ca="1">IF(INDIRECT("A"&amp;ROW())="","",B955/COUNT([Data]))</f>
        <v/>
      </c>
      <c r="E955" t="str">
        <f t="shared" ca="1" si="44"/>
        <v/>
      </c>
      <c r="F955" s="5" t="str">
        <f t="shared" ca="1" si="42"/>
        <v/>
      </c>
      <c r="G955" s="5" t="str">
        <f>IF(ROW()=7,MAX([D_i]),"")</f>
        <v/>
      </c>
      <c r="H955" s="69" t="str">
        <f ca="1">IF(INDIRECT("A"&amp;ROW())="","",RANK([Data],[Data],1)+COUNTIF([Data],Tabulka2493[[#This Row],[Data]])-1)</f>
        <v/>
      </c>
      <c r="I955" s="5" t="str">
        <f ca="1">IF(INDIRECT("A"&amp;ROW())="","",(Tabulka2493[[#This Row],[Pořadí2 - i2]]-1)/COUNT([Data]))</f>
        <v/>
      </c>
      <c r="J955" s="5" t="str">
        <f ca="1">IF(INDIRECT("A"&amp;ROW())="","",H955/COUNT([Data]))</f>
        <v/>
      </c>
      <c r="K955" s="72" t="str">
        <f ca="1">IF(INDIRECT("A"&amp;ROW())="","",NORMDIST(Tabulka2493[[#This Row],[Data]],$X$6,$X$7,1))</f>
        <v/>
      </c>
      <c r="L955" s="5" t="str">
        <f t="shared" ca="1" si="43"/>
        <v/>
      </c>
      <c r="M955" s="5" t="str">
        <f>IF(ROW()=7,MAX(Tabulka2493[D_i]),"")</f>
        <v/>
      </c>
      <c r="N955" s="5"/>
      <c r="O955" s="80"/>
      <c r="P955" s="80"/>
      <c r="Q955" s="80"/>
      <c r="R955" s="76" t="str">
        <f>IF(ROW()=7,IF(SUM([pomocná])&gt;0,SUM([pomocná]),1.36/SQRT(COUNT(Tabulka2493[Data]))),"")</f>
        <v/>
      </c>
      <c r="S955" s="79"/>
      <c r="T955" s="72"/>
      <c r="U955" s="72"/>
      <c r="V955" s="72"/>
    </row>
    <row r="956" spans="1:22">
      <c r="A956" s="4" t="str">
        <f>IF('Odhad rozsahu výběru'!D958="","",'Odhad rozsahu výběru'!D958)</f>
        <v/>
      </c>
      <c r="B956" s="69" t="str">
        <f ca="1">IF(INDIRECT("A"&amp;ROW())="","",RANK(A956,[Data],1))</f>
        <v/>
      </c>
      <c r="C956" s="5" t="str">
        <f ca="1">IF(INDIRECT("A"&amp;ROW())="","",(B956-1)/COUNT([Data]))</f>
        <v/>
      </c>
      <c r="D956" s="5" t="str">
        <f ca="1">IF(INDIRECT("A"&amp;ROW())="","",B956/COUNT([Data]))</f>
        <v/>
      </c>
      <c r="E956" t="str">
        <f t="shared" ca="1" si="44"/>
        <v/>
      </c>
      <c r="F956" s="5" t="str">
        <f t="shared" ca="1" si="42"/>
        <v/>
      </c>
      <c r="G956" s="5" t="str">
        <f>IF(ROW()=7,MAX([D_i]),"")</f>
        <v/>
      </c>
      <c r="H956" s="69" t="str">
        <f ca="1">IF(INDIRECT("A"&amp;ROW())="","",RANK([Data],[Data],1)+COUNTIF([Data],Tabulka2493[[#This Row],[Data]])-1)</f>
        <v/>
      </c>
      <c r="I956" s="5" t="str">
        <f ca="1">IF(INDIRECT("A"&amp;ROW())="","",(Tabulka2493[[#This Row],[Pořadí2 - i2]]-1)/COUNT([Data]))</f>
        <v/>
      </c>
      <c r="J956" s="5" t="str">
        <f ca="1">IF(INDIRECT("A"&amp;ROW())="","",H956/COUNT([Data]))</f>
        <v/>
      </c>
      <c r="K956" s="72" t="str">
        <f ca="1">IF(INDIRECT("A"&amp;ROW())="","",NORMDIST(Tabulka2493[[#This Row],[Data]],$X$6,$X$7,1))</f>
        <v/>
      </c>
      <c r="L956" s="5" t="str">
        <f t="shared" ca="1" si="43"/>
        <v/>
      </c>
      <c r="M956" s="5" t="str">
        <f>IF(ROW()=7,MAX(Tabulka2493[D_i]),"")</f>
        <v/>
      </c>
      <c r="N956" s="5"/>
      <c r="O956" s="80"/>
      <c r="P956" s="80"/>
      <c r="Q956" s="80"/>
      <c r="R956" s="76" t="str">
        <f>IF(ROW()=7,IF(SUM([pomocná])&gt;0,SUM([pomocná]),1.36/SQRT(COUNT(Tabulka2493[Data]))),"")</f>
        <v/>
      </c>
      <c r="S956" s="79"/>
      <c r="T956" s="72"/>
      <c r="U956" s="72"/>
      <c r="V956" s="72"/>
    </row>
    <row r="957" spans="1:22">
      <c r="A957" s="4" t="str">
        <f>IF('Odhad rozsahu výběru'!D959="","",'Odhad rozsahu výběru'!D959)</f>
        <v/>
      </c>
      <c r="B957" s="69" t="str">
        <f ca="1">IF(INDIRECT("A"&amp;ROW())="","",RANK(A957,[Data],1))</f>
        <v/>
      </c>
      <c r="C957" s="5" t="str">
        <f ca="1">IF(INDIRECT("A"&amp;ROW())="","",(B957-1)/COUNT([Data]))</f>
        <v/>
      </c>
      <c r="D957" s="5" t="str">
        <f ca="1">IF(INDIRECT("A"&amp;ROW())="","",B957/COUNT([Data]))</f>
        <v/>
      </c>
      <c r="E957" t="str">
        <f t="shared" ca="1" si="44"/>
        <v/>
      </c>
      <c r="F957" s="5" t="str">
        <f t="shared" ca="1" si="42"/>
        <v/>
      </c>
      <c r="G957" s="5" t="str">
        <f>IF(ROW()=7,MAX([D_i]),"")</f>
        <v/>
      </c>
      <c r="H957" s="69" t="str">
        <f ca="1">IF(INDIRECT("A"&amp;ROW())="","",RANK([Data],[Data],1)+COUNTIF([Data],Tabulka2493[[#This Row],[Data]])-1)</f>
        <v/>
      </c>
      <c r="I957" s="5" t="str">
        <f ca="1">IF(INDIRECT("A"&amp;ROW())="","",(Tabulka2493[[#This Row],[Pořadí2 - i2]]-1)/COUNT([Data]))</f>
        <v/>
      </c>
      <c r="J957" s="5" t="str">
        <f ca="1">IF(INDIRECT("A"&amp;ROW())="","",H957/COUNT([Data]))</f>
        <v/>
      </c>
      <c r="K957" s="72" t="str">
        <f ca="1">IF(INDIRECT("A"&amp;ROW())="","",NORMDIST(Tabulka2493[[#This Row],[Data]],$X$6,$X$7,1))</f>
        <v/>
      </c>
      <c r="L957" s="5" t="str">
        <f t="shared" ca="1" si="43"/>
        <v/>
      </c>
      <c r="M957" s="5" t="str">
        <f>IF(ROW()=7,MAX(Tabulka2493[D_i]),"")</f>
        <v/>
      </c>
      <c r="N957" s="5"/>
      <c r="O957" s="80"/>
      <c r="P957" s="80"/>
      <c r="Q957" s="80"/>
      <c r="R957" s="76" t="str">
        <f>IF(ROW()=7,IF(SUM([pomocná])&gt;0,SUM([pomocná]),1.36/SQRT(COUNT(Tabulka2493[Data]))),"")</f>
        <v/>
      </c>
      <c r="S957" s="79"/>
      <c r="T957" s="72"/>
      <c r="U957" s="72"/>
      <c r="V957" s="72"/>
    </row>
    <row r="958" spans="1:22">
      <c r="A958" s="4" t="str">
        <f>IF('Odhad rozsahu výběru'!D960="","",'Odhad rozsahu výběru'!D960)</f>
        <v/>
      </c>
      <c r="B958" s="69" t="str">
        <f ca="1">IF(INDIRECT("A"&amp;ROW())="","",RANK(A958,[Data],1))</f>
        <v/>
      </c>
      <c r="C958" s="5" t="str">
        <f ca="1">IF(INDIRECT("A"&amp;ROW())="","",(B958-1)/COUNT([Data]))</f>
        <v/>
      </c>
      <c r="D958" s="5" t="str">
        <f ca="1">IF(INDIRECT("A"&amp;ROW())="","",B958/COUNT([Data]))</f>
        <v/>
      </c>
      <c r="E958" t="str">
        <f t="shared" ca="1" si="44"/>
        <v/>
      </c>
      <c r="F958" s="5" t="str">
        <f t="shared" ca="1" si="42"/>
        <v/>
      </c>
      <c r="G958" s="5" t="str">
        <f>IF(ROW()=7,MAX([D_i]),"")</f>
        <v/>
      </c>
      <c r="H958" s="69" t="str">
        <f ca="1">IF(INDIRECT("A"&amp;ROW())="","",RANK([Data],[Data],1)+COUNTIF([Data],Tabulka2493[[#This Row],[Data]])-1)</f>
        <v/>
      </c>
      <c r="I958" s="5" t="str">
        <f ca="1">IF(INDIRECT("A"&amp;ROW())="","",(Tabulka2493[[#This Row],[Pořadí2 - i2]]-1)/COUNT([Data]))</f>
        <v/>
      </c>
      <c r="J958" s="5" t="str">
        <f ca="1">IF(INDIRECT("A"&amp;ROW())="","",H958/COUNT([Data]))</f>
        <v/>
      </c>
      <c r="K958" s="72" t="str">
        <f ca="1">IF(INDIRECT("A"&amp;ROW())="","",NORMDIST(Tabulka2493[[#This Row],[Data]],$X$6,$X$7,1))</f>
        <v/>
      </c>
      <c r="L958" s="5" t="str">
        <f t="shared" ca="1" si="43"/>
        <v/>
      </c>
      <c r="M958" s="5" t="str">
        <f>IF(ROW()=7,MAX(Tabulka2493[D_i]),"")</f>
        <v/>
      </c>
      <c r="N958" s="5"/>
      <c r="O958" s="80"/>
      <c r="P958" s="80"/>
      <c r="Q958" s="80"/>
      <c r="R958" s="76" t="str">
        <f>IF(ROW()=7,IF(SUM([pomocná])&gt;0,SUM([pomocná]),1.36/SQRT(COUNT(Tabulka2493[Data]))),"")</f>
        <v/>
      </c>
      <c r="S958" s="79"/>
      <c r="T958" s="72"/>
      <c r="U958" s="72"/>
      <c r="V958" s="72"/>
    </row>
    <row r="959" spans="1:22">
      <c r="A959" s="4" t="str">
        <f>IF('Odhad rozsahu výběru'!D961="","",'Odhad rozsahu výběru'!D961)</f>
        <v/>
      </c>
      <c r="B959" s="69" t="str">
        <f ca="1">IF(INDIRECT("A"&amp;ROW())="","",RANK(A959,[Data],1))</f>
        <v/>
      </c>
      <c r="C959" s="5" t="str">
        <f ca="1">IF(INDIRECT("A"&amp;ROW())="","",(B959-1)/COUNT([Data]))</f>
        <v/>
      </c>
      <c r="D959" s="5" t="str">
        <f ca="1">IF(INDIRECT("A"&amp;ROW())="","",B959/COUNT([Data]))</f>
        <v/>
      </c>
      <c r="E959" t="str">
        <f t="shared" ca="1" si="44"/>
        <v/>
      </c>
      <c r="F959" s="5" t="str">
        <f t="shared" ca="1" si="42"/>
        <v/>
      </c>
      <c r="G959" s="5" t="str">
        <f>IF(ROW()=7,MAX([D_i]),"")</f>
        <v/>
      </c>
      <c r="H959" s="69" t="str">
        <f ca="1">IF(INDIRECT("A"&amp;ROW())="","",RANK([Data],[Data],1)+COUNTIF([Data],Tabulka2493[[#This Row],[Data]])-1)</f>
        <v/>
      </c>
      <c r="I959" s="5" t="str">
        <f ca="1">IF(INDIRECT("A"&amp;ROW())="","",(Tabulka2493[[#This Row],[Pořadí2 - i2]]-1)/COUNT([Data]))</f>
        <v/>
      </c>
      <c r="J959" s="5" t="str">
        <f ca="1">IF(INDIRECT("A"&amp;ROW())="","",H959/COUNT([Data]))</f>
        <v/>
      </c>
      <c r="K959" s="72" t="str">
        <f ca="1">IF(INDIRECT("A"&amp;ROW())="","",NORMDIST(Tabulka2493[[#This Row],[Data]],$X$6,$X$7,1))</f>
        <v/>
      </c>
      <c r="L959" s="5" t="str">
        <f t="shared" ca="1" si="43"/>
        <v/>
      </c>
      <c r="M959" s="5" t="str">
        <f>IF(ROW()=7,MAX(Tabulka2493[D_i]),"")</f>
        <v/>
      </c>
      <c r="N959" s="5"/>
      <c r="O959" s="80"/>
      <c r="P959" s="80"/>
      <c r="Q959" s="80"/>
      <c r="R959" s="76" t="str">
        <f>IF(ROW()=7,IF(SUM([pomocná])&gt;0,SUM([pomocná]),1.36/SQRT(COUNT(Tabulka2493[Data]))),"")</f>
        <v/>
      </c>
      <c r="S959" s="79"/>
      <c r="T959" s="72"/>
      <c r="U959" s="72"/>
      <c r="V959" s="72"/>
    </row>
    <row r="960" spans="1:22">
      <c r="A960" s="4" t="str">
        <f>IF('Odhad rozsahu výběru'!D962="","",'Odhad rozsahu výběru'!D962)</f>
        <v/>
      </c>
      <c r="B960" s="69" t="str">
        <f ca="1">IF(INDIRECT("A"&amp;ROW())="","",RANK(A960,[Data],1))</f>
        <v/>
      </c>
      <c r="C960" s="5" t="str">
        <f ca="1">IF(INDIRECT("A"&amp;ROW())="","",(B960-1)/COUNT([Data]))</f>
        <v/>
      </c>
      <c r="D960" s="5" t="str">
        <f ca="1">IF(INDIRECT("A"&amp;ROW())="","",B960/COUNT([Data]))</f>
        <v/>
      </c>
      <c r="E960" t="str">
        <f t="shared" ca="1" si="44"/>
        <v/>
      </c>
      <c r="F960" s="5" t="str">
        <f t="shared" ca="1" si="42"/>
        <v/>
      </c>
      <c r="G960" s="5" t="str">
        <f>IF(ROW()=7,MAX([D_i]),"")</f>
        <v/>
      </c>
      <c r="H960" s="69" t="str">
        <f ca="1">IF(INDIRECT("A"&amp;ROW())="","",RANK([Data],[Data],1)+COUNTIF([Data],Tabulka2493[[#This Row],[Data]])-1)</f>
        <v/>
      </c>
      <c r="I960" s="5" t="str">
        <f ca="1">IF(INDIRECT("A"&amp;ROW())="","",(Tabulka2493[[#This Row],[Pořadí2 - i2]]-1)/COUNT([Data]))</f>
        <v/>
      </c>
      <c r="J960" s="5" t="str">
        <f ca="1">IF(INDIRECT("A"&amp;ROW())="","",H960/COUNT([Data]))</f>
        <v/>
      </c>
      <c r="K960" s="72" t="str">
        <f ca="1">IF(INDIRECT("A"&amp;ROW())="","",NORMDIST(Tabulka2493[[#This Row],[Data]],$X$6,$X$7,1))</f>
        <v/>
      </c>
      <c r="L960" s="5" t="str">
        <f t="shared" ca="1" si="43"/>
        <v/>
      </c>
      <c r="M960" s="5" t="str">
        <f>IF(ROW()=7,MAX(Tabulka2493[D_i]),"")</f>
        <v/>
      </c>
      <c r="N960" s="5"/>
      <c r="O960" s="80"/>
      <c r="P960" s="80"/>
      <c r="Q960" s="80"/>
      <c r="R960" s="76" t="str">
        <f>IF(ROW()=7,IF(SUM([pomocná])&gt;0,SUM([pomocná]),1.36/SQRT(COUNT(Tabulka2493[Data]))),"")</f>
        <v/>
      </c>
      <c r="S960" s="79"/>
      <c r="T960" s="72"/>
      <c r="U960" s="72"/>
      <c r="V960" s="72"/>
    </row>
    <row r="961" spans="1:22">
      <c r="A961" s="4" t="str">
        <f>IF('Odhad rozsahu výběru'!D963="","",'Odhad rozsahu výběru'!D963)</f>
        <v/>
      </c>
      <c r="B961" s="69" t="str">
        <f ca="1">IF(INDIRECT("A"&amp;ROW())="","",RANK(A961,[Data],1))</f>
        <v/>
      </c>
      <c r="C961" s="5" t="str">
        <f ca="1">IF(INDIRECT("A"&amp;ROW())="","",(B961-1)/COUNT([Data]))</f>
        <v/>
      </c>
      <c r="D961" s="5" t="str">
        <f ca="1">IF(INDIRECT("A"&amp;ROW())="","",B961/COUNT([Data]))</f>
        <v/>
      </c>
      <c r="E961" t="str">
        <f t="shared" ca="1" si="44"/>
        <v/>
      </c>
      <c r="F961" s="5" t="str">
        <f t="shared" ca="1" si="42"/>
        <v/>
      </c>
      <c r="G961" s="5" t="str">
        <f>IF(ROW()=7,MAX([D_i]),"")</f>
        <v/>
      </c>
      <c r="H961" s="69" t="str">
        <f ca="1">IF(INDIRECT("A"&amp;ROW())="","",RANK([Data],[Data],1)+COUNTIF([Data],Tabulka2493[[#This Row],[Data]])-1)</f>
        <v/>
      </c>
      <c r="I961" s="5" t="str">
        <f ca="1">IF(INDIRECT("A"&amp;ROW())="","",(Tabulka2493[[#This Row],[Pořadí2 - i2]]-1)/COUNT([Data]))</f>
        <v/>
      </c>
      <c r="J961" s="5" t="str">
        <f ca="1">IF(INDIRECT("A"&amp;ROW())="","",H961/COUNT([Data]))</f>
        <v/>
      </c>
      <c r="K961" s="72" t="str">
        <f ca="1">IF(INDIRECT("A"&amp;ROW())="","",NORMDIST(Tabulka2493[[#This Row],[Data]],$X$6,$X$7,1))</f>
        <v/>
      </c>
      <c r="L961" s="5" t="str">
        <f t="shared" ca="1" si="43"/>
        <v/>
      </c>
      <c r="M961" s="5" t="str">
        <f>IF(ROW()=7,MAX(Tabulka2493[D_i]),"")</f>
        <v/>
      </c>
      <c r="N961" s="5"/>
      <c r="O961" s="80"/>
      <c r="P961" s="80"/>
      <c r="Q961" s="80"/>
      <c r="R961" s="76" t="str">
        <f>IF(ROW()=7,IF(SUM([pomocná])&gt;0,SUM([pomocná]),1.36/SQRT(COUNT(Tabulka2493[Data]))),"")</f>
        <v/>
      </c>
      <c r="S961" s="79"/>
      <c r="T961" s="72"/>
      <c r="U961" s="72"/>
      <c r="V961" s="72"/>
    </row>
    <row r="962" spans="1:22">
      <c r="A962" s="4" t="str">
        <f>IF('Odhad rozsahu výběru'!D964="","",'Odhad rozsahu výběru'!D964)</f>
        <v/>
      </c>
      <c r="B962" s="69" t="str">
        <f ca="1">IF(INDIRECT("A"&amp;ROW())="","",RANK(A962,[Data],1))</f>
        <v/>
      </c>
      <c r="C962" s="5" t="str">
        <f ca="1">IF(INDIRECT("A"&amp;ROW())="","",(B962-1)/COUNT([Data]))</f>
        <v/>
      </c>
      <c r="D962" s="5" t="str">
        <f ca="1">IF(INDIRECT("A"&amp;ROW())="","",B962/COUNT([Data]))</f>
        <v/>
      </c>
      <c r="E962" t="str">
        <f t="shared" ca="1" si="44"/>
        <v/>
      </c>
      <c r="F962" s="5" t="str">
        <f t="shared" ca="1" si="42"/>
        <v/>
      </c>
      <c r="G962" s="5" t="str">
        <f>IF(ROW()=7,MAX([D_i]),"")</f>
        <v/>
      </c>
      <c r="H962" s="69" t="str">
        <f ca="1">IF(INDIRECT("A"&amp;ROW())="","",RANK([Data],[Data],1)+COUNTIF([Data],Tabulka2493[[#This Row],[Data]])-1)</f>
        <v/>
      </c>
      <c r="I962" s="5" t="str">
        <f ca="1">IF(INDIRECT("A"&amp;ROW())="","",(Tabulka2493[[#This Row],[Pořadí2 - i2]]-1)/COUNT([Data]))</f>
        <v/>
      </c>
      <c r="J962" s="5" t="str">
        <f ca="1">IF(INDIRECT("A"&amp;ROW())="","",H962/COUNT([Data]))</f>
        <v/>
      </c>
      <c r="K962" s="72" t="str">
        <f ca="1">IF(INDIRECT("A"&amp;ROW())="","",NORMDIST(Tabulka2493[[#This Row],[Data]],$X$6,$X$7,1))</f>
        <v/>
      </c>
      <c r="L962" s="5" t="str">
        <f t="shared" ca="1" si="43"/>
        <v/>
      </c>
      <c r="M962" s="5" t="str">
        <f>IF(ROW()=7,MAX(Tabulka2493[D_i]),"")</f>
        <v/>
      </c>
      <c r="N962" s="5"/>
      <c r="O962" s="80"/>
      <c r="P962" s="80"/>
      <c r="Q962" s="80"/>
      <c r="R962" s="76" t="str">
        <f>IF(ROW()=7,IF(SUM([pomocná])&gt;0,SUM([pomocná]),1.36/SQRT(COUNT(Tabulka2493[Data]))),"")</f>
        <v/>
      </c>
      <c r="S962" s="79"/>
      <c r="T962" s="72"/>
      <c r="U962" s="72"/>
      <c r="V962" s="72"/>
    </row>
    <row r="963" spans="1:22">
      <c r="A963" s="4" t="str">
        <f>IF('Odhad rozsahu výběru'!D965="","",'Odhad rozsahu výběru'!D965)</f>
        <v/>
      </c>
      <c r="B963" s="69" t="str">
        <f ca="1">IF(INDIRECT("A"&amp;ROW())="","",RANK(A963,[Data],1))</f>
        <v/>
      </c>
      <c r="C963" s="5" t="str">
        <f ca="1">IF(INDIRECT("A"&amp;ROW())="","",(B963-1)/COUNT([Data]))</f>
        <v/>
      </c>
      <c r="D963" s="5" t="str">
        <f ca="1">IF(INDIRECT("A"&amp;ROW())="","",B963/COUNT([Data]))</f>
        <v/>
      </c>
      <c r="E963" t="str">
        <f t="shared" ca="1" si="44"/>
        <v/>
      </c>
      <c r="F963" s="5" t="str">
        <f t="shared" ca="1" si="42"/>
        <v/>
      </c>
      <c r="G963" s="5" t="str">
        <f>IF(ROW()=7,MAX([D_i]),"")</f>
        <v/>
      </c>
      <c r="H963" s="69" t="str">
        <f ca="1">IF(INDIRECT("A"&amp;ROW())="","",RANK([Data],[Data],1)+COUNTIF([Data],Tabulka2493[[#This Row],[Data]])-1)</f>
        <v/>
      </c>
      <c r="I963" s="5" t="str">
        <f ca="1">IF(INDIRECT("A"&amp;ROW())="","",(Tabulka2493[[#This Row],[Pořadí2 - i2]]-1)/COUNT([Data]))</f>
        <v/>
      </c>
      <c r="J963" s="5" t="str">
        <f ca="1">IF(INDIRECT("A"&amp;ROW())="","",H963/COUNT([Data]))</f>
        <v/>
      </c>
      <c r="K963" s="72" t="str">
        <f ca="1">IF(INDIRECT("A"&amp;ROW())="","",NORMDIST(Tabulka2493[[#This Row],[Data]],$X$6,$X$7,1))</f>
        <v/>
      </c>
      <c r="L963" s="5" t="str">
        <f t="shared" ca="1" si="43"/>
        <v/>
      </c>
      <c r="M963" s="5" t="str">
        <f>IF(ROW()=7,MAX(Tabulka2493[D_i]),"")</f>
        <v/>
      </c>
      <c r="N963" s="5"/>
      <c r="O963" s="80"/>
      <c r="P963" s="80"/>
      <c r="Q963" s="80"/>
      <c r="R963" s="76" t="str">
        <f>IF(ROW()=7,IF(SUM([pomocná])&gt;0,SUM([pomocná]),1.36/SQRT(COUNT(Tabulka2493[Data]))),"")</f>
        <v/>
      </c>
      <c r="S963" s="79"/>
      <c r="T963" s="72"/>
      <c r="U963" s="72"/>
      <c r="V963" s="72"/>
    </row>
    <row r="964" spans="1:22">
      <c r="A964" s="4" t="str">
        <f>IF('Odhad rozsahu výběru'!D966="","",'Odhad rozsahu výběru'!D966)</f>
        <v/>
      </c>
      <c r="B964" s="69" t="str">
        <f ca="1">IF(INDIRECT("A"&amp;ROW())="","",RANK(A964,[Data],1))</f>
        <v/>
      </c>
      <c r="C964" s="5" t="str">
        <f ca="1">IF(INDIRECT("A"&amp;ROW())="","",(B964-1)/COUNT([Data]))</f>
        <v/>
      </c>
      <c r="D964" s="5" t="str">
        <f ca="1">IF(INDIRECT("A"&amp;ROW())="","",B964/COUNT([Data]))</f>
        <v/>
      </c>
      <c r="E964" t="str">
        <f t="shared" ca="1" si="44"/>
        <v/>
      </c>
      <c r="F964" s="5" t="str">
        <f t="shared" ca="1" si="42"/>
        <v/>
      </c>
      <c r="G964" s="5" t="str">
        <f>IF(ROW()=7,MAX([D_i]),"")</f>
        <v/>
      </c>
      <c r="H964" s="69" t="str">
        <f ca="1">IF(INDIRECT("A"&amp;ROW())="","",RANK([Data],[Data],1)+COUNTIF([Data],Tabulka2493[[#This Row],[Data]])-1)</f>
        <v/>
      </c>
      <c r="I964" s="5" t="str">
        <f ca="1">IF(INDIRECT("A"&amp;ROW())="","",(Tabulka2493[[#This Row],[Pořadí2 - i2]]-1)/COUNT([Data]))</f>
        <v/>
      </c>
      <c r="J964" s="5" t="str">
        <f ca="1">IF(INDIRECT("A"&amp;ROW())="","",H964/COUNT([Data]))</f>
        <v/>
      </c>
      <c r="K964" s="72" t="str">
        <f ca="1">IF(INDIRECT("A"&amp;ROW())="","",NORMDIST(Tabulka2493[[#This Row],[Data]],$X$6,$X$7,1))</f>
        <v/>
      </c>
      <c r="L964" s="5" t="str">
        <f t="shared" ca="1" si="43"/>
        <v/>
      </c>
      <c r="M964" s="5" t="str">
        <f>IF(ROW()=7,MAX(Tabulka2493[D_i]),"")</f>
        <v/>
      </c>
      <c r="N964" s="5"/>
      <c r="O964" s="80"/>
      <c r="P964" s="80"/>
      <c r="Q964" s="80"/>
      <c r="R964" s="76" t="str">
        <f>IF(ROW()=7,IF(SUM([pomocná])&gt;0,SUM([pomocná]),1.36/SQRT(COUNT(Tabulka2493[Data]))),"")</f>
        <v/>
      </c>
      <c r="S964" s="79"/>
      <c r="T964" s="72"/>
      <c r="U964" s="72"/>
      <c r="V964" s="72"/>
    </row>
    <row r="965" spans="1:22">
      <c r="A965" s="4" t="str">
        <f>IF('Odhad rozsahu výběru'!D967="","",'Odhad rozsahu výběru'!D967)</f>
        <v/>
      </c>
      <c r="B965" s="69" t="str">
        <f ca="1">IF(INDIRECT("A"&amp;ROW())="","",RANK(A965,[Data],1))</f>
        <v/>
      </c>
      <c r="C965" s="5" t="str">
        <f ca="1">IF(INDIRECT("A"&amp;ROW())="","",(B965-1)/COUNT([Data]))</f>
        <v/>
      </c>
      <c r="D965" s="5" t="str">
        <f ca="1">IF(INDIRECT("A"&amp;ROW())="","",B965/COUNT([Data]))</f>
        <v/>
      </c>
      <c r="E965" t="str">
        <f t="shared" ca="1" si="44"/>
        <v/>
      </c>
      <c r="F965" s="5" t="str">
        <f t="shared" ca="1" si="42"/>
        <v/>
      </c>
      <c r="G965" s="5" t="str">
        <f>IF(ROW()=7,MAX([D_i]),"")</f>
        <v/>
      </c>
      <c r="H965" s="69" t="str">
        <f ca="1">IF(INDIRECT("A"&amp;ROW())="","",RANK([Data],[Data],1)+COUNTIF([Data],Tabulka2493[[#This Row],[Data]])-1)</f>
        <v/>
      </c>
      <c r="I965" s="5" t="str">
        <f ca="1">IF(INDIRECT("A"&amp;ROW())="","",(Tabulka2493[[#This Row],[Pořadí2 - i2]]-1)/COUNT([Data]))</f>
        <v/>
      </c>
      <c r="J965" s="5" t="str">
        <f ca="1">IF(INDIRECT("A"&amp;ROW())="","",H965/COUNT([Data]))</f>
        <v/>
      </c>
      <c r="K965" s="72" t="str">
        <f ca="1">IF(INDIRECT("A"&amp;ROW())="","",NORMDIST(Tabulka2493[[#This Row],[Data]],$X$6,$X$7,1))</f>
        <v/>
      </c>
      <c r="L965" s="5" t="str">
        <f t="shared" ca="1" si="43"/>
        <v/>
      </c>
      <c r="M965" s="5" t="str">
        <f>IF(ROW()=7,MAX(Tabulka2493[D_i]),"")</f>
        <v/>
      </c>
      <c r="N965" s="5"/>
      <c r="O965" s="80"/>
      <c r="P965" s="80"/>
      <c r="Q965" s="80"/>
      <c r="R965" s="76" t="str">
        <f>IF(ROW()=7,IF(SUM([pomocná])&gt;0,SUM([pomocná]),1.36/SQRT(COUNT(Tabulka2493[Data]))),"")</f>
        <v/>
      </c>
      <c r="S965" s="79"/>
      <c r="T965" s="72"/>
      <c r="U965" s="72"/>
      <c r="V965" s="72"/>
    </row>
    <row r="966" spans="1:22">
      <c r="A966" s="4" t="str">
        <f>IF('Odhad rozsahu výběru'!D968="","",'Odhad rozsahu výběru'!D968)</f>
        <v/>
      </c>
      <c r="B966" s="69" t="str">
        <f ca="1">IF(INDIRECT("A"&amp;ROW())="","",RANK(A966,[Data],1))</f>
        <v/>
      </c>
      <c r="C966" s="5" t="str">
        <f ca="1">IF(INDIRECT("A"&amp;ROW())="","",(B966-1)/COUNT([Data]))</f>
        <v/>
      </c>
      <c r="D966" s="5" t="str">
        <f ca="1">IF(INDIRECT("A"&amp;ROW())="","",B966/COUNT([Data]))</f>
        <v/>
      </c>
      <c r="E966" t="str">
        <f t="shared" ca="1" si="44"/>
        <v/>
      </c>
      <c r="F966" s="5" t="str">
        <f t="shared" ca="1" si="42"/>
        <v/>
      </c>
      <c r="G966" s="5" t="str">
        <f>IF(ROW()=7,MAX([D_i]),"")</f>
        <v/>
      </c>
      <c r="H966" s="69" t="str">
        <f ca="1">IF(INDIRECT("A"&amp;ROW())="","",RANK([Data],[Data],1)+COUNTIF([Data],Tabulka2493[[#This Row],[Data]])-1)</f>
        <v/>
      </c>
      <c r="I966" s="5" t="str">
        <f ca="1">IF(INDIRECT("A"&amp;ROW())="","",(Tabulka2493[[#This Row],[Pořadí2 - i2]]-1)/COUNT([Data]))</f>
        <v/>
      </c>
      <c r="J966" s="5" t="str">
        <f ca="1">IF(INDIRECT("A"&amp;ROW())="","",H966/COUNT([Data]))</f>
        <v/>
      </c>
      <c r="K966" s="72" t="str">
        <f ca="1">IF(INDIRECT("A"&amp;ROW())="","",NORMDIST(Tabulka2493[[#This Row],[Data]],$X$6,$X$7,1))</f>
        <v/>
      </c>
      <c r="L966" s="5" t="str">
        <f t="shared" ca="1" si="43"/>
        <v/>
      </c>
      <c r="M966" s="5" t="str">
        <f>IF(ROW()=7,MAX(Tabulka2493[D_i]),"")</f>
        <v/>
      </c>
      <c r="N966" s="5"/>
      <c r="O966" s="80"/>
      <c r="P966" s="80"/>
      <c r="Q966" s="80"/>
      <c r="R966" s="76" t="str">
        <f>IF(ROW()=7,IF(SUM([pomocná])&gt;0,SUM([pomocná]),1.36/SQRT(COUNT(Tabulka2493[Data]))),"")</f>
        <v/>
      </c>
      <c r="S966" s="79"/>
      <c r="T966" s="72"/>
      <c r="U966" s="72"/>
      <c r="V966" s="72"/>
    </row>
    <row r="967" spans="1:22">
      <c r="A967" s="4" t="str">
        <f>IF('Odhad rozsahu výběru'!D969="","",'Odhad rozsahu výběru'!D969)</f>
        <v/>
      </c>
      <c r="B967" s="69" t="str">
        <f ca="1">IF(INDIRECT("A"&amp;ROW())="","",RANK(A967,[Data],1))</f>
        <v/>
      </c>
      <c r="C967" s="5" t="str">
        <f ca="1">IF(INDIRECT("A"&amp;ROW())="","",(B967-1)/COUNT([Data]))</f>
        <v/>
      </c>
      <c r="D967" s="5" t="str">
        <f ca="1">IF(INDIRECT("A"&amp;ROW())="","",B967/COUNT([Data]))</f>
        <v/>
      </c>
      <c r="E967" t="str">
        <f t="shared" ca="1" si="44"/>
        <v/>
      </c>
      <c r="F967" s="5" t="str">
        <f t="shared" ref="F967:F1005" ca="1" si="45">IF(INDIRECT("A"&amp;ROW())="","",MAX(ABS(C967-E967),ABS(D967-E967)))</f>
        <v/>
      </c>
      <c r="G967" s="5" t="str">
        <f>IF(ROW()=7,MAX([D_i]),"")</f>
        <v/>
      </c>
      <c r="H967" s="69" t="str">
        <f ca="1">IF(INDIRECT("A"&amp;ROW())="","",RANK([Data],[Data],1)+COUNTIF([Data],Tabulka2493[[#This Row],[Data]])-1)</f>
        <v/>
      </c>
      <c r="I967" s="5" t="str">
        <f ca="1">IF(INDIRECT("A"&amp;ROW())="","",(Tabulka2493[[#This Row],[Pořadí2 - i2]]-1)/COUNT([Data]))</f>
        <v/>
      </c>
      <c r="J967" s="5" t="str">
        <f ca="1">IF(INDIRECT("A"&amp;ROW())="","",H967/COUNT([Data]))</f>
        <v/>
      </c>
      <c r="K967" s="72" t="str">
        <f ca="1">IF(INDIRECT("A"&amp;ROW())="","",NORMDIST(Tabulka2493[[#This Row],[Data]],$X$6,$X$7,1))</f>
        <v/>
      </c>
      <c r="L967" s="5" t="str">
        <f t="shared" ref="L967:L1005" ca="1" si="46">IF(INDIRECT("A"&amp;ROW())="","",MAX(ABS(I967-K967),ABS(J967-K967)))</f>
        <v/>
      </c>
      <c r="M967" s="5" t="str">
        <f>IF(ROW()=7,MAX(Tabulka2493[D_i]),"")</f>
        <v/>
      </c>
      <c r="N967" s="5"/>
      <c r="O967" s="80"/>
      <c r="P967" s="80"/>
      <c r="Q967" s="80"/>
      <c r="R967" s="76" t="str">
        <f>IF(ROW()=7,IF(SUM([pomocná])&gt;0,SUM([pomocná]),1.36/SQRT(COUNT(Tabulka2493[Data]))),"")</f>
        <v/>
      </c>
      <c r="S967" s="79"/>
      <c r="T967" s="72"/>
      <c r="U967" s="72"/>
      <c r="V967" s="72"/>
    </row>
    <row r="968" spans="1:22">
      <c r="A968" s="4" t="str">
        <f>IF('Odhad rozsahu výběru'!D970="","",'Odhad rozsahu výběru'!D970)</f>
        <v/>
      </c>
      <c r="B968" s="69" t="str">
        <f ca="1">IF(INDIRECT("A"&amp;ROW())="","",RANK(A968,[Data],1))</f>
        <v/>
      </c>
      <c r="C968" s="5" t="str">
        <f ca="1">IF(INDIRECT("A"&amp;ROW())="","",(B968-1)/COUNT([Data]))</f>
        <v/>
      </c>
      <c r="D968" s="5" t="str">
        <f ca="1">IF(INDIRECT("A"&amp;ROW())="","",B968/COUNT([Data]))</f>
        <v/>
      </c>
      <c r="E968" t="str">
        <f t="shared" ref="E968:E1005" ca="1" si="47">IF(INDIRECT("A"&amp;ROW())="","",NORMDIST(A968,$X$6,$X$7,1))</f>
        <v/>
      </c>
      <c r="F968" s="5" t="str">
        <f t="shared" ca="1" si="45"/>
        <v/>
      </c>
      <c r="G968" s="5" t="str">
        <f>IF(ROW()=7,MAX([D_i]),"")</f>
        <v/>
      </c>
      <c r="H968" s="69" t="str">
        <f ca="1">IF(INDIRECT("A"&amp;ROW())="","",RANK([Data],[Data],1)+COUNTIF([Data],Tabulka2493[[#This Row],[Data]])-1)</f>
        <v/>
      </c>
      <c r="I968" s="5" t="str">
        <f ca="1">IF(INDIRECT("A"&amp;ROW())="","",(Tabulka2493[[#This Row],[Pořadí2 - i2]]-1)/COUNT([Data]))</f>
        <v/>
      </c>
      <c r="J968" s="5" t="str">
        <f ca="1">IF(INDIRECT("A"&amp;ROW())="","",H968/COUNT([Data]))</f>
        <v/>
      </c>
      <c r="K968" s="72" t="str">
        <f ca="1">IF(INDIRECT("A"&amp;ROW())="","",NORMDIST(Tabulka2493[[#This Row],[Data]],$X$6,$X$7,1))</f>
        <v/>
      </c>
      <c r="L968" s="5" t="str">
        <f t="shared" ca="1" si="46"/>
        <v/>
      </c>
      <c r="M968" s="5" t="str">
        <f>IF(ROW()=7,MAX(Tabulka2493[D_i]),"")</f>
        <v/>
      </c>
      <c r="N968" s="5"/>
      <c r="O968" s="80"/>
      <c r="P968" s="80"/>
      <c r="Q968" s="80"/>
      <c r="R968" s="76" t="str">
        <f>IF(ROW()=7,IF(SUM([pomocná])&gt;0,SUM([pomocná]),1.36/SQRT(COUNT(Tabulka2493[Data]))),"")</f>
        <v/>
      </c>
      <c r="S968" s="79"/>
      <c r="T968" s="72"/>
      <c r="U968" s="72"/>
      <c r="V968" s="72"/>
    </row>
    <row r="969" spans="1:22">
      <c r="A969" s="4" t="str">
        <f>IF('Odhad rozsahu výběru'!D971="","",'Odhad rozsahu výběru'!D971)</f>
        <v/>
      </c>
      <c r="B969" s="69" t="str">
        <f ca="1">IF(INDIRECT("A"&amp;ROW())="","",RANK(A969,[Data],1))</f>
        <v/>
      </c>
      <c r="C969" s="5" t="str">
        <f ca="1">IF(INDIRECT("A"&amp;ROW())="","",(B969-1)/COUNT([Data]))</f>
        <v/>
      </c>
      <c r="D969" s="5" t="str">
        <f ca="1">IF(INDIRECT("A"&amp;ROW())="","",B969/COUNT([Data]))</f>
        <v/>
      </c>
      <c r="E969" t="str">
        <f t="shared" ca="1" si="47"/>
        <v/>
      </c>
      <c r="F969" s="5" t="str">
        <f t="shared" ca="1" si="45"/>
        <v/>
      </c>
      <c r="G969" s="5" t="str">
        <f>IF(ROW()=7,MAX([D_i]),"")</f>
        <v/>
      </c>
      <c r="H969" s="69" t="str">
        <f ca="1">IF(INDIRECT("A"&amp;ROW())="","",RANK([Data],[Data],1)+COUNTIF([Data],Tabulka2493[[#This Row],[Data]])-1)</f>
        <v/>
      </c>
      <c r="I969" s="5" t="str">
        <f ca="1">IF(INDIRECT("A"&amp;ROW())="","",(Tabulka2493[[#This Row],[Pořadí2 - i2]]-1)/COUNT([Data]))</f>
        <v/>
      </c>
      <c r="J969" s="5" t="str">
        <f ca="1">IF(INDIRECT("A"&amp;ROW())="","",H969/COUNT([Data]))</f>
        <v/>
      </c>
      <c r="K969" s="72" t="str">
        <f ca="1">IF(INDIRECT("A"&amp;ROW())="","",NORMDIST(Tabulka2493[[#This Row],[Data]],$X$6,$X$7,1))</f>
        <v/>
      </c>
      <c r="L969" s="5" t="str">
        <f t="shared" ca="1" si="46"/>
        <v/>
      </c>
      <c r="M969" s="5" t="str">
        <f>IF(ROW()=7,MAX(Tabulka2493[D_i]),"")</f>
        <v/>
      </c>
      <c r="N969" s="5"/>
      <c r="O969" s="80"/>
      <c r="P969" s="80"/>
      <c r="Q969" s="80"/>
      <c r="R969" s="76" t="str">
        <f>IF(ROW()=7,IF(SUM([pomocná])&gt;0,SUM([pomocná]),1.36/SQRT(COUNT(Tabulka2493[Data]))),"")</f>
        <v/>
      </c>
      <c r="S969" s="79"/>
      <c r="T969" s="72"/>
      <c r="U969" s="72"/>
      <c r="V969" s="72"/>
    </row>
    <row r="970" spans="1:22">
      <c r="A970" s="4" t="str">
        <f>IF('Odhad rozsahu výběru'!D972="","",'Odhad rozsahu výběru'!D972)</f>
        <v/>
      </c>
      <c r="B970" s="69" t="str">
        <f ca="1">IF(INDIRECT("A"&amp;ROW())="","",RANK(A970,[Data],1))</f>
        <v/>
      </c>
      <c r="C970" s="5" t="str">
        <f ca="1">IF(INDIRECT("A"&amp;ROW())="","",(B970-1)/COUNT([Data]))</f>
        <v/>
      </c>
      <c r="D970" s="5" t="str">
        <f ca="1">IF(INDIRECT("A"&amp;ROW())="","",B970/COUNT([Data]))</f>
        <v/>
      </c>
      <c r="E970" t="str">
        <f t="shared" ca="1" si="47"/>
        <v/>
      </c>
      <c r="F970" s="5" t="str">
        <f t="shared" ca="1" si="45"/>
        <v/>
      </c>
      <c r="G970" s="5" t="str">
        <f>IF(ROW()=7,MAX([D_i]),"")</f>
        <v/>
      </c>
      <c r="H970" s="69" t="str">
        <f ca="1">IF(INDIRECT("A"&amp;ROW())="","",RANK([Data],[Data],1)+COUNTIF([Data],Tabulka2493[[#This Row],[Data]])-1)</f>
        <v/>
      </c>
      <c r="I970" s="5" t="str">
        <f ca="1">IF(INDIRECT("A"&amp;ROW())="","",(Tabulka2493[[#This Row],[Pořadí2 - i2]]-1)/COUNT([Data]))</f>
        <v/>
      </c>
      <c r="J970" s="5" t="str">
        <f ca="1">IF(INDIRECT("A"&amp;ROW())="","",H970/COUNT([Data]))</f>
        <v/>
      </c>
      <c r="K970" s="72" t="str">
        <f ca="1">IF(INDIRECT("A"&amp;ROW())="","",NORMDIST(Tabulka2493[[#This Row],[Data]],$X$6,$X$7,1))</f>
        <v/>
      </c>
      <c r="L970" s="5" t="str">
        <f t="shared" ca="1" si="46"/>
        <v/>
      </c>
      <c r="M970" s="5" t="str">
        <f>IF(ROW()=7,MAX(Tabulka2493[D_i]),"")</f>
        <v/>
      </c>
      <c r="N970" s="5"/>
      <c r="O970" s="80"/>
      <c r="P970" s="80"/>
      <c r="Q970" s="80"/>
      <c r="R970" s="76" t="str">
        <f>IF(ROW()=7,IF(SUM([pomocná])&gt;0,SUM([pomocná]),1.36/SQRT(COUNT(Tabulka2493[Data]))),"")</f>
        <v/>
      </c>
      <c r="S970" s="79"/>
      <c r="T970" s="72"/>
      <c r="U970" s="72"/>
      <c r="V970" s="72"/>
    </row>
    <row r="971" spans="1:22">
      <c r="A971" s="4" t="str">
        <f>IF('Odhad rozsahu výběru'!D973="","",'Odhad rozsahu výběru'!D973)</f>
        <v/>
      </c>
      <c r="B971" s="69" t="str">
        <f ca="1">IF(INDIRECT("A"&amp;ROW())="","",RANK(A971,[Data],1))</f>
        <v/>
      </c>
      <c r="C971" s="5" t="str">
        <f ca="1">IF(INDIRECT("A"&amp;ROW())="","",(B971-1)/COUNT([Data]))</f>
        <v/>
      </c>
      <c r="D971" s="5" t="str">
        <f ca="1">IF(INDIRECT("A"&amp;ROW())="","",B971/COUNT([Data]))</f>
        <v/>
      </c>
      <c r="E971" t="str">
        <f t="shared" ca="1" si="47"/>
        <v/>
      </c>
      <c r="F971" s="5" t="str">
        <f t="shared" ca="1" si="45"/>
        <v/>
      </c>
      <c r="G971" s="5" t="str">
        <f>IF(ROW()=7,MAX([D_i]),"")</f>
        <v/>
      </c>
      <c r="H971" s="69" t="str">
        <f ca="1">IF(INDIRECT("A"&amp;ROW())="","",RANK([Data],[Data],1)+COUNTIF([Data],Tabulka2493[[#This Row],[Data]])-1)</f>
        <v/>
      </c>
      <c r="I971" s="5" t="str">
        <f ca="1">IF(INDIRECT("A"&amp;ROW())="","",(Tabulka2493[[#This Row],[Pořadí2 - i2]]-1)/COUNT([Data]))</f>
        <v/>
      </c>
      <c r="J971" s="5" t="str">
        <f ca="1">IF(INDIRECT("A"&amp;ROW())="","",H971/COUNT([Data]))</f>
        <v/>
      </c>
      <c r="K971" s="72" t="str">
        <f ca="1">IF(INDIRECT("A"&amp;ROW())="","",NORMDIST(Tabulka2493[[#This Row],[Data]],$X$6,$X$7,1))</f>
        <v/>
      </c>
      <c r="L971" s="5" t="str">
        <f t="shared" ca="1" si="46"/>
        <v/>
      </c>
      <c r="M971" s="5" t="str">
        <f>IF(ROW()=7,MAX(Tabulka2493[D_i]),"")</f>
        <v/>
      </c>
      <c r="N971" s="5"/>
      <c r="O971" s="80"/>
      <c r="P971" s="80"/>
      <c r="Q971" s="80"/>
      <c r="R971" s="76" t="str">
        <f>IF(ROW()=7,IF(SUM([pomocná])&gt;0,SUM([pomocná]),1.36/SQRT(COUNT(Tabulka2493[Data]))),"")</f>
        <v/>
      </c>
      <c r="S971" s="79"/>
      <c r="T971" s="72"/>
      <c r="U971" s="72"/>
      <c r="V971" s="72"/>
    </row>
    <row r="972" spans="1:22">
      <c r="A972" s="4" t="str">
        <f>IF('Odhad rozsahu výběru'!D974="","",'Odhad rozsahu výběru'!D974)</f>
        <v/>
      </c>
      <c r="B972" s="69" t="str">
        <f ca="1">IF(INDIRECT("A"&amp;ROW())="","",RANK(A972,[Data],1))</f>
        <v/>
      </c>
      <c r="C972" s="5" t="str">
        <f ca="1">IF(INDIRECT("A"&amp;ROW())="","",(B972-1)/COUNT([Data]))</f>
        <v/>
      </c>
      <c r="D972" s="5" t="str">
        <f ca="1">IF(INDIRECT("A"&amp;ROW())="","",B972/COUNT([Data]))</f>
        <v/>
      </c>
      <c r="E972" t="str">
        <f t="shared" ca="1" si="47"/>
        <v/>
      </c>
      <c r="F972" s="5" t="str">
        <f t="shared" ca="1" si="45"/>
        <v/>
      </c>
      <c r="G972" s="5" t="str">
        <f>IF(ROW()=7,MAX([D_i]),"")</f>
        <v/>
      </c>
      <c r="H972" s="69" t="str">
        <f ca="1">IF(INDIRECT("A"&amp;ROW())="","",RANK([Data],[Data],1)+COUNTIF([Data],Tabulka2493[[#This Row],[Data]])-1)</f>
        <v/>
      </c>
      <c r="I972" s="5" t="str">
        <f ca="1">IF(INDIRECT("A"&amp;ROW())="","",(Tabulka2493[[#This Row],[Pořadí2 - i2]]-1)/COUNT([Data]))</f>
        <v/>
      </c>
      <c r="J972" s="5" t="str">
        <f ca="1">IF(INDIRECT("A"&amp;ROW())="","",H972/COUNT([Data]))</f>
        <v/>
      </c>
      <c r="K972" s="72" t="str">
        <f ca="1">IF(INDIRECT("A"&amp;ROW())="","",NORMDIST(Tabulka2493[[#This Row],[Data]],$X$6,$X$7,1))</f>
        <v/>
      </c>
      <c r="L972" s="5" t="str">
        <f t="shared" ca="1" si="46"/>
        <v/>
      </c>
      <c r="M972" s="5" t="str">
        <f>IF(ROW()=7,MAX(Tabulka2493[D_i]),"")</f>
        <v/>
      </c>
      <c r="N972" s="5"/>
      <c r="O972" s="80"/>
      <c r="P972" s="80"/>
      <c r="Q972" s="80"/>
      <c r="R972" s="76" t="str">
        <f>IF(ROW()=7,IF(SUM([pomocná])&gt;0,SUM([pomocná]),1.36/SQRT(COUNT(Tabulka2493[Data]))),"")</f>
        <v/>
      </c>
      <c r="S972" s="79"/>
      <c r="T972" s="72"/>
      <c r="U972" s="72"/>
      <c r="V972" s="72"/>
    </row>
    <row r="973" spans="1:22">
      <c r="A973" s="4" t="str">
        <f>IF('Odhad rozsahu výběru'!D975="","",'Odhad rozsahu výběru'!D975)</f>
        <v/>
      </c>
      <c r="B973" s="69" t="str">
        <f ca="1">IF(INDIRECT("A"&amp;ROW())="","",RANK(A973,[Data],1))</f>
        <v/>
      </c>
      <c r="C973" s="5" t="str">
        <f ca="1">IF(INDIRECT("A"&amp;ROW())="","",(B973-1)/COUNT([Data]))</f>
        <v/>
      </c>
      <c r="D973" s="5" t="str">
        <f ca="1">IF(INDIRECT("A"&amp;ROW())="","",B973/COUNT([Data]))</f>
        <v/>
      </c>
      <c r="E973" t="str">
        <f t="shared" ca="1" si="47"/>
        <v/>
      </c>
      <c r="F973" s="5" t="str">
        <f t="shared" ca="1" si="45"/>
        <v/>
      </c>
      <c r="G973" s="5" t="str">
        <f>IF(ROW()=7,MAX([D_i]),"")</f>
        <v/>
      </c>
      <c r="H973" s="69" t="str">
        <f ca="1">IF(INDIRECT("A"&amp;ROW())="","",RANK([Data],[Data],1)+COUNTIF([Data],Tabulka2493[[#This Row],[Data]])-1)</f>
        <v/>
      </c>
      <c r="I973" s="5" t="str">
        <f ca="1">IF(INDIRECT("A"&amp;ROW())="","",(Tabulka2493[[#This Row],[Pořadí2 - i2]]-1)/COUNT([Data]))</f>
        <v/>
      </c>
      <c r="J973" s="5" t="str">
        <f ca="1">IF(INDIRECT("A"&amp;ROW())="","",H973/COUNT([Data]))</f>
        <v/>
      </c>
      <c r="K973" s="72" t="str">
        <f ca="1">IF(INDIRECT("A"&amp;ROW())="","",NORMDIST(Tabulka2493[[#This Row],[Data]],$X$6,$X$7,1))</f>
        <v/>
      </c>
      <c r="L973" s="5" t="str">
        <f t="shared" ca="1" si="46"/>
        <v/>
      </c>
      <c r="M973" s="5" t="str">
        <f>IF(ROW()=7,MAX(Tabulka2493[D_i]),"")</f>
        <v/>
      </c>
      <c r="N973" s="5"/>
      <c r="O973" s="80"/>
      <c r="P973" s="80"/>
      <c r="Q973" s="80"/>
      <c r="R973" s="76" t="str">
        <f>IF(ROW()=7,IF(SUM([pomocná])&gt;0,SUM([pomocná]),1.36/SQRT(COUNT(Tabulka2493[Data]))),"")</f>
        <v/>
      </c>
      <c r="S973" s="79"/>
      <c r="T973" s="72"/>
      <c r="U973" s="72"/>
      <c r="V973" s="72"/>
    </row>
    <row r="974" spans="1:22">
      <c r="A974" s="4" t="str">
        <f>IF('Odhad rozsahu výběru'!D976="","",'Odhad rozsahu výběru'!D976)</f>
        <v/>
      </c>
      <c r="B974" s="69" t="str">
        <f ca="1">IF(INDIRECT("A"&amp;ROW())="","",RANK(A974,[Data],1))</f>
        <v/>
      </c>
      <c r="C974" s="5" t="str">
        <f ca="1">IF(INDIRECT("A"&amp;ROW())="","",(B974-1)/COUNT([Data]))</f>
        <v/>
      </c>
      <c r="D974" s="5" t="str">
        <f ca="1">IF(INDIRECT("A"&amp;ROW())="","",B974/COUNT([Data]))</f>
        <v/>
      </c>
      <c r="E974" t="str">
        <f t="shared" ca="1" si="47"/>
        <v/>
      </c>
      <c r="F974" s="5" t="str">
        <f t="shared" ca="1" si="45"/>
        <v/>
      </c>
      <c r="G974" s="5" t="str">
        <f>IF(ROW()=7,MAX([D_i]),"")</f>
        <v/>
      </c>
      <c r="H974" s="69" t="str">
        <f ca="1">IF(INDIRECT("A"&amp;ROW())="","",RANK([Data],[Data],1)+COUNTIF([Data],Tabulka2493[[#This Row],[Data]])-1)</f>
        <v/>
      </c>
      <c r="I974" s="5" t="str">
        <f ca="1">IF(INDIRECT("A"&amp;ROW())="","",(Tabulka2493[[#This Row],[Pořadí2 - i2]]-1)/COUNT([Data]))</f>
        <v/>
      </c>
      <c r="J974" s="5" t="str">
        <f ca="1">IF(INDIRECT("A"&amp;ROW())="","",H974/COUNT([Data]))</f>
        <v/>
      </c>
      <c r="K974" s="72" t="str">
        <f ca="1">IF(INDIRECT("A"&amp;ROW())="","",NORMDIST(Tabulka2493[[#This Row],[Data]],$X$6,$X$7,1))</f>
        <v/>
      </c>
      <c r="L974" s="5" t="str">
        <f t="shared" ca="1" si="46"/>
        <v/>
      </c>
      <c r="M974" s="5" t="str">
        <f>IF(ROW()=7,MAX(Tabulka2493[D_i]),"")</f>
        <v/>
      </c>
      <c r="N974" s="5"/>
      <c r="O974" s="80"/>
      <c r="P974" s="80"/>
      <c r="Q974" s="80"/>
      <c r="R974" s="76" t="str">
        <f>IF(ROW()=7,IF(SUM([pomocná])&gt;0,SUM([pomocná]),1.36/SQRT(COUNT(Tabulka2493[Data]))),"")</f>
        <v/>
      </c>
      <c r="S974" s="79"/>
      <c r="T974" s="72"/>
      <c r="U974" s="72"/>
      <c r="V974" s="72"/>
    </row>
    <row r="975" spans="1:22">
      <c r="A975" s="4" t="str">
        <f>IF('Odhad rozsahu výběru'!D977="","",'Odhad rozsahu výběru'!D977)</f>
        <v/>
      </c>
      <c r="B975" s="69" t="str">
        <f ca="1">IF(INDIRECT("A"&amp;ROW())="","",RANK(A975,[Data],1))</f>
        <v/>
      </c>
      <c r="C975" s="5" t="str">
        <f ca="1">IF(INDIRECT("A"&amp;ROW())="","",(B975-1)/COUNT([Data]))</f>
        <v/>
      </c>
      <c r="D975" s="5" t="str">
        <f ca="1">IF(INDIRECT("A"&amp;ROW())="","",B975/COUNT([Data]))</f>
        <v/>
      </c>
      <c r="E975" t="str">
        <f t="shared" ca="1" si="47"/>
        <v/>
      </c>
      <c r="F975" s="5" t="str">
        <f t="shared" ca="1" si="45"/>
        <v/>
      </c>
      <c r="G975" s="5" t="str">
        <f>IF(ROW()=7,MAX([D_i]),"")</f>
        <v/>
      </c>
      <c r="H975" s="69" t="str">
        <f ca="1">IF(INDIRECT("A"&amp;ROW())="","",RANK([Data],[Data],1)+COUNTIF([Data],Tabulka2493[[#This Row],[Data]])-1)</f>
        <v/>
      </c>
      <c r="I975" s="5" t="str">
        <f ca="1">IF(INDIRECT("A"&amp;ROW())="","",(Tabulka2493[[#This Row],[Pořadí2 - i2]]-1)/COUNT([Data]))</f>
        <v/>
      </c>
      <c r="J975" s="5" t="str">
        <f ca="1">IF(INDIRECT("A"&amp;ROW())="","",H975/COUNT([Data]))</f>
        <v/>
      </c>
      <c r="K975" s="72" t="str">
        <f ca="1">IF(INDIRECT("A"&amp;ROW())="","",NORMDIST(Tabulka2493[[#This Row],[Data]],$X$6,$X$7,1))</f>
        <v/>
      </c>
      <c r="L975" s="5" t="str">
        <f t="shared" ca="1" si="46"/>
        <v/>
      </c>
      <c r="M975" s="5" t="str">
        <f>IF(ROW()=7,MAX(Tabulka2493[D_i]),"")</f>
        <v/>
      </c>
      <c r="N975" s="5"/>
      <c r="O975" s="80"/>
      <c r="P975" s="80"/>
      <c r="Q975" s="80"/>
      <c r="R975" s="76" t="str">
        <f>IF(ROW()=7,IF(SUM([pomocná])&gt;0,SUM([pomocná]),1.36/SQRT(COUNT(Tabulka2493[Data]))),"")</f>
        <v/>
      </c>
      <c r="S975" s="79"/>
      <c r="T975" s="72"/>
      <c r="U975" s="72"/>
      <c r="V975" s="72"/>
    </row>
    <row r="976" spans="1:22">
      <c r="A976" s="4" t="str">
        <f>IF('Odhad rozsahu výběru'!D978="","",'Odhad rozsahu výběru'!D978)</f>
        <v/>
      </c>
      <c r="B976" s="69" t="str">
        <f ca="1">IF(INDIRECT("A"&amp;ROW())="","",RANK(A976,[Data],1))</f>
        <v/>
      </c>
      <c r="C976" s="5" t="str">
        <f ca="1">IF(INDIRECT("A"&amp;ROW())="","",(B976-1)/COUNT([Data]))</f>
        <v/>
      </c>
      <c r="D976" s="5" t="str">
        <f ca="1">IF(INDIRECT("A"&amp;ROW())="","",B976/COUNT([Data]))</f>
        <v/>
      </c>
      <c r="E976" t="str">
        <f t="shared" ca="1" si="47"/>
        <v/>
      </c>
      <c r="F976" s="5" t="str">
        <f t="shared" ca="1" si="45"/>
        <v/>
      </c>
      <c r="G976" s="5" t="str">
        <f>IF(ROW()=7,MAX([D_i]),"")</f>
        <v/>
      </c>
      <c r="H976" s="69" t="str">
        <f ca="1">IF(INDIRECT("A"&amp;ROW())="","",RANK([Data],[Data],1)+COUNTIF([Data],Tabulka2493[[#This Row],[Data]])-1)</f>
        <v/>
      </c>
      <c r="I976" s="5" t="str">
        <f ca="1">IF(INDIRECT("A"&amp;ROW())="","",(Tabulka2493[[#This Row],[Pořadí2 - i2]]-1)/COUNT([Data]))</f>
        <v/>
      </c>
      <c r="J976" s="5" t="str">
        <f ca="1">IF(INDIRECT("A"&amp;ROW())="","",H976/COUNT([Data]))</f>
        <v/>
      </c>
      <c r="K976" s="72" t="str">
        <f ca="1">IF(INDIRECT("A"&amp;ROW())="","",NORMDIST(Tabulka2493[[#This Row],[Data]],$X$6,$X$7,1))</f>
        <v/>
      </c>
      <c r="L976" s="5" t="str">
        <f t="shared" ca="1" si="46"/>
        <v/>
      </c>
      <c r="M976" s="5" t="str">
        <f>IF(ROW()=7,MAX(Tabulka2493[D_i]),"")</f>
        <v/>
      </c>
      <c r="N976" s="5"/>
      <c r="O976" s="80"/>
      <c r="P976" s="80"/>
      <c r="Q976" s="80"/>
      <c r="R976" s="76" t="str">
        <f>IF(ROW()=7,IF(SUM([pomocná])&gt;0,SUM([pomocná]),1.36/SQRT(COUNT(Tabulka2493[Data]))),"")</f>
        <v/>
      </c>
      <c r="S976" s="79"/>
      <c r="T976" s="72"/>
      <c r="U976" s="72"/>
      <c r="V976" s="72"/>
    </row>
    <row r="977" spans="1:22">
      <c r="A977" s="4" t="str">
        <f>IF('Odhad rozsahu výběru'!D979="","",'Odhad rozsahu výběru'!D979)</f>
        <v/>
      </c>
      <c r="B977" s="69" t="str">
        <f ca="1">IF(INDIRECT("A"&amp;ROW())="","",RANK(A977,[Data],1))</f>
        <v/>
      </c>
      <c r="C977" s="5" t="str">
        <f ca="1">IF(INDIRECT("A"&amp;ROW())="","",(B977-1)/COUNT([Data]))</f>
        <v/>
      </c>
      <c r="D977" s="5" t="str">
        <f ca="1">IF(INDIRECT("A"&amp;ROW())="","",B977/COUNT([Data]))</f>
        <v/>
      </c>
      <c r="E977" t="str">
        <f t="shared" ca="1" si="47"/>
        <v/>
      </c>
      <c r="F977" s="5" t="str">
        <f t="shared" ca="1" si="45"/>
        <v/>
      </c>
      <c r="G977" s="5" t="str">
        <f>IF(ROW()=7,MAX([D_i]),"")</f>
        <v/>
      </c>
      <c r="H977" s="69" t="str">
        <f ca="1">IF(INDIRECT("A"&amp;ROW())="","",RANK([Data],[Data],1)+COUNTIF([Data],Tabulka2493[[#This Row],[Data]])-1)</f>
        <v/>
      </c>
      <c r="I977" s="5" t="str">
        <f ca="1">IF(INDIRECT("A"&amp;ROW())="","",(Tabulka2493[[#This Row],[Pořadí2 - i2]]-1)/COUNT([Data]))</f>
        <v/>
      </c>
      <c r="J977" s="5" t="str">
        <f ca="1">IF(INDIRECT("A"&amp;ROW())="","",H977/COUNT([Data]))</f>
        <v/>
      </c>
      <c r="K977" s="72" t="str">
        <f ca="1">IF(INDIRECT("A"&amp;ROW())="","",NORMDIST(Tabulka2493[[#This Row],[Data]],$X$6,$X$7,1))</f>
        <v/>
      </c>
      <c r="L977" s="5" t="str">
        <f t="shared" ca="1" si="46"/>
        <v/>
      </c>
      <c r="M977" s="5" t="str">
        <f>IF(ROW()=7,MAX(Tabulka2493[D_i]),"")</f>
        <v/>
      </c>
      <c r="N977" s="5"/>
      <c r="O977" s="80"/>
      <c r="P977" s="80"/>
      <c r="Q977" s="80"/>
      <c r="R977" s="76" t="str">
        <f>IF(ROW()=7,IF(SUM([pomocná])&gt;0,SUM([pomocná]),1.36/SQRT(COUNT(Tabulka2493[Data]))),"")</f>
        <v/>
      </c>
      <c r="S977" s="79"/>
      <c r="T977" s="72"/>
      <c r="U977" s="72"/>
      <c r="V977" s="72"/>
    </row>
    <row r="978" spans="1:22">
      <c r="A978" s="4" t="str">
        <f>IF('Odhad rozsahu výběru'!D980="","",'Odhad rozsahu výběru'!D980)</f>
        <v/>
      </c>
      <c r="B978" s="69" t="str">
        <f ca="1">IF(INDIRECT("A"&amp;ROW())="","",RANK(A978,[Data],1))</f>
        <v/>
      </c>
      <c r="C978" s="5" t="str">
        <f ca="1">IF(INDIRECT("A"&amp;ROW())="","",(B978-1)/COUNT([Data]))</f>
        <v/>
      </c>
      <c r="D978" s="5" t="str">
        <f ca="1">IF(INDIRECT("A"&amp;ROW())="","",B978/COUNT([Data]))</f>
        <v/>
      </c>
      <c r="E978" t="str">
        <f t="shared" ca="1" si="47"/>
        <v/>
      </c>
      <c r="F978" s="5" t="str">
        <f t="shared" ca="1" si="45"/>
        <v/>
      </c>
      <c r="G978" s="5" t="str">
        <f>IF(ROW()=7,MAX([D_i]),"")</f>
        <v/>
      </c>
      <c r="H978" s="69" t="str">
        <f ca="1">IF(INDIRECT("A"&amp;ROW())="","",RANK([Data],[Data],1)+COUNTIF([Data],Tabulka2493[[#This Row],[Data]])-1)</f>
        <v/>
      </c>
      <c r="I978" s="5" t="str">
        <f ca="1">IF(INDIRECT("A"&amp;ROW())="","",(Tabulka2493[[#This Row],[Pořadí2 - i2]]-1)/COUNT([Data]))</f>
        <v/>
      </c>
      <c r="J978" s="5" t="str">
        <f ca="1">IF(INDIRECT("A"&amp;ROW())="","",H978/COUNT([Data]))</f>
        <v/>
      </c>
      <c r="K978" s="72" t="str">
        <f ca="1">IF(INDIRECT("A"&amp;ROW())="","",NORMDIST(Tabulka2493[[#This Row],[Data]],$X$6,$X$7,1))</f>
        <v/>
      </c>
      <c r="L978" s="5" t="str">
        <f t="shared" ca="1" si="46"/>
        <v/>
      </c>
      <c r="M978" s="5" t="str">
        <f>IF(ROW()=7,MAX(Tabulka2493[D_i]),"")</f>
        <v/>
      </c>
      <c r="N978" s="5"/>
      <c r="O978" s="80"/>
      <c r="P978" s="80"/>
      <c r="Q978" s="80"/>
      <c r="R978" s="76" t="str">
        <f>IF(ROW()=7,IF(SUM([pomocná])&gt;0,SUM([pomocná]),1.36/SQRT(COUNT(Tabulka2493[Data]))),"")</f>
        <v/>
      </c>
      <c r="S978" s="79"/>
      <c r="T978" s="72"/>
      <c r="U978" s="72"/>
      <c r="V978" s="72"/>
    </row>
    <row r="979" spans="1:22">
      <c r="A979" s="4" t="str">
        <f>IF('Odhad rozsahu výběru'!D981="","",'Odhad rozsahu výběru'!D981)</f>
        <v/>
      </c>
      <c r="B979" s="69" t="str">
        <f ca="1">IF(INDIRECT("A"&amp;ROW())="","",RANK(A979,[Data],1))</f>
        <v/>
      </c>
      <c r="C979" s="5" t="str">
        <f ca="1">IF(INDIRECT("A"&amp;ROW())="","",(B979-1)/COUNT([Data]))</f>
        <v/>
      </c>
      <c r="D979" s="5" t="str">
        <f ca="1">IF(INDIRECT("A"&amp;ROW())="","",B979/COUNT([Data]))</f>
        <v/>
      </c>
      <c r="E979" t="str">
        <f t="shared" ca="1" si="47"/>
        <v/>
      </c>
      <c r="F979" s="5" t="str">
        <f t="shared" ca="1" si="45"/>
        <v/>
      </c>
      <c r="G979" s="5" t="str">
        <f>IF(ROW()=7,MAX([D_i]),"")</f>
        <v/>
      </c>
      <c r="H979" s="69" t="str">
        <f ca="1">IF(INDIRECT("A"&amp;ROW())="","",RANK([Data],[Data],1)+COUNTIF([Data],Tabulka2493[[#This Row],[Data]])-1)</f>
        <v/>
      </c>
      <c r="I979" s="5" t="str">
        <f ca="1">IF(INDIRECT("A"&amp;ROW())="","",(Tabulka2493[[#This Row],[Pořadí2 - i2]]-1)/COUNT([Data]))</f>
        <v/>
      </c>
      <c r="J979" s="5" t="str">
        <f ca="1">IF(INDIRECT("A"&amp;ROW())="","",H979/COUNT([Data]))</f>
        <v/>
      </c>
      <c r="K979" s="72" t="str">
        <f ca="1">IF(INDIRECT("A"&amp;ROW())="","",NORMDIST(Tabulka2493[[#This Row],[Data]],$X$6,$X$7,1))</f>
        <v/>
      </c>
      <c r="L979" s="5" t="str">
        <f t="shared" ca="1" si="46"/>
        <v/>
      </c>
      <c r="M979" s="5" t="str">
        <f>IF(ROW()=7,MAX(Tabulka2493[D_i]),"")</f>
        <v/>
      </c>
      <c r="N979" s="5"/>
      <c r="O979" s="80"/>
      <c r="P979" s="80"/>
      <c r="Q979" s="80"/>
      <c r="R979" s="76" t="str">
        <f>IF(ROW()=7,IF(SUM([pomocná])&gt;0,SUM([pomocná]),1.36/SQRT(COUNT(Tabulka2493[Data]))),"")</f>
        <v/>
      </c>
      <c r="S979" s="79"/>
      <c r="T979" s="72"/>
      <c r="U979" s="72"/>
      <c r="V979" s="72"/>
    </row>
    <row r="980" spans="1:22">
      <c r="A980" s="4" t="str">
        <f>IF('Odhad rozsahu výběru'!D982="","",'Odhad rozsahu výběru'!D982)</f>
        <v/>
      </c>
      <c r="B980" s="69" t="str">
        <f ca="1">IF(INDIRECT("A"&amp;ROW())="","",RANK(A980,[Data],1))</f>
        <v/>
      </c>
      <c r="C980" s="5" t="str">
        <f ca="1">IF(INDIRECT("A"&amp;ROW())="","",(B980-1)/COUNT([Data]))</f>
        <v/>
      </c>
      <c r="D980" s="5" t="str">
        <f ca="1">IF(INDIRECT("A"&amp;ROW())="","",B980/COUNT([Data]))</f>
        <v/>
      </c>
      <c r="E980" t="str">
        <f t="shared" ca="1" si="47"/>
        <v/>
      </c>
      <c r="F980" s="5" t="str">
        <f t="shared" ca="1" si="45"/>
        <v/>
      </c>
      <c r="G980" s="5" t="str">
        <f>IF(ROW()=7,MAX([D_i]),"")</f>
        <v/>
      </c>
      <c r="H980" s="69" t="str">
        <f ca="1">IF(INDIRECT("A"&amp;ROW())="","",RANK([Data],[Data],1)+COUNTIF([Data],Tabulka2493[[#This Row],[Data]])-1)</f>
        <v/>
      </c>
      <c r="I980" s="5" t="str">
        <f ca="1">IF(INDIRECT("A"&amp;ROW())="","",(Tabulka2493[[#This Row],[Pořadí2 - i2]]-1)/COUNT([Data]))</f>
        <v/>
      </c>
      <c r="J980" s="5" t="str">
        <f ca="1">IF(INDIRECT("A"&amp;ROW())="","",H980/COUNT([Data]))</f>
        <v/>
      </c>
      <c r="K980" s="72" t="str">
        <f ca="1">IF(INDIRECT("A"&amp;ROW())="","",NORMDIST(Tabulka2493[[#This Row],[Data]],$X$6,$X$7,1))</f>
        <v/>
      </c>
      <c r="L980" s="5" t="str">
        <f t="shared" ca="1" si="46"/>
        <v/>
      </c>
      <c r="M980" s="5" t="str">
        <f>IF(ROW()=7,MAX(Tabulka2493[D_i]),"")</f>
        <v/>
      </c>
      <c r="N980" s="5"/>
      <c r="O980" s="80"/>
      <c r="P980" s="80"/>
      <c r="Q980" s="80"/>
      <c r="R980" s="76" t="str">
        <f>IF(ROW()=7,IF(SUM([pomocná])&gt;0,SUM([pomocná]),1.36/SQRT(COUNT(Tabulka2493[Data]))),"")</f>
        <v/>
      </c>
      <c r="S980" s="79"/>
      <c r="T980" s="72"/>
      <c r="U980" s="72"/>
      <c r="V980" s="72"/>
    </row>
    <row r="981" spans="1:22">
      <c r="A981" s="4" t="str">
        <f>IF('Odhad rozsahu výběru'!D983="","",'Odhad rozsahu výběru'!D983)</f>
        <v/>
      </c>
      <c r="B981" s="69" t="str">
        <f ca="1">IF(INDIRECT("A"&amp;ROW())="","",RANK(A981,[Data],1))</f>
        <v/>
      </c>
      <c r="C981" s="5" t="str">
        <f ca="1">IF(INDIRECT("A"&amp;ROW())="","",(B981-1)/COUNT([Data]))</f>
        <v/>
      </c>
      <c r="D981" s="5" t="str">
        <f ca="1">IF(INDIRECT("A"&amp;ROW())="","",B981/COUNT([Data]))</f>
        <v/>
      </c>
      <c r="E981" t="str">
        <f t="shared" ca="1" si="47"/>
        <v/>
      </c>
      <c r="F981" s="5" t="str">
        <f t="shared" ca="1" si="45"/>
        <v/>
      </c>
      <c r="G981" s="5" t="str">
        <f>IF(ROW()=7,MAX([D_i]),"")</f>
        <v/>
      </c>
      <c r="H981" s="69" t="str">
        <f ca="1">IF(INDIRECT("A"&amp;ROW())="","",RANK([Data],[Data],1)+COUNTIF([Data],Tabulka2493[[#This Row],[Data]])-1)</f>
        <v/>
      </c>
      <c r="I981" s="5" t="str">
        <f ca="1">IF(INDIRECT("A"&amp;ROW())="","",(Tabulka2493[[#This Row],[Pořadí2 - i2]]-1)/COUNT([Data]))</f>
        <v/>
      </c>
      <c r="J981" s="5" t="str">
        <f ca="1">IF(INDIRECT("A"&amp;ROW())="","",H981/COUNT([Data]))</f>
        <v/>
      </c>
      <c r="K981" s="72" t="str">
        <f ca="1">IF(INDIRECT("A"&amp;ROW())="","",NORMDIST(Tabulka2493[[#This Row],[Data]],$X$6,$X$7,1))</f>
        <v/>
      </c>
      <c r="L981" s="5" t="str">
        <f t="shared" ca="1" si="46"/>
        <v/>
      </c>
      <c r="M981" s="5" t="str">
        <f>IF(ROW()=7,MAX(Tabulka2493[D_i]),"")</f>
        <v/>
      </c>
      <c r="N981" s="5"/>
      <c r="O981" s="80"/>
      <c r="P981" s="80"/>
      <c r="Q981" s="80"/>
      <c r="R981" s="76" t="str">
        <f>IF(ROW()=7,IF(SUM([pomocná])&gt;0,SUM([pomocná]),1.36/SQRT(COUNT(Tabulka2493[Data]))),"")</f>
        <v/>
      </c>
      <c r="S981" s="79"/>
      <c r="T981" s="72"/>
      <c r="U981" s="72"/>
      <c r="V981" s="72"/>
    </row>
    <row r="982" spans="1:22">
      <c r="A982" s="4" t="str">
        <f>IF('Odhad rozsahu výběru'!D984="","",'Odhad rozsahu výběru'!D984)</f>
        <v/>
      </c>
      <c r="B982" s="69" t="str">
        <f ca="1">IF(INDIRECT("A"&amp;ROW())="","",RANK(A982,[Data],1))</f>
        <v/>
      </c>
      <c r="C982" s="5" t="str">
        <f ca="1">IF(INDIRECT("A"&amp;ROW())="","",(B982-1)/COUNT([Data]))</f>
        <v/>
      </c>
      <c r="D982" s="5" t="str">
        <f ca="1">IF(INDIRECT("A"&amp;ROW())="","",B982/COUNT([Data]))</f>
        <v/>
      </c>
      <c r="E982" t="str">
        <f t="shared" ca="1" si="47"/>
        <v/>
      </c>
      <c r="F982" s="5" t="str">
        <f t="shared" ca="1" si="45"/>
        <v/>
      </c>
      <c r="G982" s="5" t="str">
        <f>IF(ROW()=7,MAX([D_i]),"")</f>
        <v/>
      </c>
      <c r="H982" s="69" t="str">
        <f ca="1">IF(INDIRECT("A"&amp;ROW())="","",RANK([Data],[Data],1)+COUNTIF([Data],Tabulka2493[[#This Row],[Data]])-1)</f>
        <v/>
      </c>
      <c r="I982" s="5" t="str">
        <f ca="1">IF(INDIRECT("A"&amp;ROW())="","",(Tabulka2493[[#This Row],[Pořadí2 - i2]]-1)/COUNT([Data]))</f>
        <v/>
      </c>
      <c r="J982" s="5" t="str">
        <f ca="1">IF(INDIRECT("A"&amp;ROW())="","",H982/COUNT([Data]))</f>
        <v/>
      </c>
      <c r="K982" s="72" t="str">
        <f ca="1">IF(INDIRECT("A"&amp;ROW())="","",NORMDIST(Tabulka2493[[#This Row],[Data]],$X$6,$X$7,1))</f>
        <v/>
      </c>
      <c r="L982" s="5" t="str">
        <f t="shared" ca="1" si="46"/>
        <v/>
      </c>
      <c r="M982" s="5" t="str">
        <f>IF(ROW()=7,MAX(Tabulka2493[D_i]),"")</f>
        <v/>
      </c>
      <c r="N982" s="5"/>
      <c r="O982" s="80"/>
      <c r="P982" s="80"/>
      <c r="Q982" s="80"/>
      <c r="R982" s="76" t="str">
        <f>IF(ROW()=7,IF(SUM([pomocná])&gt;0,SUM([pomocná]),1.36/SQRT(COUNT(Tabulka2493[Data]))),"")</f>
        <v/>
      </c>
      <c r="S982" s="79"/>
      <c r="T982" s="72"/>
      <c r="U982" s="72"/>
      <c r="V982" s="72"/>
    </row>
    <row r="983" spans="1:22">
      <c r="A983" s="4" t="str">
        <f>IF('Odhad rozsahu výběru'!D985="","",'Odhad rozsahu výběru'!D985)</f>
        <v/>
      </c>
      <c r="B983" s="69" t="str">
        <f ca="1">IF(INDIRECT("A"&amp;ROW())="","",RANK(A983,[Data],1))</f>
        <v/>
      </c>
      <c r="C983" s="5" t="str">
        <f ca="1">IF(INDIRECT("A"&amp;ROW())="","",(B983-1)/COUNT([Data]))</f>
        <v/>
      </c>
      <c r="D983" s="5" t="str">
        <f ca="1">IF(INDIRECT("A"&amp;ROW())="","",B983/COUNT([Data]))</f>
        <v/>
      </c>
      <c r="E983" t="str">
        <f t="shared" ca="1" si="47"/>
        <v/>
      </c>
      <c r="F983" s="5" t="str">
        <f t="shared" ca="1" si="45"/>
        <v/>
      </c>
      <c r="G983" s="5" t="str">
        <f>IF(ROW()=7,MAX([D_i]),"")</f>
        <v/>
      </c>
      <c r="H983" s="69" t="str">
        <f ca="1">IF(INDIRECT("A"&amp;ROW())="","",RANK([Data],[Data],1)+COUNTIF([Data],Tabulka2493[[#This Row],[Data]])-1)</f>
        <v/>
      </c>
      <c r="I983" s="5" t="str">
        <f ca="1">IF(INDIRECT("A"&amp;ROW())="","",(Tabulka2493[[#This Row],[Pořadí2 - i2]]-1)/COUNT([Data]))</f>
        <v/>
      </c>
      <c r="J983" s="5" t="str">
        <f ca="1">IF(INDIRECT("A"&amp;ROW())="","",H983/COUNT([Data]))</f>
        <v/>
      </c>
      <c r="K983" s="72" t="str">
        <f ca="1">IF(INDIRECT("A"&amp;ROW())="","",NORMDIST(Tabulka2493[[#This Row],[Data]],$X$6,$X$7,1))</f>
        <v/>
      </c>
      <c r="L983" s="5" t="str">
        <f t="shared" ca="1" si="46"/>
        <v/>
      </c>
      <c r="M983" s="5" t="str">
        <f>IF(ROW()=7,MAX(Tabulka2493[D_i]),"")</f>
        <v/>
      </c>
      <c r="N983" s="5"/>
      <c r="O983" s="80"/>
      <c r="P983" s="80"/>
      <c r="Q983" s="80"/>
      <c r="R983" s="76" t="str">
        <f>IF(ROW()=7,IF(SUM([pomocná])&gt;0,SUM([pomocná]),1.36/SQRT(COUNT(Tabulka2493[Data]))),"")</f>
        <v/>
      </c>
      <c r="S983" s="79"/>
      <c r="T983" s="72"/>
      <c r="U983" s="72"/>
      <c r="V983" s="72"/>
    </row>
    <row r="984" spans="1:22">
      <c r="A984" s="4" t="str">
        <f>IF('Odhad rozsahu výběru'!D986="","",'Odhad rozsahu výběru'!D986)</f>
        <v/>
      </c>
      <c r="B984" s="69" t="str">
        <f ca="1">IF(INDIRECT("A"&amp;ROW())="","",RANK(A984,[Data],1))</f>
        <v/>
      </c>
      <c r="C984" s="5" t="str">
        <f ca="1">IF(INDIRECT("A"&amp;ROW())="","",(B984-1)/COUNT([Data]))</f>
        <v/>
      </c>
      <c r="D984" s="5" t="str">
        <f ca="1">IF(INDIRECT("A"&amp;ROW())="","",B984/COUNT([Data]))</f>
        <v/>
      </c>
      <c r="E984" t="str">
        <f t="shared" ca="1" si="47"/>
        <v/>
      </c>
      <c r="F984" s="5" t="str">
        <f t="shared" ca="1" si="45"/>
        <v/>
      </c>
      <c r="G984" s="5" t="str">
        <f>IF(ROW()=7,MAX([D_i]),"")</f>
        <v/>
      </c>
      <c r="H984" s="69" t="str">
        <f ca="1">IF(INDIRECT("A"&amp;ROW())="","",RANK([Data],[Data],1)+COUNTIF([Data],Tabulka2493[[#This Row],[Data]])-1)</f>
        <v/>
      </c>
      <c r="I984" s="5" t="str">
        <f ca="1">IF(INDIRECT("A"&amp;ROW())="","",(Tabulka2493[[#This Row],[Pořadí2 - i2]]-1)/COUNT([Data]))</f>
        <v/>
      </c>
      <c r="J984" s="5" t="str">
        <f ca="1">IF(INDIRECT("A"&amp;ROW())="","",H984/COUNT([Data]))</f>
        <v/>
      </c>
      <c r="K984" s="72" t="str">
        <f ca="1">IF(INDIRECT("A"&amp;ROW())="","",NORMDIST(Tabulka2493[[#This Row],[Data]],$X$6,$X$7,1))</f>
        <v/>
      </c>
      <c r="L984" s="5" t="str">
        <f t="shared" ca="1" si="46"/>
        <v/>
      </c>
      <c r="M984" s="5" t="str">
        <f>IF(ROW()=7,MAX(Tabulka2493[D_i]),"")</f>
        <v/>
      </c>
      <c r="N984" s="5"/>
      <c r="O984" s="80"/>
      <c r="P984" s="80"/>
      <c r="Q984" s="80"/>
      <c r="R984" s="76" t="str">
        <f>IF(ROW()=7,IF(SUM([pomocná])&gt;0,SUM([pomocná]),1.36/SQRT(COUNT(Tabulka2493[Data]))),"")</f>
        <v/>
      </c>
      <c r="S984" s="79"/>
      <c r="T984" s="72"/>
      <c r="U984" s="72"/>
      <c r="V984" s="72"/>
    </row>
    <row r="985" spans="1:22">
      <c r="A985" s="4" t="str">
        <f>IF('Odhad rozsahu výběru'!D987="","",'Odhad rozsahu výběru'!D987)</f>
        <v/>
      </c>
      <c r="B985" s="69" t="str">
        <f ca="1">IF(INDIRECT("A"&amp;ROW())="","",RANK(A985,[Data],1))</f>
        <v/>
      </c>
      <c r="C985" s="5" t="str">
        <f ca="1">IF(INDIRECT("A"&amp;ROW())="","",(B985-1)/COUNT([Data]))</f>
        <v/>
      </c>
      <c r="D985" s="5" t="str">
        <f ca="1">IF(INDIRECT("A"&amp;ROW())="","",B985/COUNT([Data]))</f>
        <v/>
      </c>
      <c r="E985" t="str">
        <f t="shared" ca="1" si="47"/>
        <v/>
      </c>
      <c r="F985" s="5" t="str">
        <f t="shared" ca="1" si="45"/>
        <v/>
      </c>
      <c r="G985" s="5" t="str">
        <f>IF(ROW()=7,MAX([D_i]),"")</f>
        <v/>
      </c>
      <c r="H985" s="69" t="str">
        <f ca="1">IF(INDIRECT("A"&amp;ROW())="","",RANK([Data],[Data],1)+COUNTIF([Data],Tabulka2493[[#This Row],[Data]])-1)</f>
        <v/>
      </c>
      <c r="I985" s="5" t="str">
        <f ca="1">IF(INDIRECT("A"&amp;ROW())="","",(Tabulka2493[[#This Row],[Pořadí2 - i2]]-1)/COUNT([Data]))</f>
        <v/>
      </c>
      <c r="J985" s="5" t="str">
        <f ca="1">IF(INDIRECT("A"&amp;ROW())="","",H985/COUNT([Data]))</f>
        <v/>
      </c>
      <c r="K985" s="72" t="str">
        <f ca="1">IF(INDIRECT("A"&amp;ROW())="","",NORMDIST(Tabulka2493[[#This Row],[Data]],$X$6,$X$7,1))</f>
        <v/>
      </c>
      <c r="L985" s="5" t="str">
        <f t="shared" ca="1" si="46"/>
        <v/>
      </c>
      <c r="M985" s="5" t="str">
        <f>IF(ROW()=7,MAX(Tabulka2493[D_i]),"")</f>
        <v/>
      </c>
      <c r="N985" s="5"/>
      <c r="O985" s="80"/>
      <c r="P985" s="80"/>
      <c r="Q985" s="80"/>
      <c r="R985" s="76" t="str">
        <f>IF(ROW()=7,IF(SUM([pomocná])&gt;0,SUM([pomocná]),1.36/SQRT(COUNT(Tabulka2493[Data]))),"")</f>
        <v/>
      </c>
      <c r="S985" s="79"/>
      <c r="T985" s="72"/>
      <c r="U985" s="72"/>
      <c r="V985" s="72"/>
    </row>
    <row r="986" spans="1:22">
      <c r="A986" s="4" t="str">
        <f>IF('Odhad rozsahu výběru'!D988="","",'Odhad rozsahu výběru'!D988)</f>
        <v/>
      </c>
      <c r="B986" s="69" t="str">
        <f ca="1">IF(INDIRECT("A"&amp;ROW())="","",RANK(A986,[Data],1))</f>
        <v/>
      </c>
      <c r="C986" s="5" t="str">
        <f ca="1">IF(INDIRECT("A"&amp;ROW())="","",(B986-1)/COUNT([Data]))</f>
        <v/>
      </c>
      <c r="D986" s="5" t="str">
        <f ca="1">IF(INDIRECT("A"&amp;ROW())="","",B986/COUNT([Data]))</f>
        <v/>
      </c>
      <c r="E986" t="str">
        <f t="shared" ca="1" si="47"/>
        <v/>
      </c>
      <c r="F986" s="5" t="str">
        <f t="shared" ca="1" si="45"/>
        <v/>
      </c>
      <c r="G986" s="5" t="str">
        <f>IF(ROW()=7,MAX([D_i]),"")</f>
        <v/>
      </c>
      <c r="H986" s="69" t="str">
        <f ca="1">IF(INDIRECT("A"&amp;ROW())="","",RANK([Data],[Data],1)+COUNTIF([Data],Tabulka2493[[#This Row],[Data]])-1)</f>
        <v/>
      </c>
      <c r="I986" s="5" t="str">
        <f ca="1">IF(INDIRECT("A"&amp;ROW())="","",(Tabulka2493[[#This Row],[Pořadí2 - i2]]-1)/COUNT([Data]))</f>
        <v/>
      </c>
      <c r="J986" s="5" t="str">
        <f ca="1">IF(INDIRECT("A"&amp;ROW())="","",H986/COUNT([Data]))</f>
        <v/>
      </c>
      <c r="K986" s="72" t="str">
        <f ca="1">IF(INDIRECT("A"&amp;ROW())="","",NORMDIST(Tabulka2493[[#This Row],[Data]],$X$6,$X$7,1))</f>
        <v/>
      </c>
      <c r="L986" s="5" t="str">
        <f t="shared" ca="1" si="46"/>
        <v/>
      </c>
      <c r="M986" s="5" t="str">
        <f>IF(ROW()=7,MAX(Tabulka2493[D_i]),"")</f>
        <v/>
      </c>
      <c r="N986" s="5"/>
      <c r="O986" s="80"/>
      <c r="P986" s="80"/>
      <c r="Q986" s="80"/>
      <c r="R986" s="76" t="str">
        <f>IF(ROW()=7,IF(SUM([pomocná])&gt;0,SUM([pomocná]),1.36/SQRT(COUNT(Tabulka2493[Data]))),"")</f>
        <v/>
      </c>
      <c r="S986" s="79"/>
      <c r="T986" s="72"/>
      <c r="U986" s="72"/>
      <c r="V986" s="72"/>
    </row>
    <row r="987" spans="1:22">
      <c r="A987" s="4" t="str">
        <f>IF('Odhad rozsahu výběru'!D989="","",'Odhad rozsahu výběru'!D989)</f>
        <v/>
      </c>
      <c r="B987" s="69" t="str">
        <f ca="1">IF(INDIRECT("A"&amp;ROW())="","",RANK(A987,[Data],1))</f>
        <v/>
      </c>
      <c r="C987" s="5" t="str">
        <f ca="1">IF(INDIRECT("A"&amp;ROW())="","",(B987-1)/COUNT([Data]))</f>
        <v/>
      </c>
      <c r="D987" s="5" t="str">
        <f ca="1">IF(INDIRECT("A"&amp;ROW())="","",B987/COUNT([Data]))</f>
        <v/>
      </c>
      <c r="E987" t="str">
        <f t="shared" ca="1" si="47"/>
        <v/>
      </c>
      <c r="F987" s="5" t="str">
        <f t="shared" ca="1" si="45"/>
        <v/>
      </c>
      <c r="G987" s="5" t="str">
        <f>IF(ROW()=7,MAX([D_i]),"")</f>
        <v/>
      </c>
      <c r="H987" s="69" t="str">
        <f ca="1">IF(INDIRECT("A"&amp;ROW())="","",RANK([Data],[Data],1)+COUNTIF([Data],Tabulka2493[[#This Row],[Data]])-1)</f>
        <v/>
      </c>
      <c r="I987" s="5" t="str">
        <f ca="1">IF(INDIRECT("A"&amp;ROW())="","",(Tabulka2493[[#This Row],[Pořadí2 - i2]]-1)/COUNT([Data]))</f>
        <v/>
      </c>
      <c r="J987" s="5" t="str">
        <f ca="1">IF(INDIRECT("A"&amp;ROW())="","",H987/COUNT([Data]))</f>
        <v/>
      </c>
      <c r="K987" s="72" t="str">
        <f ca="1">IF(INDIRECT("A"&amp;ROW())="","",NORMDIST(Tabulka2493[[#This Row],[Data]],$X$6,$X$7,1))</f>
        <v/>
      </c>
      <c r="L987" s="5" t="str">
        <f t="shared" ca="1" si="46"/>
        <v/>
      </c>
      <c r="M987" s="5" t="str">
        <f>IF(ROW()=7,MAX(Tabulka2493[D_i]),"")</f>
        <v/>
      </c>
      <c r="N987" s="5"/>
      <c r="O987" s="80"/>
      <c r="P987" s="80"/>
      <c r="Q987" s="80"/>
      <c r="R987" s="76" t="str">
        <f>IF(ROW()=7,IF(SUM([pomocná])&gt;0,SUM([pomocná]),1.36/SQRT(COUNT(Tabulka2493[Data]))),"")</f>
        <v/>
      </c>
      <c r="S987" s="79"/>
      <c r="T987" s="72"/>
      <c r="U987" s="72"/>
      <c r="V987" s="72"/>
    </row>
    <row r="988" spans="1:22">
      <c r="A988" s="4" t="str">
        <f>IF('Odhad rozsahu výběru'!D990="","",'Odhad rozsahu výběru'!D990)</f>
        <v/>
      </c>
      <c r="B988" s="69" t="str">
        <f ca="1">IF(INDIRECT("A"&amp;ROW())="","",RANK(A988,[Data],1))</f>
        <v/>
      </c>
      <c r="C988" s="5" t="str">
        <f ca="1">IF(INDIRECT("A"&amp;ROW())="","",(B988-1)/COUNT([Data]))</f>
        <v/>
      </c>
      <c r="D988" s="5" t="str">
        <f ca="1">IF(INDIRECT("A"&amp;ROW())="","",B988/COUNT([Data]))</f>
        <v/>
      </c>
      <c r="E988" t="str">
        <f t="shared" ca="1" si="47"/>
        <v/>
      </c>
      <c r="F988" s="5" t="str">
        <f t="shared" ca="1" si="45"/>
        <v/>
      </c>
      <c r="G988" s="5" t="str">
        <f>IF(ROW()=7,MAX([D_i]),"")</f>
        <v/>
      </c>
      <c r="H988" s="69" t="str">
        <f ca="1">IF(INDIRECT("A"&amp;ROW())="","",RANK([Data],[Data],1)+COUNTIF([Data],Tabulka2493[[#This Row],[Data]])-1)</f>
        <v/>
      </c>
      <c r="I988" s="5" t="str">
        <f ca="1">IF(INDIRECT("A"&amp;ROW())="","",(Tabulka2493[[#This Row],[Pořadí2 - i2]]-1)/COUNT([Data]))</f>
        <v/>
      </c>
      <c r="J988" s="5" t="str">
        <f ca="1">IF(INDIRECT("A"&amp;ROW())="","",H988/COUNT([Data]))</f>
        <v/>
      </c>
      <c r="K988" s="72" t="str">
        <f ca="1">IF(INDIRECT("A"&amp;ROW())="","",NORMDIST(Tabulka2493[[#This Row],[Data]],$X$6,$X$7,1))</f>
        <v/>
      </c>
      <c r="L988" s="5" t="str">
        <f t="shared" ca="1" si="46"/>
        <v/>
      </c>
      <c r="M988" s="5" t="str">
        <f>IF(ROW()=7,MAX(Tabulka2493[D_i]),"")</f>
        <v/>
      </c>
      <c r="N988" s="5"/>
      <c r="O988" s="80"/>
      <c r="P988" s="80"/>
      <c r="Q988" s="80"/>
      <c r="R988" s="76" t="str">
        <f>IF(ROW()=7,IF(SUM([pomocná])&gt;0,SUM([pomocná]),1.36/SQRT(COUNT(Tabulka2493[Data]))),"")</f>
        <v/>
      </c>
      <c r="S988" s="79"/>
      <c r="T988" s="72"/>
      <c r="U988" s="72"/>
      <c r="V988" s="72"/>
    </row>
    <row r="989" spans="1:22">
      <c r="A989" s="4" t="str">
        <f>IF('Odhad rozsahu výběru'!D991="","",'Odhad rozsahu výběru'!D991)</f>
        <v/>
      </c>
      <c r="B989" s="69" t="str">
        <f ca="1">IF(INDIRECT("A"&amp;ROW())="","",RANK(A989,[Data],1))</f>
        <v/>
      </c>
      <c r="C989" s="5" t="str">
        <f ca="1">IF(INDIRECT("A"&amp;ROW())="","",(B989-1)/COUNT([Data]))</f>
        <v/>
      </c>
      <c r="D989" s="5" t="str">
        <f ca="1">IF(INDIRECT("A"&amp;ROW())="","",B989/COUNT([Data]))</f>
        <v/>
      </c>
      <c r="E989" t="str">
        <f t="shared" ca="1" si="47"/>
        <v/>
      </c>
      <c r="F989" s="5" t="str">
        <f t="shared" ca="1" si="45"/>
        <v/>
      </c>
      <c r="G989" s="5" t="str">
        <f>IF(ROW()=7,MAX([D_i]),"")</f>
        <v/>
      </c>
      <c r="H989" s="69" t="str">
        <f ca="1">IF(INDIRECT("A"&amp;ROW())="","",RANK([Data],[Data],1)+COUNTIF([Data],Tabulka2493[[#This Row],[Data]])-1)</f>
        <v/>
      </c>
      <c r="I989" s="5" t="str">
        <f ca="1">IF(INDIRECT("A"&amp;ROW())="","",(Tabulka2493[[#This Row],[Pořadí2 - i2]]-1)/COUNT([Data]))</f>
        <v/>
      </c>
      <c r="J989" s="5" t="str">
        <f ca="1">IF(INDIRECT("A"&amp;ROW())="","",H989/COUNT([Data]))</f>
        <v/>
      </c>
      <c r="K989" s="72" t="str">
        <f ca="1">IF(INDIRECT("A"&amp;ROW())="","",NORMDIST(Tabulka2493[[#This Row],[Data]],$X$6,$X$7,1))</f>
        <v/>
      </c>
      <c r="L989" s="5" t="str">
        <f t="shared" ca="1" si="46"/>
        <v/>
      </c>
      <c r="M989" s="5" t="str">
        <f>IF(ROW()=7,MAX(Tabulka2493[D_i]),"")</f>
        <v/>
      </c>
      <c r="N989" s="5"/>
      <c r="O989" s="80"/>
      <c r="P989" s="80"/>
      <c r="Q989" s="80"/>
      <c r="R989" s="76" t="str">
        <f>IF(ROW()=7,IF(SUM([pomocná])&gt;0,SUM([pomocná]),1.36/SQRT(COUNT(Tabulka2493[Data]))),"")</f>
        <v/>
      </c>
      <c r="S989" s="79"/>
      <c r="T989" s="72"/>
      <c r="U989" s="72"/>
      <c r="V989" s="72"/>
    </row>
    <row r="990" spans="1:22">
      <c r="A990" s="4" t="str">
        <f>IF('Odhad rozsahu výběru'!D992="","",'Odhad rozsahu výběru'!D992)</f>
        <v/>
      </c>
      <c r="B990" s="69" t="str">
        <f ca="1">IF(INDIRECT("A"&amp;ROW())="","",RANK(A990,[Data],1))</f>
        <v/>
      </c>
      <c r="C990" s="5" t="str">
        <f ca="1">IF(INDIRECT("A"&amp;ROW())="","",(B990-1)/COUNT([Data]))</f>
        <v/>
      </c>
      <c r="D990" s="5" t="str">
        <f ca="1">IF(INDIRECT("A"&amp;ROW())="","",B990/COUNT([Data]))</f>
        <v/>
      </c>
      <c r="E990" t="str">
        <f t="shared" ca="1" si="47"/>
        <v/>
      </c>
      <c r="F990" s="5" t="str">
        <f t="shared" ca="1" si="45"/>
        <v/>
      </c>
      <c r="G990" s="5" t="str">
        <f>IF(ROW()=7,MAX([D_i]),"")</f>
        <v/>
      </c>
      <c r="H990" s="69" t="str">
        <f ca="1">IF(INDIRECT("A"&amp;ROW())="","",RANK([Data],[Data],1)+COUNTIF([Data],Tabulka2493[[#This Row],[Data]])-1)</f>
        <v/>
      </c>
      <c r="I990" s="5" t="str">
        <f ca="1">IF(INDIRECT("A"&amp;ROW())="","",(Tabulka2493[[#This Row],[Pořadí2 - i2]]-1)/COUNT([Data]))</f>
        <v/>
      </c>
      <c r="J990" s="5" t="str">
        <f ca="1">IF(INDIRECT("A"&amp;ROW())="","",H990/COUNT([Data]))</f>
        <v/>
      </c>
      <c r="K990" s="72" t="str">
        <f ca="1">IF(INDIRECT("A"&amp;ROW())="","",NORMDIST(Tabulka2493[[#This Row],[Data]],$X$6,$X$7,1))</f>
        <v/>
      </c>
      <c r="L990" s="5" t="str">
        <f t="shared" ca="1" si="46"/>
        <v/>
      </c>
      <c r="M990" s="5" t="str">
        <f>IF(ROW()=7,MAX(Tabulka2493[D_i]),"")</f>
        <v/>
      </c>
      <c r="N990" s="5"/>
      <c r="O990" s="80"/>
      <c r="P990" s="80"/>
      <c r="Q990" s="80"/>
      <c r="R990" s="76" t="str">
        <f>IF(ROW()=7,IF(SUM([pomocná])&gt;0,SUM([pomocná]),1.36/SQRT(COUNT(Tabulka2493[Data]))),"")</f>
        <v/>
      </c>
      <c r="S990" s="79"/>
      <c r="T990" s="72"/>
      <c r="U990" s="72"/>
      <c r="V990" s="72"/>
    </row>
    <row r="991" spans="1:22">
      <c r="A991" s="4" t="str">
        <f>IF('Odhad rozsahu výběru'!D993="","",'Odhad rozsahu výběru'!D993)</f>
        <v/>
      </c>
      <c r="B991" s="69" t="str">
        <f ca="1">IF(INDIRECT("A"&amp;ROW())="","",RANK(A991,[Data],1))</f>
        <v/>
      </c>
      <c r="C991" s="5" t="str">
        <f ca="1">IF(INDIRECT("A"&amp;ROW())="","",(B991-1)/COUNT([Data]))</f>
        <v/>
      </c>
      <c r="D991" s="5" t="str">
        <f ca="1">IF(INDIRECT("A"&amp;ROW())="","",B991/COUNT([Data]))</f>
        <v/>
      </c>
      <c r="E991" t="str">
        <f t="shared" ca="1" si="47"/>
        <v/>
      </c>
      <c r="F991" s="5" t="str">
        <f t="shared" ca="1" si="45"/>
        <v/>
      </c>
      <c r="G991" s="5" t="str">
        <f>IF(ROW()=7,MAX([D_i]),"")</f>
        <v/>
      </c>
      <c r="H991" s="69" t="str">
        <f ca="1">IF(INDIRECT("A"&amp;ROW())="","",RANK([Data],[Data],1)+COUNTIF([Data],Tabulka2493[[#This Row],[Data]])-1)</f>
        <v/>
      </c>
      <c r="I991" s="5" t="str">
        <f ca="1">IF(INDIRECT("A"&amp;ROW())="","",(Tabulka2493[[#This Row],[Pořadí2 - i2]]-1)/COUNT([Data]))</f>
        <v/>
      </c>
      <c r="J991" s="5" t="str">
        <f ca="1">IF(INDIRECT("A"&amp;ROW())="","",H991/COUNT([Data]))</f>
        <v/>
      </c>
      <c r="K991" s="72" t="str">
        <f ca="1">IF(INDIRECT("A"&amp;ROW())="","",NORMDIST(Tabulka2493[[#This Row],[Data]],$X$6,$X$7,1))</f>
        <v/>
      </c>
      <c r="L991" s="5" t="str">
        <f t="shared" ca="1" si="46"/>
        <v/>
      </c>
      <c r="M991" s="5" t="str">
        <f>IF(ROW()=7,MAX(Tabulka2493[D_i]),"")</f>
        <v/>
      </c>
      <c r="N991" s="5"/>
      <c r="O991" s="80"/>
      <c r="P991" s="80"/>
      <c r="Q991" s="80"/>
      <c r="R991" s="76" t="str">
        <f>IF(ROW()=7,IF(SUM([pomocná])&gt;0,SUM([pomocná]),1.36/SQRT(COUNT(Tabulka2493[Data]))),"")</f>
        <v/>
      </c>
      <c r="S991" s="79"/>
      <c r="T991" s="72"/>
      <c r="U991" s="72"/>
      <c r="V991" s="72"/>
    </row>
    <row r="992" spans="1:22">
      <c r="A992" s="4" t="str">
        <f>IF('Odhad rozsahu výběru'!D994="","",'Odhad rozsahu výběru'!D994)</f>
        <v/>
      </c>
      <c r="B992" s="69" t="str">
        <f ca="1">IF(INDIRECT("A"&amp;ROW())="","",RANK(A992,[Data],1))</f>
        <v/>
      </c>
      <c r="C992" s="5" t="str">
        <f ca="1">IF(INDIRECT("A"&amp;ROW())="","",(B992-1)/COUNT([Data]))</f>
        <v/>
      </c>
      <c r="D992" s="5" t="str">
        <f ca="1">IF(INDIRECT("A"&amp;ROW())="","",B992/COUNT([Data]))</f>
        <v/>
      </c>
      <c r="E992" t="str">
        <f t="shared" ca="1" si="47"/>
        <v/>
      </c>
      <c r="F992" s="5" t="str">
        <f t="shared" ca="1" si="45"/>
        <v/>
      </c>
      <c r="G992" s="5" t="str">
        <f>IF(ROW()=7,MAX([D_i]),"")</f>
        <v/>
      </c>
      <c r="H992" s="69" t="str">
        <f ca="1">IF(INDIRECT("A"&amp;ROW())="","",RANK([Data],[Data],1)+COUNTIF([Data],Tabulka2493[[#This Row],[Data]])-1)</f>
        <v/>
      </c>
      <c r="I992" s="5" t="str">
        <f ca="1">IF(INDIRECT("A"&amp;ROW())="","",(Tabulka2493[[#This Row],[Pořadí2 - i2]]-1)/COUNT([Data]))</f>
        <v/>
      </c>
      <c r="J992" s="5" t="str">
        <f ca="1">IF(INDIRECT("A"&amp;ROW())="","",H992/COUNT([Data]))</f>
        <v/>
      </c>
      <c r="K992" s="72" t="str">
        <f ca="1">IF(INDIRECT("A"&amp;ROW())="","",NORMDIST(Tabulka2493[[#This Row],[Data]],$X$6,$X$7,1))</f>
        <v/>
      </c>
      <c r="L992" s="5" t="str">
        <f t="shared" ca="1" si="46"/>
        <v/>
      </c>
      <c r="M992" s="5" t="str">
        <f>IF(ROW()=7,MAX(Tabulka2493[D_i]),"")</f>
        <v/>
      </c>
      <c r="N992" s="5"/>
      <c r="O992" s="80"/>
      <c r="P992" s="80"/>
      <c r="Q992" s="80"/>
      <c r="R992" s="76" t="str">
        <f>IF(ROW()=7,IF(SUM([pomocná])&gt;0,SUM([pomocná]),1.36/SQRT(COUNT(Tabulka2493[Data]))),"")</f>
        <v/>
      </c>
      <c r="S992" s="79"/>
      <c r="T992" s="72"/>
      <c r="U992" s="72"/>
      <c r="V992" s="72"/>
    </row>
    <row r="993" spans="1:22">
      <c r="A993" s="4" t="str">
        <f>IF('Odhad rozsahu výběru'!D995="","",'Odhad rozsahu výběru'!D995)</f>
        <v/>
      </c>
      <c r="B993" s="69" t="str">
        <f ca="1">IF(INDIRECT("A"&amp;ROW())="","",RANK(A993,[Data],1))</f>
        <v/>
      </c>
      <c r="C993" s="5" t="str">
        <f ca="1">IF(INDIRECT("A"&amp;ROW())="","",(B993-1)/COUNT([Data]))</f>
        <v/>
      </c>
      <c r="D993" s="5" t="str">
        <f ca="1">IF(INDIRECT("A"&amp;ROW())="","",B993/COUNT([Data]))</f>
        <v/>
      </c>
      <c r="E993" t="str">
        <f t="shared" ca="1" si="47"/>
        <v/>
      </c>
      <c r="F993" s="5" t="str">
        <f t="shared" ca="1" si="45"/>
        <v/>
      </c>
      <c r="G993" s="5" t="str">
        <f>IF(ROW()=7,MAX([D_i]),"")</f>
        <v/>
      </c>
      <c r="H993" s="69" t="str">
        <f ca="1">IF(INDIRECT("A"&amp;ROW())="","",RANK([Data],[Data],1)+COUNTIF([Data],Tabulka2493[[#This Row],[Data]])-1)</f>
        <v/>
      </c>
      <c r="I993" s="5" t="str">
        <f ca="1">IF(INDIRECT("A"&amp;ROW())="","",(Tabulka2493[[#This Row],[Pořadí2 - i2]]-1)/COUNT([Data]))</f>
        <v/>
      </c>
      <c r="J993" s="5" t="str">
        <f ca="1">IF(INDIRECT("A"&amp;ROW())="","",H993/COUNT([Data]))</f>
        <v/>
      </c>
      <c r="K993" s="72" t="str">
        <f ca="1">IF(INDIRECT("A"&amp;ROW())="","",NORMDIST(Tabulka2493[[#This Row],[Data]],$X$6,$X$7,1))</f>
        <v/>
      </c>
      <c r="L993" s="5" t="str">
        <f t="shared" ca="1" si="46"/>
        <v/>
      </c>
      <c r="M993" s="5" t="str">
        <f>IF(ROW()=7,MAX(Tabulka2493[D_i]),"")</f>
        <v/>
      </c>
      <c r="N993" s="5"/>
      <c r="O993" s="80"/>
      <c r="P993" s="80"/>
      <c r="Q993" s="80"/>
      <c r="R993" s="76" t="str">
        <f>IF(ROW()=7,IF(SUM([pomocná])&gt;0,SUM([pomocná]),1.36/SQRT(COUNT(Tabulka2493[Data]))),"")</f>
        <v/>
      </c>
      <c r="S993" s="79"/>
      <c r="T993" s="72"/>
      <c r="U993" s="72"/>
      <c r="V993" s="72"/>
    </row>
    <row r="994" spans="1:22">
      <c r="A994" s="4" t="str">
        <f>IF('Odhad rozsahu výběru'!D996="","",'Odhad rozsahu výběru'!D996)</f>
        <v/>
      </c>
      <c r="B994" s="69" t="str">
        <f ca="1">IF(INDIRECT("A"&amp;ROW())="","",RANK(A994,[Data],1))</f>
        <v/>
      </c>
      <c r="C994" s="5" t="str">
        <f ca="1">IF(INDIRECT("A"&amp;ROW())="","",(B994-1)/COUNT([Data]))</f>
        <v/>
      </c>
      <c r="D994" s="5" t="str">
        <f ca="1">IF(INDIRECT("A"&amp;ROW())="","",B994/COUNT([Data]))</f>
        <v/>
      </c>
      <c r="E994" t="str">
        <f t="shared" ca="1" si="47"/>
        <v/>
      </c>
      <c r="F994" s="5" t="str">
        <f t="shared" ca="1" si="45"/>
        <v/>
      </c>
      <c r="G994" s="5" t="str">
        <f>IF(ROW()=7,MAX([D_i]),"")</f>
        <v/>
      </c>
      <c r="H994" s="69" t="str">
        <f ca="1">IF(INDIRECT("A"&amp;ROW())="","",RANK([Data],[Data],1)+COUNTIF([Data],Tabulka2493[[#This Row],[Data]])-1)</f>
        <v/>
      </c>
      <c r="I994" s="5" t="str">
        <f ca="1">IF(INDIRECT("A"&amp;ROW())="","",(Tabulka2493[[#This Row],[Pořadí2 - i2]]-1)/COUNT([Data]))</f>
        <v/>
      </c>
      <c r="J994" s="5" t="str">
        <f ca="1">IF(INDIRECT("A"&amp;ROW())="","",H994/COUNT([Data]))</f>
        <v/>
      </c>
      <c r="K994" s="72" t="str">
        <f ca="1">IF(INDIRECT("A"&amp;ROW())="","",NORMDIST(Tabulka2493[[#This Row],[Data]],$X$6,$X$7,1))</f>
        <v/>
      </c>
      <c r="L994" s="5" t="str">
        <f t="shared" ca="1" si="46"/>
        <v/>
      </c>
      <c r="M994" s="5" t="str">
        <f>IF(ROW()=7,MAX(Tabulka2493[D_i]),"")</f>
        <v/>
      </c>
      <c r="N994" s="5"/>
      <c r="O994" s="80"/>
      <c r="P994" s="80"/>
      <c r="Q994" s="80"/>
      <c r="R994" s="76" t="str">
        <f>IF(ROW()=7,IF(SUM([pomocná])&gt;0,SUM([pomocná]),1.36/SQRT(COUNT(Tabulka2493[Data]))),"")</f>
        <v/>
      </c>
      <c r="S994" s="79"/>
      <c r="T994" s="72"/>
      <c r="U994" s="72"/>
      <c r="V994" s="72"/>
    </row>
    <row r="995" spans="1:22">
      <c r="A995" s="4" t="str">
        <f>IF('Odhad rozsahu výběru'!D997="","",'Odhad rozsahu výběru'!D997)</f>
        <v/>
      </c>
      <c r="B995" s="69" t="str">
        <f ca="1">IF(INDIRECT("A"&amp;ROW())="","",RANK(A995,[Data],1))</f>
        <v/>
      </c>
      <c r="C995" s="5" t="str">
        <f ca="1">IF(INDIRECT("A"&amp;ROW())="","",(B995-1)/COUNT([Data]))</f>
        <v/>
      </c>
      <c r="D995" s="5" t="str">
        <f ca="1">IF(INDIRECT("A"&amp;ROW())="","",B995/COUNT([Data]))</f>
        <v/>
      </c>
      <c r="E995" t="str">
        <f t="shared" ca="1" si="47"/>
        <v/>
      </c>
      <c r="F995" s="5" t="str">
        <f t="shared" ca="1" si="45"/>
        <v/>
      </c>
      <c r="G995" s="5" t="str">
        <f>IF(ROW()=7,MAX([D_i]),"")</f>
        <v/>
      </c>
      <c r="H995" s="69" t="str">
        <f ca="1">IF(INDIRECT("A"&amp;ROW())="","",RANK([Data],[Data],1)+COUNTIF([Data],Tabulka2493[[#This Row],[Data]])-1)</f>
        <v/>
      </c>
      <c r="I995" s="5" t="str">
        <f ca="1">IF(INDIRECT("A"&amp;ROW())="","",(Tabulka2493[[#This Row],[Pořadí2 - i2]]-1)/COUNT([Data]))</f>
        <v/>
      </c>
      <c r="J995" s="5" t="str">
        <f ca="1">IF(INDIRECT("A"&amp;ROW())="","",H995/COUNT([Data]))</f>
        <v/>
      </c>
      <c r="K995" s="72" t="str">
        <f ca="1">IF(INDIRECT("A"&amp;ROW())="","",NORMDIST(Tabulka2493[[#This Row],[Data]],$X$6,$X$7,1))</f>
        <v/>
      </c>
      <c r="L995" s="5" t="str">
        <f t="shared" ca="1" si="46"/>
        <v/>
      </c>
      <c r="M995" s="5" t="str">
        <f>IF(ROW()=7,MAX(Tabulka2493[D_i]),"")</f>
        <v/>
      </c>
      <c r="N995" s="5"/>
      <c r="O995" s="80"/>
      <c r="P995" s="80"/>
      <c r="Q995" s="80"/>
      <c r="R995" s="76" t="str">
        <f>IF(ROW()=7,IF(SUM([pomocná])&gt;0,SUM([pomocná]),1.36/SQRT(COUNT(Tabulka2493[Data]))),"")</f>
        <v/>
      </c>
      <c r="S995" s="79"/>
      <c r="T995" s="72"/>
      <c r="U995" s="72"/>
      <c r="V995" s="72"/>
    </row>
    <row r="996" spans="1:22">
      <c r="A996" s="4" t="str">
        <f>IF('Odhad rozsahu výběru'!D998="","",'Odhad rozsahu výběru'!D998)</f>
        <v/>
      </c>
      <c r="B996" s="69" t="str">
        <f ca="1">IF(INDIRECT("A"&amp;ROW())="","",RANK(A996,[Data],1))</f>
        <v/>
      </c>
      <c r="C996" s="5" t="str">
        <f ca="1">IF(INDIRECT("A"&amp;ROW())="","",(B996-1)/COUNT([Data]))</f>
        <v/>
      </c>
      <c r="D996" s="5" t="str">
        <f ca="1">IF(INDIRECT("A"&amp;ROW())="","",B996/COUNT([Data]))</f>
        <v/>
      </c>
      <c r="E996" t="str">
        <f t="shared" ca="1" si="47"/>
        <v/>
      </c>
      <c r="F996" s="5" t="str">
        <f t="shared" ca="1" si="45"/>
        <v/>
      </c>
      <c r="G996" s="5" t="str">
        <f>IF(ROW()=7,MAX([D_i]),"")</f>
        <v/>
      </c>
      <c r="H996" s="69" t="str">
        <f ca="1">IF(INDIRECT("A"&amp;ROW())="","",RANK([Data],[Data],1)+COUNTIF([Data],Tabulka2493[[#This Row],[Data]])-1)</f>
        <v/>
      </c>
      <c r="I996" s="5" t="str">
        <f ca="1">IF(INDIRECT("A"&amp;ROW())="","",(Tabulka2493[[#This Row],[Pořadí2 - i2]]-1)/COUNT([Data]))</f>
        <v/>
      </c>
      <c r="J996" s="5" t="str">
        <f ca="1">IF(INDIRECT("A"&amp;ROW())="","",H996/COUNT([Data]))</f>
        <v/>
      </c>
      <c r="K996" s="72" t="str">
        <f ca="1">IF(INDIRECT("A"&amp;ROW())="","",NORMDIST(Tabulka2493[[#This Row],[Data]],$X$6,$X$7,1))</f>
        <v/>
      </c>
      <c r="L996" s="5" t="str">
        <f t="shared" ca="1" si="46"/>
        <v/>
      </c>
      <c r="M996" s="5" t="str">
        <f>IF(ROW()=7,MAX(Tabulka2493[D_i]),"")</f>
        <v/>
      </c>
      <c r="N996" s="5"/>
      <c r="O996" s="80"/>
      <c r="P996" s="80"/>
      <c r="Q996" s="80"/>
      <c r="R996" s="76" t="str">
        <f>IF(ROW()=7,IF(SUM([pomocná])&gt;0,SUM([pomocná]),1.36/SQRT(COUNT(Tabulka2493[Data]))),"")</f>
        <v/>
      </c>
      <c r="S996" s="79"/>
      <c r="T996" s="72"/>
      <c r="U996" s="72"/>
      <c r="V996" s="72"/>
    </row>
    <row r="997" spans="1:22">
      <c r="A997" s="4" t="str">
        <f>IF('Odhad rozsahu výběru'!D999="","",'Odhad rozsahu výběru'!D999)</f>
        <v/>
      </c>
      <c r="B997" s="69" t="str">
        <f ca="1">IF(INDIRECT("A"&amp;ROW())="","",RANK(A997,[Data],1))</f>
        <v/>
      </c>
      <c r="C997" s="5" t="str">
        <f ca="1">IF(INDIRECT("A"&amp;ROW())="","",(B997-1)/COUNT([Data]))</f>
        <v/>
      </c>
      <c r="D997" s="5" t="str">
        <f ca="1">IF(INDIRECT("A"&amp;ROW())="","",B997/COUNT([Data]))</f>
        <v/>
      </c>
      <c r="E997" t="str">
        <f t="shared" ca="1" si="47"/>
        <v/>
      </c>
      <c r="F997" s="5" t="str">
        <f t="shared" ca="1" si="45"/>
        <v/>
      </c>
      <c r="G997" s="5" t="str">
        <f>IF(ROW()=7,MAX([D_i]),"")</f>
        <v/>
      </c>
      <c r="H997" s="69" t="str">
        <f ca="1">IF(INDIRECT("A"&amp;ROW())="","",RANK([Data],[Data],1)+COUNTIF([Data],Tabulka2493[[#This Row],[Data]])-1)</f>
        <v/>
      </c>
      <c r="I997" s="5" t="str">
        <f ca="1">IF(INDIRECT("A"&amp;ROW())="","",(Tabulka2493[[#This Row],[Pořadí2 - i2]]-1)/COUNT([Data]))</f>
        <v/>
      </c>
      <c r="J997" s="5" t="str">
        <f ca="1">IF(INDIRECT("A"&amp;ROW())="","",H997/COUNT([Data]))</f>
        <v/>
      </c>
      <c r="K997" s="72" t="str">
        <f ca="1">IF(INDIRECT("A"&amp;ROW())="","",NORMDIST(Tabulka2493[[#This Row],[Data]],$X$6,$X$7,1))</f>
        <v/>
      </c>
      <c r="L997" s="5" t="str">
        <f t="shared" ca="1" si="46"/>
        <v/>
      </c>
      <c r="M997" s="5" t="str">
        <f>IF(ROW()=7,MAX(Tabulka2493[D_i]),"")</f>
        <v/>
      </c>
      <c r="N997" s="5"/>
      <c r="O997" s="80"/>
      <c r="P997" s="80"/>
      <c r="Q997" s="80"/>
      <c r="R997" s="76" t="str">
        <f>IF(ROW()=7,IF(SUM([pomocná])&gt;0,SUM([pomocná]),1.36/SQRT(COUNT(Tabulka2493[Data]))),"")</f>
        <v/>
      </c>
      <c r="S997" s="79"/>
      <c r="T997" s="72"/>
      <c r="U997" s="72"/>
      <c r="V997" s="72"/>
    </row>
    <row r="998" spans="1:22">
      <c r="A998" s="4" t="str">
        <f>IF('Odhad rozsahu výběru'!D1000="","",'Odhad rozsahu výběru'!D1000)</f>
        <v/>
      </c>
      <c r="B998" s="69" t="str">
        <f ca="1">IF(INDIRECT("A"&amp;ROW())="","",RANK(A998,[Data],1))</f>
        <v/>
      </c>
      <c r="C998" s="5" t="str">
        <f ca="1">IF(INDIRECT("A"&amp;ROW())="","",(B998-1)/COUNT([Data]))</f>
        <v/>
      </c>
      <c r="D998" s="5" t="str">
        <f ca="1">IF(INDIRECT("A"&amp;ROW())="","",B998/COUNT([Data]))</f>
        <v/>
      </c>
      <c r="E998" t="str">
        <f t="shared" ca="1" si="47"/>
        <v/>
      </c>
      <c r="F998" s="5" t="str">
        <f t="shared" ca="1" si="45"/>
        <v/>
      </c>
      <c r="G998" s="5" t="str">
        <f>IF(ROW()=7,MAX([D_i]),"")</f>
        <v/>
      </c>
      <c r="H998" s="69" t="str">
        <f ca="1">IF(INDIRECT("A"&amp;ROW())="","",RANK([Data],[Data],1)+COUNTIF([Data],Tabulka2493[[#This Row],[Data]])-1)</f>
        <v/>
      </c>
      <c r="I998" s="5" t="str">
        <f ca="1">IF(INDIRECT("A"&amp;ROW())="","",(Tabulka2493[[#This Row],[Pořadí2 - i2]]-1)/COUNT([Data]))</f>
        <v/>
      </c>
      <c r="J998" s="5" t="str">
        <f ca="1">IF(INDIRECT("A"&amp;ROW())="","",H998/COUNT([Data]))</f>
        <v/>
      </c>
      <c r="K998" s="72" t="str">
        <f ca="1">IF(INDIRECT("A"&amp;ROW())="","",NORMDIST(Tabulka2493[[#This Row],[Data]],$X$6,$X$7,1))</f>
        <v/>
      </c>
      <c r="L998" s="5" t="str">
        <f t="shared" ca="1" si="46"/>
        <v/>
      </c>
      <c r="M998" s="5" t="str">
        <f>IF(ROW()=7,MAX(Tabulka2493[D_i]),"")</f>
        <v/>
      </c>
      <c r="N998" s="5"/>
      <c r="O998" s="80"/>
      <c r="P998" s="80"/>
      <c r="Q998" s="80"/>
      <c r="R998" s="76" t="str">
        <f>IF(ROW()=7,IF(SUM([pomocná])&gt;0,SUM([pomocná]),1.36/SQRT(COUNT(Tabulka2493[Data]))),"")</f>
        <v/>
      </c>
      <c r="S998" s="79"/>
      <c r="T998" s="72"/>
      <c r="U998" s="72"/>
      <c r="V998" s="72"/>
    </row>
    <row r="999" spans="1:22">
      <c r="A999" s="4" t="str">
        <f>IF('Odhad rozsahu výběru'!D1001="","",'Odhad rozsahu výběru'!D1001)</f>
        <v/>
      </c>
      <c r="B999" s="69" t="str">
        <f ca="1">IF(INDIRECT("A"&amp;ROW())="","",RANK(A999,[Data],1))</f>
        <v/>
      </c>
      <c r="C999" s="5" t="str">
        <f ca="1">IF(INDIRECT("A"&amp;ROW())="","",(B999-1)/COUNT([Data]))</f>
        <v/>
      </c>
      <c r="D999" s="5" t="str">
        <f ca="1">IF(INDIRECT("A"&amp;ROW())="","",B999/COUNT([Data]))</f>
        <v/>
      </c>
      <c r="E999" t="str">
        <f t="shared" ca="1" si="47"/>
        <v/>
      </c>
      <c r="F999" s="5" t="str">
        <f t="shared" ca="1" si="45"/>
        <v/>
      </c>
      <c r="G999" s="5" t="str">
        <f>IF(ROW()=7,MAX([D_i]),"")</f>
        <v/>
      </c>
      <c r="H999" s="69" t="str">
        <f ca="1">IF(INDIRECT("A"&amp;ROW())="","",RANK([Data],[Data],1)+COUNTIF([Data],Tabulka2493[[#This Row],[Data]])-1)</f>
        <v/>
      </c>
      <c r="I999" s="5" t="str">
        <f ca="1">IF(INDIRECT("A"&amp;ROW())="","",(Tabulka2493[[#This Row],[Pořadí2 - i2]]-1)/COUNT([Data]))</f>
        <v/>
      </c>
      <c r="J999" s="5" t="str">
        <f ca="1">IF(INDIRECT("A"&amp;ROW())="","",H999/COUNT([Data]))</f>
        <v/>
      </c>
      <c r="K999" s="72" t="str">
        <f ca="1">IF(INDIRECT("A"&amp;ROW())="","",NORMDIST(Tabulka2493[[#This Row],[Data]],$X$6,$X$7,1))</f>
        <v/>
      </c>
      <c r="L999" s="5" t="str">
        <f t="shared" ca="1" si="46"/>
        <v/>
      </c>
      <c r="M999" s="5" t="str">
        <f>IF(ROW()=7,MAX(Tabulka2493[D_i]),"")</f>
        <v/>
      </c>
      <c r="N999" s="5"/>
      <c r="O999" s="80"/>
      <c r="P999" s="80"/>
      <c r="Q999" s="80"/>
      <c r="R999" s="76" t="str">
        <f>IF(ROW()=7,IF(SUM([pomocná])&gt;0,SUM([pomocná]),1.36/SQRT(COUNT(Tabulka2493[Data]))),"")</f>
        <v/>
      </c>
      <c r="S999" s="79"/>
      <c r="T999" s="72"/>
      <c r="U999" s="72"/>
      <c r="V999" s="72"/>
    </row>
    <row r="1000" spans="1:22">
      <c r="A1000" s="4" t="str">
        <f>IF('Odhad rozsahu výběru'!D1002="","",'Odhad rozsahu výběru'!D1002)</f>
        <v/>
      </c>
      <c r="B1000" s="69" t="str">
        <f ca="1">IF(INDIRECT("A"&amp;ROW())="","",RANK(A1000,[Data],1))</f>
        <v/>
      </c>
      <c r="C1000" s="5" t="str">
        <f ca="1">IF(INDIRECT("A"&amp;ROW())="","",(B1000-1)/COUNT([Data]))</f>
        <v/>
      </c>
      <c r="D1000" s="5" t="str">
        <f ca="1">IF(INDIRECT("A"&amp;ROW())="","",B1000/COUNT([Data]))</f>
        <v/>
      </c>
      <c r="E1000" t="str">
        <f t="shared" ca="1" si="47"/>
        <v/>
      </c>
      <c r="F1000" s="5" t="str">
        <f t="shared" ca="1" si="45"/>
        <v/>
      </c>
      <c r="G1000" s="5" t="str">
        <f>IF(ROW()=7,MAX([D_i]),"")</f>
        <v/>
      </c>
      <c r="H1000" s="69" t="str">
        <f ca="1">IF(INDIRECT("A"&amp;ROW())="","",RANK([Data],[Data],1)+COUNTIF([Data],Tabulka2493[[#This Row],[Data]])-1)</f>
        <v/>
      </c>
      <c r="I1000" s="5" t="str">
        <f ca="1">IF(INDIRECT("A"&amp;ROW())="","",(Tabulka2493[[#This Row],[Pořadí2 - i2]]-1)/COUNT([Data]))</f>
        <v/>
      </c>
      <c r="J1000" s="5" t="str">
        <f ca="1">IF(INDIRECT("A"&amp;ROW())="","",H1000/COUNT([Data]))</f>
        <v/>
      </c>
      <c r="K1000" s="72" t="str">
        <f ca="1">IF(INDIRECT("A"&amp;ROW())="","",NORMDIST(Tabulka2493[[#This Row],[Data]],$X$6,$X$7,1))</f>
        <v/>
      </c>
      <c r="L1000" s="5" t="str">
        <f t="shared" ca="1" si="46"/>
        <v/>
      </c>
      <c r="M1000" s="5" t="str">
        <f>IF(ROW()=7,MAX(Tabulka2493[D_i]),"")</f>
        <v/>
      </c>
      <c r="N1000" s="5"/>
      <c r="O1000" s="80"/>
      <c r="P1000" s="80"/>
      <c r="Q1000" s="80"/>
      <c r="R1000" s="76" t="str">
        <f>IF(ROW()=7,IF(SUM([pomocná])&gt;0,SUM([pomocná]),1.36/SQRT(COUNT(Tabulka2493[Data]))),"")</f>
        <v/>
      </c>
      <c r="S1000" s="79"/>
      <c r="T1000" s="72"/>
      <c r="U1000" s="72"/>
      <c r="V1000" s="72"/>
    </row>
    <row r="1001" spans="1:22">
      <c r="A1001" s="4" t="str">
        <f>IF('Odhad rozsahu výběru'!D1003="","",'Odhad rozsahu výběru'!D1003)</f>
        <v/>
      </c>
      <c r="B1001" s="69" t="str">
        <f ca="1">IF(INDIRECT("A"&amp;ROW())="","",RANK(A1001,[Data],1))</f>
        <v/>
      </c>
      <c r="C1001" s="5" t="str">
        <f ca="1">IF(INDIRECT("A"&amp;ROW())="","",(B1001-1)/COUNT([Data]))</f>
        <v/>
      </c>
      <c r="D1001" s="5" t="str">
        <f ca="1">IF(INDIRECT("A"&amp;ROW())="","",B1001/COUNT([Data]))</f>
        <v/>
      </c>
      <c r="E1001" t="str">
        <f t="shared" ca="1" si="47"/>
        <v/>
      </c>
      <c r="F1001" s="5" t="str">
        <f t="shared" ca="1" si="45"/>
        <v/>
      </c>
      <c r="G1001" s="5" t="str">
        <f>IF(ROW()=7,MAX([D_i]),"")</f>
        <v/>
      </c>
      <c r="H1001" s="69" t="str">
        <f ca="1">IF(INDIRECT("A"&amp;ROW())="","",RANK([Data],[Data],1)+COUNTIF([Data],Tabulka2493[[#This Row],[Data]])-1)</f>
        <v/>
      </c>
      <c r="I1001" s="5" t="str">
        <f ca="1">IF(INDIRECT("A"&amp;ROW())="","",(Tabulka2493[[#This Row],[Pořadí2 - i2]]-1)/COUNT([Data]))</f>
        <v/>
      </c>
      <c r="J1001" s="5" t="str">
        <f ca="1">IF(INDIRECT("A"&amp;ROW())="","",H1001/COUNT([Data]))</f>
        <v/>
      </c>
      <c r="K1001" s="72" t="str">
        <f ca="1">IF(INDIRECT("A"&amp;ROW())="","",NORMDIST(Tabulka2493[[#This Row],[Data]],$X$6,$X$7,1))</f>
        <v/>
      </c>
      <c r="L1001" s="5" t="str">
        <f t="shared" ca="1" si="46"/>
        <v/>
      </c>
      <c r="M1001" s="5" t="str">
        <f>IF(ROW()=7,MAX(Tabulka2493[D_i]),"")</f>
        <v/>
      </c>
      <c r="N1001" s="5"/>
      <c r="O1001" s="80"/>
      <c r="P1001" s="80"/>
      <c r="Q1001" s="80"/>
      <c r="R1001" s="76" t="str">
        <f>IF(ROW()=7,IF(SUM([pomocná])&gt;0,SUM([pomocná]),1.36/SQRT(COUNT(Tabulka2493[Data]))),"")</f>
        <v/>
      </c>
      <c r="S1001" s="79"/>
      <c r="T1001" s="72"/>
      <c r="U1001" s="72"/>
      <c r="V1001" s="72"/>
    </row>
    <row r="1002" spans="1:22">
      <c r="A1002" s="4" t="str">
        <f>IF('Odhad rozsahu výběru'!D1004="","",'Odhad rozsahu výběru'!D1004)</f>
        <v/>
      </c>
      <c r="B1002" s="69" t="str">
        <f ca="1">IF(INDIRECT("A"&amp;ROW())="","",RANK(A1002,[Data],1))</f>
        <v/>
      </c>
      <c r="C1002" s="5" t="str">
        <f ca="1">IF(INDIRECT("A"&amp;ROW())="","",(B1002-1)/COUNT([Data]))</f>
        <v/>
      </c>
      <c r="D1002" s="5" t="str">
        <f ca="1">IF(INDIRECT("A"&amp;ROW())="","",B1002/COUNT([Data]))</f>
        <v/>
      </c>
      <c r="E1002" t="str">
        <f t="shared" ca="1" si="47"/>
        <v/>
      </c>
      <c r="F1002" s="5" t="str">
        <f t="shared" ca="1" si="45"/>
        <v/>
      </c>
      <c r="G1002" s="5" t="str">
        <f>IF(ROW()=7,MAX([D_i]),"")</f>
        <v/>
      </c>
      <c r="H1002" s="69" t="str">
        <f ca="1">IF(INDIRECT("A"&amp;ROW())="","",RANK([Data],[Data],1)+COUNTIF([Data],Tabulka2493[[#This Row],[Data]])-1)</f>
        <v/>
      </c>
      <c r="I1002" s="5" t="str">
        <f ca="1">IF(INDIRECT("A"&amp;ROW())="","",(Tabulka2493[[#This Row],[Pořadí2 - i2]]-1)/COUNT([Data]))</f>
        <v/>
      </c>
      <c r="J1002" s="5" t="str">
        <f ca="1">IF(INDIRECT("A"&amp;ROW())="","",H1002/COUNT([Data]))</f>
        <v/>
      </c>
      <c r="K1002" s="72" t="str">
        <f ca="1">IF(INDIRECT("A"&amp;ROW())="","",NORMDIST(Tabulka2493[[#This Row],[Data]],$X$6,$X$7,1))</f>
        <v/>
      </c>
      <c r="L1002" s="5" t="str">
        <f t="shared" ca="1" si="46"/>
        <v/>
      </c>
      <c r="M1002" s="5" t="str">
        <f>IF(ROW()=7,MAX(Tabulka2493[D_i]),"")</f>
        <v/>
      </c>
      <c r="N1002" s="5"/>
      <c r="O1002" s="80"/>
      <c r="P1002" s="80"/>
      <c r="Q1002" s="80"/>
      <c r="R1002" s="76" t="str">
        <f>IF(ROW()=7,IF(SUM([pomocná])&gt;0,SUM([pomocná]),1.36/SQRT(COUNT(Tabulka2493[Data]))),"")</f>
        <v/>
      </c>
      <c r="S1002" s="79"/>
      <c r="T1002" s="72"/>
      <c r="U1002" s="72"/>
      <c r="V1002" s="72"/>
    </row>
    <row r="1003" spans="1:22">
      <c r="A1003" s="4" t="str">
        <f>IF('Odhad rozsahu výběru'!D1005="","",'Odhad rozsahu výběru'!D1005)</f>
        <v/>
      </c>
      <c r="B1003" s="69" t="str">
        <f ca="1">IF(INDIRECT("A"&amp;ROW())="","",RANK(A1003,[Data],1))</f>
        <v/>
      </c>
      <c r="C1003" s="5" t="str">
        <f ca="1">IF(INDIRECT("A"&amp;ROW())="","",(B1003-1)/COUNT([Data]))</f>
        <v/>
      </c>
      <c r="D1003" s="5" t="str">
        <f ca="1">IF(INDIRECT("A"&amp;ROW())="","",B1003/COUNT([Data]))</f>
        <v/>
      </c>
      <c r="E1003" t="str">
        <f t="shared" ca="1" si="47"/>
        <v/>
      </c>
      <c r="F1003" s="5" t="str">
        <f t="shared" ca="1" si="45"/>
        <v/>
      </c>
      <c r="G1003" s="5" t="str">
        <f>IF(ROW()=7,MAX([D_i]),"")</f>
        <v/>
      </c>
      <c r="H1003" s="69" t="str">
        <f ca="1">IF(INDIRECT("A"&amp;ROW())="","",RANK([Data],[Data],1)+COUNTIF([Data],Tabulka2493[[#This Row],[Data]])-1)</f>
        <v/>
      </c>
      <c r="I1003" s="5" t="str">
        <f ca="1">IF(INDIRECT("A"&amp;ROW())="","",(Tabulka2493[[#This Row],[Pořadí2 - i2]]-1)/COUNT([Data]))</f>
        <v/>
      </c>
      <c r="J1003" s="5" t="str">
        <f ca="1">IF(INDIRECT("A"&amp;ROW())="","",H1003/COUNT([Data]))</f>
        <v/>
      </c>
      <c r="K1003" s="72" t="str">
        <f ca="1">IF(INDIRECT("A"&amp;ROW())="","",NORMDIST(Tabulka2493[[#This Row],[Data]],$X$6,$X$7,1))</f>
        <v/>
      </c>
      <c r="L1003" s="5" t="str">
        <f t="shared" ca="1" si="46"/>
        <v/>
      </c>
      <c r="M1003" s="5" t="str">
        <f>IF(ROW()=7,MAX(Tabulka2493[D_i]),"")</f>
        <v/>
      </c>
      <c r="N1003" s="5"/>
      <c r="O1003" s="80"/>
      <c r="P1003" s="80"/>
      <c r="Q1003" s="80"/>
      <c r="R1003" s="76" t="str">
        <f>IF(ROW()=7,IF(SUM([pomocná])&gt;0,SUM([pomocná]),1.36/SQRT(COUNT(Tabulka2493[Data]))),"")</f>
        <v/>
      </c>
      <c r="S1003" s="79"/>
      <c r="T1003" s="72"/>
      <c r="U1003" s="72"/>
      <c r="V1003" s="72"/>
    </row>
    <row r="1004" spans="1:22">
      <c r="A1004" s="4" t="str">
        <f>IF('Odhad rozsahu výběru'!D1006="","",'Odhad rozsahu výběru'!D1006)</f>
        <v/>
      </c>
      <c r="B1004" s="69" t="str">
        <f ca="1">IF(INDIRECT("A"&amp;ROW())="","",RANK(A1004,[Data],1))</f>
        <v/>
      </c>
      <c r="C1004" s="5" t="str">
        <f ca="1">IF(INDIRECT("A"&amp;ROW())="","",(B1004-1)/COUNT([Data]))</f>
        <v/>
      </c>
      <c r="D1004" s="5" t="str">
        <f ca="1">IF(INDIRECT("A"&amp;ROW())="","",B1004/COUNT([Data]))</f>
        <v/>
      </c>
      <c r="E1004" t="str">
        <f t="shared" ca="1" si="47"/>
        <v/>
      </c>
      <c r="F1004" s="5" t="str">
        <f t="shared" ca="1" si="45"/>
        <v/>
      </c>
      <c r="G1004" s="5" t="str">
        <f>IF(ROW()=7,MAX([D_i]),"")</f>
        <v/>
      </c>
      <c r="H1004" s="69" t="str">
        <f ca="1">IF(INDIRECT("A"&amp;ROW())="","",RANK([Data],[Data],1)+COUNTIF([Data],Tabulka2493[[#This Row],[Data]])-1)</f>
        <v/>
      </c>
      <c r="I1004" s="5" t="str">
        <f ca="1">IF(INDIRECT("A"&amp;ROW())="","",(Tabulka2493[[#This Row],[Pořadí2 - i2]]-1)/COUNT([Data]))</f>
        <v/>
      </c>
      <c r="J1004" s="5" t="str">
        <f ca="1">IF(INDIRECT("A"&amp;ROW())="","",H1004/COUNT([Data]))</f>
        <v/>
      </c>
      <c r="K1004" s="72" t="str">
        <f ca="1">IF(INDIRECT("A"&amp;ROW())="","",NORMDIST(Tabulka2493[[#This Row],[Data]],$X$6,$X$7,1))</f>
        <v/>
      </c>
      <c r="L1004" s="5" t="str">
        <f t="shared" ca="1" si="46"/>
        <v/>
      </c>
      <c r="M1004" s="5" t="str">
        <f>IF(ROW()=7,MAX(Tabulka2493[D_i]),"")</f>
        <v/>
      </c>
      <c r="N1004" s="5"/>
      <c r="O1004" s="80"/>
      <c r="P1004" s="80"/>
      <c r="Q1004" s="80"/>
      <c r="R1004" s="76" t="str">
        <f>IF(ROW()=7,IF(SUM([pomocná])&gt;0,SUM([pomocná]),1.36/SQRT(COUNT(Tabulka2493[Data]))),"")</f>
        <v/>
      </c>
      <c r="S1004" s="79"/>
      <c r="T1004" s="72"/>
      <c r="U1004" s="72"/>
      <c r="V1004" s="72"/>
    </row>
    <row r="1005" spans="1:22">
      <c r="A1005" s="4" t="str">
        <f>IF('Odhad rozsahu výběru'!D1007="","",'Odhad rozsahu výběru'!D1007)</f>
        <v/>
      </c>
      <c r="B1005" s="69" t="str">
        <f ca="1">IF(INDIRECT("A"&amp;ROW())="","",RANK(A1005,[Data],1))</f>
        <v/>
      </c>
      <c r="C1005" s="5" t="str">
        <f ca="1">IF(INDIRECT("A"&amp;ROW())="","",(B1005-1)/COUNT([Data]))</f>
        <v/>
      </c>
      <c r="D1005" s="5" t="str">
        <f ca="1">IF(INDIRECT("A"&amp;ROW())="","",B1005/COUNT([Data]))</f>
        <v/>
      </c>
      <c r="E1005" t="str">
        <f t="shared" ca="1" si="47"/>
        <v/>
      </c>
      <c r="F1005" s="5" t="str">
        <f t="shared" ca="1" si="45"/>
        <v/>
      </c>
      <c r="G1005" s="5" t="str">
        <f>IF(ROW()=7,MAX([D_i]),"")</f>
        <v/>
      </c>
      <c r="H1005" s="69" t="str">
        <f ca="1">IF(INDIRECT("A"&amp;ROW())="","",RANK([Data],[Data],1)+COUNTIF([Data],Tabulka2493[[#This Row],[Data]])-1)</f>
        <v/>
      </c>
      <c r="I1005" s="5" t="str">
        <f ca="1">IF(INDIRECT("A"&amp;ROW())="","",(Tabulka2493[[#This Row],[Pořadí2 - i2]]-1)/COUNT([Data]))</f>
        <v/>
      </c>
      <c r="J1005" s="5" t="str">
        <f ca="1">IF(INDIRECT("A"&amp;ROW())="","",H1005/COUNT([Data]))</f>
        <v/>
      </c>
      <c r="K1005" s="72" t="str">
        <f ca="1">IF(INDIRECT("A"&amp;ROW())="","",NORMDIST(Tabulka2493[[#This Row],[Data]],$X$6,$X$7,1))</f>
        <v/>
      </c>
      <c r="L1005" s="5" t="str">
        <f t="shared" ca="1" si="46"/>
        <v/>
      </c>
      <c r="M1005" s="5" t="str">
        <f>IF(ROW()=7,MAX(Tabulka2493[D_i]),"")</f>
        <v/>
      </c>
      <c r="N1005" s="5"/>
      <c r="O1005" s="82"/>
      <c r="P1005" s="82"/>
      <c r="Q1005" s="82"/>
      <c r="R1005" s="83" t="str">
        <f>IF(ROW()=7,IF(SUM([pomocná])&gt;0,SUM([pomocná]),1.36/SQRT(COUNT(Tabulka2493[Data]))),"")</f>
        <v/>
      </c>
      <c r="S1005" s="84"/>
      <c r="T1005" s="72"/>
      <c r="U1005" s="72"/>
      <c r="V1005" s="72"/>
    </row>
  </sheetData>
  <sheetProtection password="D423" sheet="1" objects="1" scenarios="1" selectLockedCells="1" selectUnlockedCell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P1008"/>
  <sheetViews>
    <sheetView workbookViewId="0">
      <selection activeCell="E22" sqref="E22"/>
    </sheetView>
  </sheetViews>
  <sheetFormatPr defaultRowHeight="15"/>
  <cols>
    <col min="4" max="4" width="28.42578125" bestFit="1" customWidth="1"/>
    <col min="5" max="5" width="9.140625" style="1"/>
  </cols>
  <sheetData>
    <row r="1" spans="1:16" ht="21">
      <c r="A1" s="34" t="s">
        <v>20</v>
      </c>
      <c r="B1" s="34"/>
      <c r="C1" s="34"/>
      <c r="D1" s="34"/>
      <c r="E1" s="3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>
      <c r="A2" s="36"/>
      <c r="B2" s="36"/>
      <c r="C2" s="36"/>
      <c r="D2" s="36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>
      <c r="A3" s="38" t="s">
        <v>19</v>
      </c>
      <c r="B3" s="36"/>
      <c r="C3" s="36"/>
      <c r="D3" s="36"/>
      <c r="E3" s="3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 customHeight="1">
      <c r="A4" s="36" t="s">
        <v>28</v>
      </c>
      <c r="B4" s="36"/>
      <c r="C4" s="36"/>
      <c r="D4" s="36"/>
      <c r="E4" s="37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.75" customHeight="1">
      <c r="A5" s="36" t="s">
        <v>29</v>
      </c>
      <c r="B5" s="36"/>
      <c r="C5" s="36"/>
      <c r="D5" s="36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.75" customHeight="1">
      <c r="A6" s="36" t="s">
        <v>56</v>
      </c>
      <c r="B6" s="36"/>
      <c r="C6" s="36"/>
      <c r="D6" s="36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>
      <c r="A7" s="36" t="s">
        <v>57</v>
      </c>
      <c r="B7" s="36"/>
      <c r="C7" s="36"/>
      <c r="D7" s="36"/>
      <c r="E7" s="37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>
      <c r="A8" s="36"/>
      <c r="B8" s="36"/>
      <c r="C8" s="36"/>
      <c r="D8" s="36"/>
      <c r="E8" s="37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>
      <c r="A9" s="36" t="s">
        <v>1</v>
      </c>
      <c r="D9" s="39" t="s">
        <v>27</v>
      </c>
      <c r="E9" s="21"/>
      <c r="F9" s="15"/>
      <c r="G9" s="15"/>
      <c r="H9" s="15"/>
      <c r="I9" s="15"/>
      <c r="J9" s="15"/>
      <c r="K9" s="15"/>
    </row>
    <row r="10" spans="1:16">
      <c r="A10" s="55" t="str">
        <f>IF('Odhad parametrů populace'!$B$14='Odhad parametrů populace'!$O$14,Tabulka3[[#This Row],[Výběrový soubor]],"")</f>
        <v/>
      </c>
      <c r="D10" s="36"/>
    </row>
    <row r="11" spans="1:16">
      <c r="A11" s="55">
        <v>0</v>
      </c>
      <c r="D11" s="31" t="s">
        <v>24</v>
      </c>
      <c r="E11" s="45" t="str">
        <f>IF('Odhad parametrů populace'!$B$21='Odhad parametrů populace'!$O$16,IF('Odhad parametrů populace'!$B$14='Odhad parametrů populace'!O14,COUNT(Tabulka3[Výběrový soubor]),IF('Odhad parametrů populace'!$B$8='Odhad parametrů populace'!$O$8,'Odhad parametrů populace'!B19,'Odhad parametrů populace'!B18)),"")</f>
        <v/>
      </c>
    </row>
    <row r="12" spans="1:16">
      <c r="A12" s="55">
        <v>0</v>
      </c>
      <c r="D12" s="32"/>
      <c r="E12" s="40"/>
    </row>
    <row r="13" spans="1:16">
      <c r="A13" s="55">
        <v>0</v>
      </c>
      <c r="D13" s="56" t="s">
        <v>12</v>
      </c>
      <c r="E13" s="45" t="str">
        <f>IF('Odhad parametrů populace'!$B$21='Odhad parametrů populace'!$O$16,IF('Odhad parametrů populace'!$B$14='Odhad parametrů populace'!$O$14,AVERAGE(Tabulka3[Výběrový soubor]),IF('Odhad parametrů populace'!$B$8='Odhad parametrů populace'!$O$8,'Odhad parametrů populace'!$B$17,"")),"")</f>
        <v/>
      </c>
    </row>
    <row r="14" spans="1:16">
      <c r="A14" s="55">
        <v>0</v>
      </c>
      <c r="D14" s="31" t="s">
        <v>23</v>
      </c>
      <c r="E14" s="45" t="str">
        <f>IF('Odhad parametrů populace'!$B$21='Odhad parametrů populace'!$O$16,IF('Odhad parametrů populace'!$B$14='Odhad parametrů populace'!$O$14,STDEV(Tabulka3[Výběrový soubor]),IF('Odhad parametrů populace'!$B$8='Odhad parametrů populace'!$O$8,'Odhad parametrů populace'!B18,'Odhad parametrů populace'!$B$17)),"")</f>
        <v/>
      </c>
    </row>
    <row r="15" spans="1:16">
      <c r="A15" s="55">
        <v>0</v>
      </c>
      <c r="D15" s="31" t="s">
        <v>22</v>
      </c>
      <c r="E15" s="45" t="str">
        <f>IF('Odhad parametrů populace'!$B$21='Odhad parametrů populace'!$O$16,E14^2,"")</f>
        <v/>
      </c>
    </row>
    <row r="16" spans="1:16">
      <c r="A16" s="55">
        <v>0</v>
      </c>
      <c r="D16" s="32"/>
      <c r="E16" s="40"/>
    </row>
    <row r="17" spans="1:10">
      <c r="A17" s="55">
        <v>0</v>
      </c>
      <c r="D17" s="31" t="s">
        <v>25</v>
      </c>
      <c r="E17" s="45"/>
      <c r="G17" s="31" t="str">
        <f>D18</f>
        <v>Výběrová relativní  četnost</v>
      </c>
      <c r="H17" s="31"/>
      <c r="I17" s="31"/>
      <c r="J17" s="33" t="str">
        <f>IF(E17="","",E17/E11)</f>
        <v/>
      </c>
    </row>
    <row r="18" spans="1:10">
      <c r="A18" s="55">
        <v>0</v>
      </c>
      <c r="D18" s="31" t="s">
        <v>26</v>
      </c>
      <c r="E18" s="45">
        <f>'Odhad parametrů populace'!B17</f>
        <v>0</v>
      </c>
    </row>
    <row r="19" spans="1:10">
      <c r="A19" s="55">
        <v>0</v>
      </c>
    </row>
    <row r="20" spans="1:10">
      <c r="A20" s="55">
        <v>0</v>
      </c>
    </row>
    <row r="21" spans="1:10">
      <c r="A21" s="55">
        <v>0</v>
      </c>
    </row>
    <row r="22" spans="1:10">
      <c r="A22" s="55">
        <v>0</v>
      </c>
    </row>
    <row r="23" spans="1:10">
      <c r="A23" s="55">
        <v>0</v>
      </c>
    </row>
    <row r="24" spans="1:10">
      <c r="A24" s="55">
        <v>0</v>
      </c>
    </row>
    <row r="25" spans="1:10">
      <c r="A25" s="55">
        <v>0</v>
      </c>
    </row>
    <row r="26" spans="1:10">
      <c r="A26" s="55">
        <v>0</v>
      </c>
    </row>
    <row r="27" spans="1:10">
      <c r="A27" s="55">
        <v>0</v>
      </c>
    </row>
    <row r="28" spans="1:10">
      <c r="A28" s="55">
        <v>0</v>
      </c>
    </row>
    <row r="29" spans="1:10">
      <c r="A29" s="55">
        <v>0</v>
      </c>
    </row>
    <row r="30" spans="1:10">
      <c r="A30" s="55">
        <v>0</v>
      </c>
    </row>
    <row r="31" spans="1:10">
      <c r="A31" s="55">
        <v>0</v>
      </c>
    </row>
    <row r="32" spans="1:10">
      <c r="A32" s="55">
        <v>0</v>
      </c>
    </row>
    <row r="33" spans="1:1">
      <c r="A33" s="55">
        <v>0</v>
      </c>
    </row>
    <row r="34" spans="1:1">
      <c r="A34" s="55">
        <v>0</v>
      </c>
    </row>
    <row r="35" spans="1:1">
      <c r="A35" s="55">
        <v>0</v>
      </c>
    </row>
    <row r="36" spans="1:1">
      <c r="A36" s="55">
        <v>0</v>
      </c>
    </row>
    <row r="37" spans="1:1">
      <c r="A37" s="55">
        <v>0</v>
      </c>
    </row>
    <row r="38" spans="1:1">
      <c r="A38" s="55">
        <v>0</v>
      </c>
    </row>
    <row r="39" spans="1:1">
      <c r="A39" s="55">
        <v>0</v>
      </c>
    </row>
    <row r="40" spans="1:1">
      <c r="A40" s="55">
        <v>0</v>
      </c>
    </row>
    <row r="41" spans="1:1">
      <c r="A41" s="55">
        <v>0</v>
      </c>
    </row>
    <row r="42" spans="1:1">
      <c r="A42" s="55">
        <v>0</v>
      </c>
    </row>
    <row r="43" spans="1:1">
      <c r="A43" s="55">
        <v>0</v>
      </c>
    </row>
    <row r="44" spans="1:1">
      <c r="A44" s="55">
        <v>0</v>
      </c>
    </row>
    <row r="45" spans="1:1">
      <c r="A45" s="55">
        <v>0</v>
      </c>
    </row>
    <row r="46" spans="1:1">
      <c r="A46" s="55">
        <v>0</v>
      </c>
    </row>
    <row r="47" spans="1:1">
      <c r="A47" s="55">
        <v>0</v>
      </c>
    </row>
    <row r="48" spans="1:1">
      <c r="A48" s="55">
        <v>0</v>
      </c>
    </row>
    <row r="49" spans="1:1">
      <c r="A49" s="55">
        <v>0</v>
      </c>
    </row>
    <row r="50" spans="1:1">
      <c r="A50" s="55">
        <v>0</v>
      </c>
    </row>
    <row r="51" spans="1:1">
      <c r="A51" s="55">
        <v>0</v>
      </c>
    </row>
    <row r="52" spans="1:1">
      <c r="A52" s="55">
        <v>0</v>
      </c>
    </row>
    <row r="53" spans="1:1">
      <c r="A53" s="55">
        <v>0</v>
      </c>
    </row>
    <row r="54" spans="1:1">
      <c r="A54" s="55">
        <v>0</v>
      </c>
    </row>
    <row r="55" spans="1:1">
      <c r="A55" s="55">
        <v>0</v>
      </c>
    </row>
    <row r="56" spans="1:1">
      <c r="A56" s="55">
        <v>0</v>
      </c>
    </row>
    <row r="57" spans="1:1">
      <c r="A57" s="55">
        <v>0</v>
      </c>
    </row>
    <row r="58" spans="1:1">
      <c r="A58" s="55">
        <v>0</v>
      </c>
    </row>
    <row r="59" spans="1:1">
      <c r="A59" s="55">
        <v>0</v>
      </c>
    </row>
    <row r="60" spans="1:1">
      <c r="A60" s="55">
        <v>0</v>
      </c>
    </row>
    <row r="61" spans="1:1">
      <c r="A61" s="55">
        <v>0</v>
      </c>
    </row>
    <row r="62" spans="1:1">
      <c r="A62" s="55">
        <v>0</v>
      </c>
    </row>
    <row r="63" spans="1:1">
      <c r="A63" s="55">
        <v>0</v>
      </c>
    </row>
    <row r="64" spans="1:1">
      <c r="A64" s="55">
        <v>0</v>
      </c>
    </row>
    <row r="65" spans="1:1">
      <c r="A65" s="55">
        <v>0</v>
      </c>
    </row>
    <row r="66" spans="1:1">
      <c r="A66" s="55">
        <v>0</v>
      </c>
    </row>
    <row r="67" spans="1:1">
      <c r="A67" s="55">
        <v>0</v>
      </c>
    </row>
    <row r="68" spans="1:1">
      <c r="A68" s="55">
        <v>0</v>
      </c>
    </row>
    <row r="69" spans="1:1">
      <c r="A69" s="55">
        <v>0</v>
      </c>
    </row>
    <row r="70" spans="1:1">
      <c r="A70" s="55">
        <v>0</v>
      </c>
    </row>
    <row r="71" spans="1:1">
      <c r="A71" s="55">
        <v>0</v>
      </c>
    </row>
    <row r="72" spans="1:1">
      <c r="A72" s="55">
        <v>0</v>
      </c>
    </row>
    <row r="73" spans="1:1">
      <c r="A73" s="55">
        <v>0</v>
      </c>
    </row>
    <row r="74" spans="1:1">
      <c r="A74" s="55">
        <v>0</v>
      </c>
    </row>
    <row r="75" spans="1:1">
      <c r="A75" s="55">
        <v>0</v>
      </c>
    </row>
    <row r="76" spans="1:1">
      <c r="A76" s="55">
        <v>0</v>
      </c>
    </row>
    <row r="77" spans="1:1">
      <c r="A77" s="55">
        <v>0</v>
      </c>
    </row>
    <row r="78" spans="1:1">
      <c r="A78" s="55">
        <v>0</v>
      </c>
    </row>
    <row r="79" spans="1:1">
      <c r="A79" s="55">
        <v>0</v>
      </c>
    </row>
    <row r="80" spans="1:1">
      <c r="A80" s="55">
        <v>0</v>
      </c>
    </row>
    <row r="81" spans="1:1">
      <c r="A81" s="55">
        <v>0</v>
      </c>
    </row>
    <row r="82" spans="1:1">
      <c r="A82" s="55">
        <v>0</v>
      </c>
    </row>
    <row r="83" spans="1:1">
      <c r="A83" s="55">
        <v>0</v>
      </c>
    </row>
    <row r="84" spans="1:1">
      <c r="A84" s="55">
        <v>0</v>
      </c>
    </row>
    <row r="85" spans="1:1">
      <c r="A85" s="55">
        <v>0</v>
      </c>
    </row>
    <row r="86" spans="1:1">
      <c r="A86" s="55">
        <v>0</v>
      </c>
    </row>
    <row r="87" spans="1:1">
      <c r="A87" s="55">
        <v>0</v>
      </c>
    </row>
    <row r="88" spans="1:1">
      <c r="A88" s="55">
        <v>0</v>
      </c>
    </row>
    <row r="89" spans="1:1">
      <c r="A89" s="55">
        <v>0</v>
      </c>
    </row>
    <row r="90" spans="1:1">
      <c r="A90" s="55">
        <v>0</v>
      </c>
    </row>
    <row r="91" spans="1:1">
      <c r="A91" s="55">
        <v>0</v>
      </c>
    </row>
    <row r="92" spans="1:1">
      <c r="A92" s="55">
        <v>0</v>
      </c>
    </row>
    <row r="93" spans="1:1">
      <c r="A93" s="55">
        <v>0</v>
      </c>
    </row>
    <row r="94" spans="1:1">
      <c r="A94" s="55">
        <v>0</v>
      </c>
    </row>
    <row r="95" spans="1:1">
      <c r="A95" s="55">
        <v>0</v>
      </c>
    </row>
    <row r="96" spans="1:1">
      <c r="A96" s="55">
        <v>0</v>
      </c>
    </row>
    <row r="97" spans="1:1">
      <c r="A97" s="55">
        <v>0</v>
      </c>
    </row>
    <row r="98" spans="1:1">
      <c r="A98" s="55">
        <v>0</v>
      </c>
    </row>
    <row r="99" spans="1:1">
      <c r="A99" s="55">
        <v>0</v>
      </c>
    </row>
    <row r="100" spans="1:1">
      <c r="A100" s="55">
        <v>0</v>
      </c>
    </row>
    <row r="101" spans="1:1">
      <c r="A101" s="55">
        <v>0</v>
      </c>
    </row>
    <row r="102" spans="1:1">
      <c r="A102" s="55">
        <v>0</v>
      </c>
    </row>
    <row r="103" spans="1:1">
      <c r="A103" s="55">
        <v>0</v>
      </c>
    </row>
    <row r="104" spans="1:1">
      <c r="A104" s="55">
        <v>0</v>
      </c>
    </row>
    <row r="105" spans="1:1">
      <c r="A105" s="55">
        <v>0</v>
      </c>
    </row>
    <row r="106" spans="1:1">
      <c r="A106" s="55">
        <v>0</v>
      </c>
    </row>
    <row r="107" spans="1:1">
      <c r="A107" s="55">
        <v>0</v>
      </c>
    </row>
    <row r="108" spans="1:1">
      <c r="A108" s="55">
        <v>0</v>
      </c>
    </row>
    <row r="109" spans="1:1">
      <c r="A109" s="55">
        <v>0</v>
      </c>
    </row>
    <row r="110" spans="1:1">
      <c r="A110" s="55">
        <v>0</v>
      </c>
    </row>
    <row r="111" spans="1:1">
      <c r="A111" s="55">
        <v>0</v>
      </c>
    </row>
    <row r="112" spans="1:1">
      <c r="A112" s="55">
        <v>0</v>
      </c>
    </row>
    <row r="113" spans="1:1">
      <c r="A113" s="55">
        <v>0</v>
      </c>
    </row>
    <row r="114" spans="1:1">
      <c r="A114" s="55">
        <v>0</v>
      </c>
    </row>
    <row r="115" spans="1:1">
      <c r="A115" s="55">
        <v>0</v>
      </c>
    </row>
    <row r="116" spans="1:1">
      <c r="A116" s="55">
        <v>0</v>
      </c>
    </row>
    <row r="117" spans="1:1">
      <c r="A117" s="55">
        <v>0</v>
      </c>
    </row>
    <row r="118" spans="1:1">
      <c r="A118" s="55">
        <v>0</v>
      </c>
    </row>
    <row r="119" spans="1:1">
      <c r="A119" s="55">
        <v>0</v>
      </c>
    </row>
    <row r="120" spans="1:1">
      <c r="A120" s="55">
        <v>0</v>
      </c>
    </row>
    <row r="121" spans="1:1">
      <c r="A121" s="55">
        <v>0</v>
      </c>
    </row>
    <row r="122" spans="1:1">
      <c r="A122" s="55">
        <v>0</v>
      </c>
    </row>
    <row r="123" spans="1:1">
      <c r="A123" s="55">
        <v>0</v>
      </c>
    </row>
    <row r="124" spans="1:1">
      <c r="A124" s="55">
        <v>0</v>
      </c>
    </row>
    <row r="125" spans="1:1">
      <c r="A125" s="55">
        <v>0</v>
      </c>
    </row>
    <row r="126" spans="1:1">
      <c r="A126" s="55">
        <v>0</v>
      </c>
    </row>
    <row r="127" spans="1:1">
      <c r="A127" s="55">
        <v>0</v>
      </c>
    </row>
    <row r="128" spans="1:1">
      <c r="A128" s="55">
        <v>0</v>
      </c>
    </row>
    <row r="129" spans="1:1">
      <c r="A129" s="55">
        <v>0</v>
      </c>
    </row>
    <row r="130" spans="1:1">
      <c r="A130" s="55">
        <v>0</v>
      </c>
    </row>
    <row r="131" spans="1:1">
      <c r="A131" s="55">
        <v>0</v>
      </c>
    </row>
    <row r="132" spans="1:1">
      <c r="A132" s="55">
        <v>0</v>
      </c>
    </row>
    <row r="133" spans="1:1">
      <c r="A133" s="55">
        <v>0</v>
      </c>
    </row>
    <row r="134" spans="1:1">
      <c r="A134" s="55">
        <v>0</v>
      </c>
    </row>
    <row r="135" spans="1:1">
      <c r="A135" s="55">
        <v>0</v>
      </c>
    </row>
    <row r="136" spans="1:1">
      <c r="A136" s="55">
        <v>0</v>
      </c>
    </row>
    <row r="137" spans="1:1">
      <c r="A137" s="55">
        <v>0</v>
      </c>
    </row>
    <row r="138" spans="1:1">
      <c r="A138" s="55">
        <v>0</v>
      </c>
    </row>
    <row r="139" spans="1:1">
      <c r="A139" s="55">
        <v>0</v>
      </c>
    </row>
    <row r="140" spans="1:1">
      <c r="A140" s="55">
        <v>0</v>
      </c>
    </row>
    <row r="141" spans="1:1">
      <c r="A141" s="55">
        <v>0</v>
      </c>
    </row>
    <row r="142" spans="1:1">
      <c r="A142" s="55">
        <v>0</v>
      </c>
    </row>
    <row r="143" spans="1:1">
      <c r="A143" s="55">
        <v>0</v>
      </c>
    </row>
    <row r="144" spans="1:1">
      <c r="A144" s="55">
        <v>0</v>
      </c>
    </row>
    <row r="145" spans="1:1">
      <c r="A145" s="55">
        <v>0</v>
      </c>
    </row>
    <row r="146" spans="1:1">
      <c r="A146" s="55">
        <v>0</v>
      </c>
    </row>
    <row r="147" spans="1:1">
      <c r="A147" s="55">
        <v>0</v>
      </c>
    </row>
    <row r="148" spans="1:1">
      <c r="A148" s="55">
        <v>0</v>
      </c>
    </row>
    <row r="149" spans="1:1">
      <c r="A149" s="55">
        <v>0</v>
      </c>
    </row>
    <row r="150" spans="1:1">
      <c r="A150" s="55">
        <v>0</v>
      </c>
    </row>
    <row r="151" spans="1:1">
      <c r="A151" s="55">
        <v>0</v>
      </c>
    </row>
    <row r="152" spans="1:1">
      <c r="A152" s="55">
        <v>0</v>
      </c>
    </row>
    <row r="153" spans="1:1">
      <c r="A153" s="55">
        <v>0</v>
      </c>
    </row>
    <row r="154" spans="1:1">
      <c r="A154" s="55">
        <v>0</v>
      </c>
    </row>
    <row r="155" spans="1:1">
      <c r="A155" s="55">
        <v>0</v>
      </c>
    </row>
    <row r="156" spans="1:1">
      <c r="A156" s="55">
        <v>0</v>
      </c>
    </row>
    <row r="157" spans="1:1">
      <c r="A157" s="55">
        <v>0</v>
      </c>
    </row>
    <row r="158" spans="1:1">
      <c r="A158" s="55">
        <v>0</v>
      </c>
    </row>
    <row r="159" spans="1:1">
      <c r="A159" s="55">
        <v>0</v>
      </c>
    </row>
    <row r="160" spans="1:1">
      <c r="A160" s="55">
        <v>0</v>
      </c>
    </row>
    <row r="161" spans="1:1">
      <c r="A161" s="55">
        <v>0</v>
      </c>
    </row>
    <row r="162" spans="1:1">
      <c r="A162" s="55">
        <v>0</v>
      </c>
    </row>
    <row r="163" spans="1:1">
      <c r="A163" s="55">
        <v>0</v>
      </c>
    </row>
    <row r="164" spans="1:1">
      <c r="A164" s="55">
        <v>0</v>
      </c>
    </row>
    <row r="165" spans="1:1">
      <c r="A165" s="55">
        <v>0</v>
      </c>
    </row>
    <row r="166" spans="1:1">
      <c r="A166" s="55">
        <v>0</v>
      </c>
    </row>
    <row r="167" spans="1:1">
      <c r="A167" s="55">
        <v>0</v>
      </c>
    </row>
    <row r="168" spans="1:1">
      <c r="A168" s="55">
        <v>0</v>
      </c>
    </row>
    <row r="169" spans="1:1">
      <c r="A169" s="55">
        <v>0</v>
      </c>
    </row>
    <row r="170" spans="1:1">
      <c r="A170" s="55">
        <v>0</v>
      </c>
    </row>
    <row r="171" spans="1:1">
      <c r="A171" s="55">
        <v>0</v>
      </c>
    </row>
    <row r="172" spans="1:1">
      <c r="A172" s="55">
        <v>0</v>
      </c>
    </row>
    <row r="173" spans="1:1">
      <c r="A173" s="55">
        <v>0</v>
      </c>
    </row>
    <row r="174" spans="1:1">
      <c r="A174" s="55">
        <v>0</v>
      </c>
    </row>
    <row r="175" spans="1:1">
      <c r="A175" s="55">
        <v>0</v>
      </c>
    </row>
    <row r="176" spans="1:1">
      <c r="A176" s="55">
        <v>0</v>
      </c>
    </row>
    <row r="177" spans="1:1">
      <c r="A177" s="55">
        <v>0</v>
      </c>
    </row>
    <row r="178" spans="1:1">
      <c r="A178" s="55">
        <v>0</v>
      </c>
    </row>
    <row r="179" spans="1:1">
      <c r="A179" s="55">
        <v>0</v>
      </c>
    </row>
    <row r="180" spans="1:1">
      <c r="A180" s="55">
        <v>0</v>
      </c>
    </row>
    <row r="181" spans="1:1">
      <c r="A181" s="55">
        <v>0</v>
      </c>
    </row>
    <row r="182" spans="1:1">
      <c r="A182" s="55">
        <v>0</v>
      </c>
    </row>
    <row r="183" spans="1:1">
      <c r="A183" s="55">
        <v>0</v>
      </c>
    </row>
    <row r="184" spans="1:1">
      <c r="A184" s="55">
        <v>0</v>
      </c>
    </row>
    <row r="185" spans="1:1">
      <c r="A185" s="55">
        <v>0</v>
      </c>
    </row>
    <row r="186" spans="1:1">
      <c r="A186" s="55">
        <v>0</v>
      </c>
    </row>
    <row r="187" spans="1:1">
      <c r="A187" s="55">
        <v>0</v>
      </c>
    </row>
    <row r="188" spans="1:1">
      <c r="A188" s="55">
        <v>0</v>
      </c>
    </row>
    <row r="189" spans="1:1">
      <c r="A189" s="55">
        <v>0</v>
      </c>
    </row>
    <row r="190" spans="1:1">
      <c r="A190" s="55">
        <v>0</v>
      </c>
    </row>
    <row r="191" spans="1:1">
      <c r="A191" s="55">
        <v>0</v>
      </c>
    </row>
    <row r="192" spans="1:1">
      <c r="A192" s="55">
        <v>0</v>
      </c>
    </row>
    <row r="193" spans="1:1">
      <c r="A193" s="55">
        <v>0</v>
      </c>
    </row>
    <row r="194" spans="1:1">
      <c r="A194" s="55">
        <v>0</v>
      </c>
    </row>
    <row r="195" spans="1:1">
      <c r="A195" s="55">
        <v>0</v>
      </c>
    </row>
    <row r="196" spans="1:1">
      <c r="A196" s="55">
        <v>0</v>
      </c>
    </row>
    <row r="197" spans="1:1">
      <c r="A197" s="55">
        <v>0</v>
      </c>
    </row>
    <row r="198" spans="1:1">
      <c r="A198" s="55">
        <v>0</v>
      </c>
    </row>
    <row r="199" spans="1:1">
      <c r="A199" s="55">
        <v>0</v>
      </c>
    </row>
    <row r="200" spans="1:1">
      <c r="A200" s="55">
        <v>0</v>
      </c>
    </row>
    <row r="201" spans="1:1">
      <c r="A201" s="55">
        <v>0</v>
      </c>
    </row>
    <row r="202" spans="1:1">
      <c r="A202" s="55">
        <v>0</v>
      </c>
    </row>
    <row r="203" spans="1:1">
      <c r="A203" s="55">
        <v>0</v>
      </c>
    </row>
    <row r="204" spans="1:1">
      <c r="A204" s="55">
        <v>0</v>
      </c>
    </row>
    <row r="205" spans="1:1">
      <c r="A205" s="55">
        <v>0</v>
      </c>
    </row>
    <row r="206" spans="1:1">
      <c r="A206" s="55">
        <v>0</v>
      </c>
    </row>
    <row r="207" spans="1:1">
      <c r="A207" s="55">
        <v>0</v>
      </c>
    </row>
    <row r="208" spans="1:1">
      <c r="A208" s="55">
        <v>0</v>
      </c>
    </row>
    <row r="209" spans="1:1">
      <c r="A209" s="55">
        <v>0</v>
      </c>
    </row>
    <row r="210" spans="1:1">
      <c r="A210" s="55">
        <v>0</v>
      </c>
    </row>
    <row r="211" spans="1:1">
      <c r="A211" s="55">
        <v>0</v>
      </c>
    </row>
    <row r="212" spans="1:1">
      <c r="A212" s="55">
        <v>0</v>
      </c>
    </row>
    <row r="213" spans="1:1">
      <c r="A213" s="55">
        <v>0</v>
      </c>
    </row>
    <row r="214" spans="1:1">
      <c r="A214" s="55">
        <v>0</v>
      </c>
    </row>
    <row r="215" spans="1:1">
      <c r="A215" s="55">
        <v>0</v>
      </c>
    </row>
    <row r="216" spans="1:1">
      <c r="A216" s="55">
        <v>0</v>
      </c>
    </row>
    <row r="217" spans="1:1">
      <c r="A217" s="55">
        <v>0</v>
      </c>
    </row>
    <row r="218" spans="1:1">
      <c r="A218" s="55">
        <v>0</v>
      </c>
    </row>
    <row r="219" spans="1:1">
      <c r="A219" s="55">
        <v>0</v>
      </c>
    </row>
    <row r="220" spans="1:1">
      <c r="A220" s="55">
        <v>0</v>
      </c>
    </row>
    <row r="221" spans="1:1">
      <c r="A221" s="55">
        <v>0</v>
      </c>
    </row>
    <row r="222" spans="1:1">
      <c r="A222" s="55">
        <v>0</v>
      </c>
    </row>
    <row r="223" spans="1:1">
      <c r="A223" s="55">
        <v>0</v>
      </c>
    </row>
    <row r="224" spans="1:1">
      <c r="A224" s="55">
        <v>0</v>
      </c>
    </row>
    <row r="225" spans="1:1">
      <c r="A225" s="55">
        <v>0</v>
      </c>
    </row>
    <row r="226" spans="1:1">
      <c r="A226" s="55">
        <v>0</v>
      </c>
    </row>
    <row r="227" spans="1:1">
      <c r="A227" s="55">
        <v>0</v>
      </c>
    </row>
    <row r="228" spans="1:1">
      <c r="A228" s="55">
        <v>0</v>
      </c>
    </row>
    <row r="229" spans="1:1">
      <c r="A229" s="55">
        <v>0</v>
      </c>
    </row>
    <row r="230" spans="1:1">
      <c r="A230" s="55">
        <v>0</v>
      </c>
    </row>
    <row r="231" spans="1:1">
      <c r="A231" s="55">
        <v>0</v>
      </c>
    </row>
    <row r="232" spans="1:1">
      <c r="A232" s="55">
        <v>0</v>
      </c>
    </row>
    <row r="233" spans="1:1">
      <c r="A233" s="55">
        <v>0</v>
      </c>
    </row>
    <row r="234" spans="1:1">
      <c r="A234" s="55">
        <v>0</v>
      </c>
    </row>
    <row r="235" spans="1:1">
      <c r="A235" s="55">
        <v>0</v>
      </c>
    </row>
    <row r="236" spans="1:1">
      <c r="A236" s="55">
        <v>0</v>
      </c>
    </row>
    <row r="237" spans="1:1">
      <c r="A237" s="55">
        <v>0</v>
      </c>
    </row>
    <row r="238" spans="1:1">
      <c r="A238" s="55">
        <v>0</v>
      </c>
    </row>
    <row r="239" spans="1:1">
      <c r="A239" s="55">
        <v>0</v>
      </c>
    </row>
    <row r="240" spans="1:1">
      <c r="A240" s="55">
        <v>0</v>
      </c>
    </row>
    <row r="241" spans="1:1">
      <c r="A241" s="55">
        <v>0</v>
      </c>
    </row>
    <row r="242" spans="1:1">
      <c r="A242" s="55">
        <v>0</v>
      </c>
    </row>
    <row r="243" spans="1:1">
      <c r="A243" s="55">
        <v>0</v>
      </c>
    </row>
    <row r="244" spans="1:1">
      <c r="A244" s="55">
        <v>0</v>
      </c>
    </row>
    <row r="245" spans="1:1">
      <c r="A245" s="55">
        <v>0</v>
      </c>
    </row>
    <row r="246" spans="1:1">
      <c r="A246" s="55">
        <v>0</v>
      </c>
    </row>
    <row r="247" spans="1:1">
      <c r="A247" s="55">
        <v>0</v>
      </c>
    </row>
    <row r="248" spans="1:1">
      <c r="A248" s="55">
        <v>0</v>
      </c>
    </row>
    <row r="249" spans="1:1">
      <c r="A249" s="55">
        <v>0</v>
      </c>
    </row>
    <row r="250" spans="1:1">
      <c r="A250" s="55">
        <v>0</v>
      </c>
    </row>
    <row r="251" spans="1:1">
      <c r="A251" s="55">
        <v>0</v>
      </c>
    </row>
    <row r="252" spans="1:1">
      <c r="A252" s="55">
        <v>0</v>
      </c>
    </row>
    <row r="253" spans="1:1">
      <c r="A253" s="55">
        <v>0</v>
      </c>
    </row>
    <row r="254" spans="1:1">
      <c r="A254" s="55">
        <v>0</v>
      </c>
    </row>
    <row r="255" spans="1:1">
      <c r="A255" s="55">
        <v>0</v>
      </c>
    </row>
    <row r="256" spans="1:1">
      <c r="A256" s="55">
        <v>0</v>
      </c>
    </row>
    <row r="257" spans="1:1">
      <c r="A257" s="55">
        <v>0</v>
      </c>
    </row>
    <row r="258" spans="1:1">
      <c r="A258" s="55">
        <v>0</v>
      </c>
    </row>
    <row r="259" spans="1:1">
      <c r="A259" s="55">
        <v>0</v>
      </c>
    </row>
    <row r="260" spans="1:1">
      <c r="A260" s="55">
        <v>0</v>
      </c>
    </row>
    <row r="261" spans="1:1">
      <c r="A261" s="55">
        <v>0</v>
      </c>
    </row>
    <row r="262" spans="1:1">
      <c r="A262" s="55">
        <v>0</v>
      </c>
    </row>
    <row r="263" spans="1:1">
      <c r="A263" s="55">
        <v>0</v>
      </c>
    </row>
    <row r="264" spans="1:1">
      <c r="A264" s="55">
        <v>0</v>
      </c>
    </row>
    <row r="265" spans="1:1">
      <c r="A265" s="55">
        <v>0</v>
      </c>
    </row>
    <row r="266" spans="1:1">
      <c r="A266" s="55">
        <v>0</v>
      </c>
    </row>
    <row r="267" spans="1:1">
      <c r="A267" s="55">
        <v>0</v>
      </c>
    </row>
    <row r="268" spans="1:1">
      <c r="A268" s="55">
        <v>0</v>
      </c>
    </row>
    <row r="269" spans="1:1">
      <c r="A269" s="55">
        <v>0</v>
      </c>
    </row>
    <row r="270" spans="1:1">
      <c r="A270" s="55">
        <v>0</v>
      </c>
    </row>
    <row r="271" spans="1:1">
      <c r="A271" s="55">
        <v>0</v>
      </c>
    </row>
    <row r="272" spans="1:1">
      <c r="A272" s="55">
        <v>0</v>
      </c>
    </row>
    <row r="273" spans="1:1">
      <c r="A273" s="55">
        <v>0</v>
      </c>
    </row>
    <row r="274" spans="1:1">
      <c r="A274" s="55">
        <v>0</v>
      </c>
    </row>
    <row r="275" spans="1:1">
      <c r="A275" s="55">
        <v>0</v>
      </c>
    </row>
    <row r="276" spans="1:1">
      <c r="A276" s="55">
        <v>0</v>
      </c>
    </row>
    <row r="277" spans="1:1">
      <c r="A277" s="55">
        <v>0</v>
      </c>
    </row>
    <row r="278" spans="1:1">
      <c r="A278" s="55">
        <v>0</v>
      </c>
    </row>
    <row r="279" spans="1:1">
      <c r="A279" s="55">
        <v>0</v>
      </c>
    </row>
    <row r="280" spans="1:1">
      <c r="A280" s="55">
        <v>0</v>
      </c>
    </row>
    <row r="281" spans="1:1">
      <c r="A281" s="55">
        <v>0</v>
      </c>
    </row>
    <row r="282" spans="1:1">
      <c r="A282" s="55">
        <v>0</v>
      </c>
    </row>
    <row r="283" spans="1:1">
      <c r="A283" s="55">
        <v>0</v>
      </c>
    </row>
    <row r="284" spans="1:1">
      <c r="A284" s="55">
        <v>0</v>
      </c>
    </row>
    <row r="285" spans="1:1">
      <c r="A285" s="55">
        <v>0</v>
      </c>
    </row>
    <row r="286" spans="1:1">
      <c r="A286" s="55">
        <v>0</v>
      </c>
    </row>
    <row r="287" spans="1:1">
      <c r="A287" s="55">
        <v>0</v>
      </c>
    </row>
    <row r="288" spans="1:1">
      <c r="A288" s="55">
        <v>0</v>
      </c>
    </row>
    <row r="289" spans="1:1">
      <c r="A289" s="55">
        <v>0</v>
      </c>
    </row>
    <row r="290" spans="1:1">
      <c r="A290" s="55">
        <v>0</v>
      </c>
    </row>
    <row r="291" spans="1:1">
      <c r="A291" s="55">
        <v>0</v>
      </c>
    </row>
    <row r="292" spans="1:1">
      <c r="A292" s="55">
        <v>0</v>
      </c>
    </row>
    <row r="293" spans="1:1">
      <c r="A293" s="55">
        <v>0</v>
      </c>
    </row>
    <row r="294" spans="1:1">
      <c r="A294" s="55">
        <v>0</v>
      </c>
    </row>
    <row r="295" spans="1:1">
      <c r="A295" s="55">
        <v>0</v>
      </c>
    </row>
    <row r="296" spans="1:1">
      <c r="A296" s="55">
        <v>0</v>
      </c>
    </row>
    <row r="297" spans="1:1">
      <c r="A297" s="55">
        <v>0</v>
      </c>
    </row>
    <row r="298" spans="1:1">
      <c r="A298" s="55">
        <v>0</v>
      </c>
    </row>
    <row r="299" spans="1:1">
      <c r="A299" s="55">
        <v>0</v>
      </c>
    </row>
    <row r="300" spans="1:1">
      <c r="A300" s="55">
        <v>0</v>
      </c>
    </row>
    <row r="301" spans="1:1">
      <c r="A301" s="55">
        <v>0</v>
      </c>
    </row>
    <row r="302" spans="1:1">
      <c r="A302" s="55">
        <v>0</v>
      </c>
    </row>
    <row r="303" spans="1:1">
      <c r="A303" s="55">
        <v>0</v>
      </c>
    </row>
    <row r="304" spans="1:1">
      <c r="A304" s="55">
        <v>0</v>
      </c>
    </row>
    <row r="305" spans="1:1">
      <c r="A305" s="55">
        <v>0</v>
      </c>
    </row>
    <row r="306" spans="1:1">
      <c r="A306" s="55">
        <v>0</v>
      </c>
    </row>
    <row r="307" spans="1:1">
      <c r="A307" s="55">
        <v>0</v>
      </c>
    </row>
    <row r="308" spans="1:1">
      <c r="A308" s="55">
        <v>0</v>
      </c>
    </row>
    <row r="309" spans="1:1">
      <c r="A309" s="55">
        <v>0</v>
      </c>
    </row>
    <row r="310" spans="1:1">
      <c r="A310" s="55">
        <v>0</v>
      </c>
    </row>
    <row r="311" spans="1:1">
      <c r="A311" s="55">
        <v>0</v>
      </c>
    </row>
    <row r="312" spans="1:1">
      <c r="A312" s="55">
        <v>0</v>
      </c>
    </row>
    <row r="313" spans="1:1">
      <c r="A313" s="55">
        <v>0</v>
      </c>
    </row>
    <row r="314" spans="1:1">
      <c r="A314" s="55">
        <v>0</v>
      </c>
    </row>
    <row r="315" spans="1:1">
      <c r="A315" s="55">
        <v>0</v>
      </c>
    </row>
    <row r="316" spans="1:1">
      <c r="A316" s="55">
        <v>0</v>
      </c>
    </row>
    <row r="317" spans="1:1">
      <c r="A317" s="55">
        <v>0</v>
      </c>
    </row>
    <row r="318" spans="1:1">
      <c r="A318" s="55">
        <v>0</v>
      </c>
    </row>
    <row r="319" spans="1:1">
      <c r="A319" s="55">
        <v>0</v>
      </c>
    </row>
    <row r="320" spans="1:1">
      <c r="A320" s="55">
        <v>0</v>
      </c>
    </row>
    <row r="321" spans="1:1">
      <c r="A321" s="55">
        <v>0</v>
      </c>
    </row>
    <row r="322" spans="1:1">
      <c r="A322" s="55">
        <v>0</v>
      </c>
    </row>
    <row r="323" spans="1:1">
      <c r="A323" s="55">
        <v>0</v>
      </c>
    </row>
    <row r="324" spans="1:1">
      <c r="A324" s="55">
        <v>0</v>
      </c>
    </row>
    <row r="325" spans="1:1">
      <c r="A325" s="55">
        <v>0</v>
      </c>
    </row>
    <row r="326" spans="1:1">
      <c r="A326" s="55">
        <v>0</v>
      </c>
    </row>
    <row r="327" spans="1:1">
      <c r="A327" s="55">
        <v>0</v>
      </c>
    </row>
    <row r="328" spans="1:1">
      <c r="A328" s="55">
        <v>0</v>
      </c>
    </row>
    <row r="329" spans="1:1">
      <c r="A329" s="55">
        <v>0</v>
      </c>
    </row>
    <row r="330" spans="1:1">
      <c r="A330" s="55">
        <v>0</v>
      </c>
    </row>
    <row r="331" spans="1:1">
      <c r="A331" s="55">
        <v>0</v>
      </c>
    </row>
    <row r="332" spans="1:1">
      <c r="A332" s="55">
        <v>0</v>
      </c>
    </row>
    <row r="333" spans="1:1">
      <c r="A333" s="55">
        <v>0</v>
      </c>
    </row>
    <row r="334" spans="1:1">
      <c r="A334" s="55">
        <v>0</v>
      </c>
    </row>
    <row r="335" spans="1:1">
      <c r="A335" s="55">
        <v>0</v>
      </c>
    </row>
    <row r="336" spans="1:1">
      <c r="A336" s="55">
        <v>0</v>
      </c>
    </row>
    <row r="337" spans="1:1">
      <c r="A337" s="55">
        <v>0</v>
      </c>
    </row>
    <row r="338" spans="1:1">
      <c r="A338" s="55">
        <v>0</v>
      </c>
    </row>
    <row r="339" spans="1:1">
      <c r="A339" s="55">
        <v>0</v>
      </c>
    </row>
    <row r="340" spans="1:1">
      <c r="A340" s="55">
        <v>0</v>
      </c>
    </row>
    <row r="341" spans="1:1">
      <c r="A341" s="55">
        <v>0</v>
      </c>
    </row>
    <row r="342" spans="1:1">
      <c r="A342" s="55">
        <v>0</v>
      </c>
    </row>
    <row r="343" spans="1:1">
      <c r="A343" s="55">
        <v>0</v>
      </c>
    </row>
    <row r="344" spans="1:1">
      <c r="A344" s="55">
        <v>0</v>
      </c>
    </row>
    <row r="345" spans="1:1">
      <c r="A345" s="55">
        <v>0</v>
      </c>
    </row>
    <row r="346" spans="1:1">
      <c r="A346" s="55">
        <v>0</v>
      </c>
    </row>
    <row r="347" spans="1:1">
      <c r="A347" s="55">
        <v>0</v>
      </c>
    </row>
    <row r="348" spans="1:1">
      <c r="A348" s="55">
        <v>0</v>
      </c>
    </row>
    <row r="349" spans="1:1">
      <c r="A349" s="55">
        <v>0</v>
      </c>
    </row>
    <row r="350" spans="1:1">
      <c r="A350" s="55">
        <v>0</v>
      </c>
    </row>
    <row r="351" spans="1:1">
      <c r="A351" s="55">
        <v>0</v>
      </c>
    </row>
    <row r="352" spans="1:1">
      <c r="A352" s="55">
        <v>0</v>
      </c>
    </row>
    <row r="353" spans="1:1">
      <c r="A353" s="55">
        <v>0</v>
      </c>
    </row>
    <row r="354" spans="1:1">
      <c r="A354" s="55">
        <v>0</v>
      </c>
    </row>
    <row r="355" spans="1:1">
      <c r="A355" s="55">
        <v>0</v>
      </c>
    </row>
    <row r="356" spans="1:1">
      <c r="A356" s="55">
        <v>0</v>
      </c>
    </row>
    <row r="357" spans="1:1">
      <c r="A357" s="55">
        <v>0</v>
      </c>
    </row>
    <row r="358" spans="1:1">
      <c r="A358" s="55">
        <v>0</v>
      </c>
    </row>
    <row r="359" spans="1:1">
      <c r="A359" s="55">
        <v>0</v>
      </c>
    </row>
    <row r="360" spans="1:1">
      <c r="A360" s="55">
        <v>0</v>
      </c>
    </row>
    <row r="361" spans="1:1">
      <c r="A361" s="55">
        <v>0</v>
      </c>
    </row>
    <row r="362" spans="1:1">
      <c r="A362" s="55">
        <v>0</v>
      </c>
    </row>
    <row r="363" spans="1:1">
      <c r="A363" s="55">
        <v>0</v>
      </c>
    </row>
    <row r="364" spans="1:1">
      <c r="A364" s="55">
        <v>0</v>
      </c>
    </row>
    <row r="365" spans="1:1">
      <c r="A365" s="55">
        <v>0</v>
      </c>
    </row>
    <row r="366" spans="1:1">
      <c r="A366" s="55">
        <v>0</v>
      </c>
    </row>
    <row r="367" spans="1:1">
      <c r="A367" s="55">
        <v>0</v>
      </c>
    </row>
    <row r="368" spans="1:1">
      <c r="A368" s="55">
        <v>0</v>
      </c>
    </row>
    <row r="369" spans="1:1">
      <c r="A369" s="55">
        <v>0</v>
      </c>
    </row>
    <row r="370" spans="1:1">
      <c r="A370" s="55">
        <v>0</v>
      </c>
    </row>
    <row r="371" spans="1:1">
      <c r="A371" s="55">
        <v>0</v>
      </c>
    </row>
    <row r="372" spans="1:1">
      <c r="A372" s="55">
        <v>0</v>
      </c>
    </row>
    <row r="373" spans="1:1">
      <c r="A373" s="55">
        <v>0</v>
      </c>
    </row>
    <row r="374" spans="1:1">
      <c r="A374" s="55">
        <v>0</v>
      </c>
    </row>
    <row r="375" spans="1:1">
      <c r="A375" s="55">
        <v>0</v>
      </c>
    </row>
    <row r="376" spans="1:1">
      <c r="A376" s="55">
        <v>0</v>
      </c>
    </row>
    <row r="377" spans="1:1">
      <c r="A377" s="55">
        <v>0</v>
      </c>
    </row>
    <row r="378" spans="1:1">
      <c r="A378" s="55">
        <v>0</v>
      </c>
    </row>
    <row r="379" spans="1:1">
      <c r="A379" s="55">
        <v>0</v>
      </c>
    </row>
    <row r="380" spans="1:1">
      <c r="A380" s="55">
        <v>0</v>
      </c>
    </row>
    <row r="381" spans="1:1">
      <c r="A381" s="55">
        <v>0</v>
      </c>
    </row>
    <row r="382" spans="1:1">
      <c r="A382" s="55">
        <v>0</v>
      </c>
    </row>
    <row r="383" spans="1:1">
      <c r="A383" s="55">
        <v>0</v>
      </c>
    </row>
    <row r="384" spans="1:1">
      <c r="A384" s="55">
        <v>0</v>
      </c>
    </row>
    <row r="385" spans="1:1">
      <c r="A385" s="55">
        <v>0</v>
      </c>
    </row>
    <row r="386" spans="1:1">
      <c r="A386" s="55">
        <v>0</v>
      </c>
    </row>
    <row r="387" spans="1:1">
      <c r="A387" s="55">
        <v>0</v>
      </c>
    </row>
    <row r="388" spans="1:1">
      <c r="A388" s="55">
        <v>0</v>
      </c>
    </row>
    <row r="389" spans="1:1">
      <c r="A389" s="55">
        <v>0</v>
      </c>
    </row>
    <row r="390" spans="1:1">
      <c r="A390" s="55">
        <v>0</v>
      </c>
    </row>
    <row r="391" spans="1:1">
      <c r="A391" s="55">
        <v>0</v>
      </c>
    </row>
    <row r="392" spans="1:1">
      <c r="A392" s="55">
        <v>0</v>
      </c>
    </row>
    <row r="393" spans="1:1">
      <c r="A393" s="55">
        <v>0</v>
      </c>
    </row>
    <row r="394" spans="1:1">
      <c r="A394" s="55">
        <v>0</v>
      </c>
    </row>
    <row r="395" spans="1:1">
      <c r="A395" s="55">
        <v>0</v>
      </c>
    </row>
    <row r="396" spans="1:1">
      <c r="A396" s="55">
        <v>0</v>
      </c>
    </row>
    <row r="397" spans="1:1">
      <c r="A397" s="55">
        <v>0</v>
      </c>
    </row>
    <row r="398" spans="1:1">
      <c r="A398" s="55">
        <v>0</v>
      </c>
    </row>
    <row r="399" spans="1:1">
      <c r="A399" s="55">
        <v>0</v>
      </c>
    </row>
    <row r="400" spans="1:1">
      <c r="A400" s="55">
        <v>0</v>
      </c>
    </row>
    <row r="401" spans="1:1">
      <c r="A401" s="55">
        <v>0</v>
      </c>
    </row>
    <row r="402" spans="1:1">
      <c r="A402" s="55">
        <v>0</v>
      </c>
    </row>
    <row r="403" spans="1:1">
      <c r="A403" s="55">
        <v>0</v>
      </c>
    </row>
    <row r="404" spans="1:1">
      <c r="A404" s="55">
        <v>0</v>
      </c>
    </row>
    <row r="405" spans="1:1">
      <c r="A405" s="55">
        <v>0</v>
      </c>
    </row>
    <row r="406" spans="1:1">
      <c r="A406" s="55">
        <v>0</v>
      </c>
    </row>
    <row r="407" spans="1:1">
      <c r="A407" s="55">
        <v>0</v>
      </c>
    </row>
    <row r="408" spans="1:1">
      <c r="A408" s="55">
        <v>0</v>
      </c>
    </row>
    <row r="409" spans="1:1">
      <c r="A409" s="55">
        <v>0</v>
      </c>
    </row>
    <row r="410" spans="1:1">
      <c r="A410" s="55">
        <v>0</v>
      </c>
    </row>
    <row r="411" spans="1:1">
      <c r="A411" s="55">
        <v>0</v>
      </c>
    </row>
    <row r="412" spans="1:1">
      <c r="A412" s="55">
        <v>0</v>
      </c>
    </row>
    <row r="413" spans="1:1">
      <c r="A413" s="55">
        <v>0</v>
      </c>
    </row>
    <row r="414" spans="1:1">
      <c r="A414" s="55">
        <v>0</v>
      </c>
    </row>
    <row r="415" spans="1:1">
      <c r="A415" s="55">
        <v>0</v>
      </c>
    </row>
    <row r="416" spans="1:1">
      <c r="A416" s="55">
        <v>0</v>
      </c>
    </row>
    <row r="417" spans="1:1">
      <c r="A417" s="55">
        <v>0</v>
      </c>
    </row>
    <row r="418" spans="1:1">
      <c r="A418" s="55">
        <v>0</v>
      </c>
    </row>
    <row r="419" spans="1:1">
      <c r="A419" s="55">
        <v>0</v>
      </c>
    </row>
    <row r="420" spans="1:1">
      <c r="A420" s="55">
        <v>0</v>
      </c>
    </row>
    <row r="421" spans="1:1">
      <c r="A421" s="55">
        <v>0</v>
      </c>
    </row>
    <row r="422" spans="1:1">
      <c r="A422" s="55">
        <v>0</v>
      </c>
    </row>
    <row r="423" spans="1:1">
      <c r="A423" s="55">
        <v>0</v>
      </c>
    </row>
    <row r="424" spans="1:1">
      <c r="A424" s="55">
        <v>0</v>
      </c>
    </row>
    <row r="425" spans="1:1">
      <c r="A425" s="55">
        <v>0</v>
      </c>
    </row>
    <row r="426" spans="1:1">
      <c r="A426" s="55">
        <v>0</v>
      </c>
    </row>
    <row r="427" spans="1:1">
      <c r="A427" s="55">
        <v>0</v>
      </c>
    </row>
    <row r="428" spans="1:1">
      <c r="A428" s="55">
        <v>0</v>
      </c>
    </row>
    <row r="429" spans="1:1">
      <c r="A429" s="55">
        <v>0</v>
      </c>
    </row>
    <row r="430" spans="1:1">
      <c r="A430" s="55">
        <v>0</v>
      </c>
    </row>
    <row r="431" spans="1:1">
      <c r="A431" s="55">
        <v>0</v>
      </c>
    </row>
    <row r="432" spans="1:1">
      <c r="A432" s="55">
        <v>0</v>
      </c>
    </row>
    <row r="433" spans="1:1">
      <c r="A433" s="55">
        <v>0</v>
      </c>
    </row>
    <row r="434" spans="1:1">
      <c r="A434" s="55">
        <v>0</v>
      </c>
    </row>
    <row r="435" spans="1:1">
      <c r="A435" s="55">
        <v>0</v>
      </c>
    </row>
    <row r="436" spans="1:1">
      <c r="A436" s="55">
        <v>0</v>
      </c>
    </row>
    <row r="437" spans="1:1">
      <c r="A437" s="55">
        <v>0</v>
      </c>
    </row>
    <row r="438" spans="1:1">
      <c r="A438" s="55">
        <v>0</v>
      </c>
    </row>
    <row r="439" spans="1:1">
      <c r="A439" s="55">
        <v>0</v>
      </c>
    </row>
    <row r="440" spans="1:1">
      <c r="A440" s="55">
        <v>0</v>
      </c>
    </row>
    <row r="441" spans="1:1">
      <c r="A441" s="55">
        <v>0</v>
      </c>
    </row>
    <row r="442" spans="1:1">
      <c r="A442" s="55">
        <v>0</v>
      </c>
    </row>
    <row r="443" spans="1:1">
      <c r="A443" s="55">
        <v>0</v>
      </c>
    </row>
    <row r="444" spans="1:1">
      <c r="A444" s="55">
        <v>0</v>
      </c>
    </row>
    <row r="445" spans="1:1">
      <c r="A445" s="55">
        <v>0</v>
      </c>
    </row>
    <row r="446" spans="1:1">
      <c r="A446" s="55">
        <v>0</v>
      </c>
    </row>
    <row r="447" spans="1:1">
      <c r="A447" s="55">
        <v>0</v>
      </c>
    </row>
    <row r="448" spans="1:1">
      <c r="A448" s="55">
        <v>0</v>
      </c>
    </row>
    <row r="449" spans="1:1">
      <c r="A449" s="55">
        <v>0</v>
      </c>
    </row>
    <row r="450" spans="1:1">
      <c r="A450" s="55">
        <v>0</v>
      </c>
    </row>
    <row r="451" spans="1:1">
      <c r="A451" s="55">
        <v>0</v>
      </c>
    </row>
    <row r="452" spans="1:1">
      <c r="A452" s="55">
        <v>0</v>
      </c>
    </row>
    <row r="453" spans="1:1">
      <c r="A453" s="55">
        <v>0</v>
      </c>
    </row>
    <row r="454" spans="1:1">
      <c r="A454" s="55">
        <v>0</v>
      </c>
    </row>
    <row r="455" spans="1:1">
      <c r="A455" s="55">
        <v>0</v>
      </c>
    </row>
    <row r="456" spans="1:1">
      <c r="A456" s="55">
        <v>0</v>
      </c>
    </row>
    <row r="457" spans="1:1">
      <c r="A457" s="55">
        <v>0</v>
      </c>
    </row>
    <row r="458" spans="1:1">
      <c r="A458" s="55">
        <v>0</v>
      </c>
    </row>
    <row r="459" spans="1:1">
      <c r="A459" s="55">
        <v>0</v>
      </c>
    </row>
    <row r="460" spans="1:1">
      <c r="A460" s="55">
        <v>0</v>
      </c>
    </row>
    <row r="461" spans="1:1">
      <c r="A461" s="55">
        <v>0</v>
      </c>
    </row>
    <row r="462" spans="1:1">
      <c r="A462" s="55">
        <v>0</v>
      </c>
    </row>
    <row r="463" spans="1:1">
      <c r="A463" s="55">
        <v>0</v>
      </c>
    </row>
    <row r="464" spans="1:1">
      <c r="A464" s="55">
        <v>0</v>
      </c>
    </row>
    <row r="465" spans="1:1">
      <c r="A465" s="55">
        <v>0</v>
      </c>
    </row>
    <row r="466" spans="1:1">
      <c r="A466" s="55">
        <v>0</v>
      </c>
    </row>
    <row r="467" spans="1:1">
      <c r="A467" s="55">
        <v>0</v>
      </c>
    </row>
    <row r="468" spans="1:1">
      <c r="A468" s="55">
        <v>0</v>
      </c>
    </row>
    <row r="469" spans="1:1">
      <c r="A469" s="55">
        <v>0</v>
      </c>
    </row>
    <row r="470" spans="1:1">
      <c r="A470" s="55">
        <v>0</v>
      </c>
    </row>
    <row r="471" spans="1:1">
      <c r="A471" s="55">
        <v>0</v>
      </c>
    </row>
    <row r="472" spans="1:1">
      <c r="A472" s="55">
        <v>0</v>
      </c>
    </row>
    <row r="473" spans="1:1">
      <c r="A473" s="55">
        <v>0</v>
      </c>
    </row>
    <row r="474" spans="1:1">
      <c r="A474" s="55">
        <v>0</v>
      </c>
    </row>
    <row r="475" spans="1:1">
      <c r="A475" s="55">
        <v>0</v>
      </c>
    </row>
    <row r="476" spans="1:1">
      <c r="A476" s="55">
        <v>0</v>
      </c>
    </row>
    <row r="477" spans="1:1">
      <c r="A477" s="55">
        <v>0</v>
      </c>
    </row>
    <row r="478" spans="1:1">
      <c r="A478" s="55">
        <v>0</v>
      </c>
    </row>
    <row r="479" spans="1:1">
      <c r="A479" s="55">
        <v>0</v>
      </c>
    </row>
    <row r="480" spans="1:1">
      <c r="A480" s="55">
        <v>0</v>
      </c>
    </row>
    <row r="481" spans="1:1">
      <c r="A481" s="55">
        <v>0</v>
      </c>
    </row>
    <row r="482" spans="1:1">
      <c r="A482" s="55">
        <v>0</v>
      </c>
    </row>
    <row r="483" spans="1:1">
      <c r="A483" s="55">
        <v>0</v>
      </c>
    </row>
    <row r="484" spans="1:1">
      <c r="A484" s="55">
        <v>0</v>
      </c>
    </row>
    <row r="485" spans="1:1">
      <c r="A485" s="55">
        <v>0</v>
      </c>
    </row>
    <row r="486" spans="1:1">
      <c r="A486" s="55">
        <v>0</v>
      </c>
    </row>
    <row r="487" spans="1:1">
      <c r="A487" s="55">
        <v>0</v>
      </c>
    </row>
    <row r="488" spans="1:1">
      <c r="A488" s="55">
        <v>0</v>
      </c>
    </row>
    <row r="489" spans="1:1">
      <c r="A489" s="55">
        <v>0</v>
      </c>
    </row>
    <row r="490" spans="1:1">
      <c r="A490" s="55">
        <v>0</v>
      </c>
    </row>
    <row r="491" spans="1:1">
      <c r="A491" s="55">
        <v>0</v>
      </c>
    </row>
    <row r="492" spans="1:1">
      <c r="A492" s="55">
        <v>0</v>
      </c>
    </row>
    <row r="493" spans="1:1">
      <c r="A493" s="55">
        <v>0</v>
      </c>
    </row>
    <row r="494" spans="1:1">
      <c r="A494" s="55">
        <v>0</v>
      </c>
    </row>
    <row r="495" spans="1:1">
      <c r="A495" s="55">
        <v>0</v>
      </c>
    </row>
    <row r="496" spans="1:1">
      <c r="A496" s="55">
        <v>0</v>
      </c>
    </row>
    <row r="497" spans="1:1">
      <c r="A497" s="55">
        <v>0</v>
      </c>
    </row>
    <row r="498" spans="1:1">
      <c r="A498" s="55">
        <v>0</v>
      </c>
    </row>
    <row r="499" spans="1:1">
      <c r="A499" s="55">
        <v>0</v>
      </c>
    </row>
    <row r="500" spans="1:1">
      <c r="A500" s="55">
        <v>0</v>
      </c>
    </row>
    <row r="501" spans="1:1">
      <c r="A501" s="55">
        <v>0</v>
      </c>
    </row>
    <row r="502" spans="1:1">
      <c r="A502" s="55">
        <v>0</v>
      </c>
    </row>
    <row r="503" spans="1:1">
      <c r="A503" s="55">
        <v>0</v>
      </c>
    </row>
    <row r="504" spans="1:1">
      <c r="A504" s="55">
        <v>0</v>
      </c>
    </row>
    <row r="505" spans="1:1">
      <c r="A505" s="55">
        <v>0</v>
      </c>
    </row>
    <row r="506" spans="1:1">
      <c r="A506" s="55">
        <v>0</v>
      </c>
    </row>
    <row r="507" spans="1:1">
      <c r="A507" s="55">
        <v>0</v>
      </c>
    </row>
    <row r="508" spans="1:1">
      <c r="A508" s="55">
        <v>0</v>
      </c>
    </row>
    <row r="509" spans="1:1">
      <c r="A509" s="55">
        <v>0</v>
      </c>
    </row>
    <row r="510" spans="1:1">
      <c r="A510" s="55">
        <v>0</v>
      </c>
    </row>
    <row r="511" spans="1:1">
      <c r="A511" s="55">
        <v>0</v>
      </c>
    </row>
    <row r="512" spans="1:1">
      <c r="A512" s="55">
        <v>0</v>
      </c>
    </row>
    <row r="513" spans="1:1">
      <c r="A513" s="55">
        <v>0</v>
      </c>
    </row>
    <row r="514" spans="1:1">
      <c r="A514" s="55">
        <v>0</v>
      </c>
    </row>
    <row r="515" spans="1:1">
      <c r="A515" s="55">
        <v>0</v>
      </c>
    </row>
    <row r="516" spans="1:1">
      <c r="A516" s="55">
        <v>0</v>
      </c>
    </row>
    <row r="517" spans="1:1">
      <c r="A517" s="55">
        <v>0</v>
      </c>
    </row>
    <row r="518" spans="1:1">
      <c r="A518" s="55">
        <v>0</v>
      </c>
    </row>
    <row r="519" spans="1:1">
      <c r="A519" s="55">
        <v>0</v>
      </c>
    </row>
    <row r="520" spans="1:1">
      <c r="A520" s="55">
        <v>0</v>
      </c>
    </row>
    <row r="521" spans="1:1">
      <c r="A521" s="55">
        <v>0</v>
      </c>
    </row>
    <row r="522" spans="1:1">
      <c r="A522" s="55">
        <v>0</v>
      </c>
    </row>
    <row r="523" spans="1:1">
      <c r="A523" s="55">
        <v>0</v>
      </c>
    </row>
    <row r="524" spans="1:1">
      <c r="A524" s="55">
        <v>0</v>
      </c>
    </row>
    <row r="525" spans="1:1">
      <c r="A525" s="55">
        <v>0</v>
      </c>
    </row>
    <row r="526" spans="1:1">
      <c r="A526" s="55">
        <v>0</v>
      </c>
    </row>
    <row r="527" spans="1:1">
      <c r="A527" s="55">
        <v>0</v>
      </c>
    </row>
    <row r="528" spans="1:1">
      <c r="A528" s="55">
        <v>0</v>
      </c>
    </row>
    <row r="529" spans="1:1">
      <c r="A529" s="55">
        <v>0</v>
      </c>
    </row>
    <row r="530" spans="1:1">
      <c r="A530" s="55">
        <v>0</v>
      </c>
    </row>
    <row r="531" spans="1:1">
      <c r="A531" s="55">
        <v>0</v>
      </c>
    </row>
    <row r="532" spans="1:1">
      <c r="A532" s="55">
        <v>0</v>
      </c>
    </row>
    <row r="533" spans="1:1">
      <c r="A533" s="55">
        <v>0</v>
      </c>
    </row>
    <row r="534" spans="1:1">
      <c r="A534" s="55">
        <v>0</v>
      </c>
    </row>
    <row r="535" spans="1:1">
      <c r="A535" s="55">
        <v>0</v>
      </c>
    </row>
    <row r="536" spans="1:1">
      <c r="A536" s="55">
        <v>0</v>
      </c>
    </row>
    <row r="537" spans="1:1">
      <c r="A537" s="55">
        <v>0</v>
      </c>
    </row>
    <row r="538" spans="1:1">
      <c r="A538" s="55">
        <v>0</v>
      </c>
    </row>
    <row r="539" spans="1:1">
      <c r="A539" s="55">
        <v>0</v>
      </c>
    </row>
    <row r="540" spans="1:1">
      <c r="A540" s="55">
        <v>0</v>
      </c>
    </row>
    <row r="541" spans="1:1">
      <c r="A541" s="55">
        <v>0</v>
      </c>
    </row>
    <row r="542" spans="1:1">
      <c r="A542" s="55">
        <v>0</v>
      </c>
    </row>
    <row r="543" spans="1:1">
      <c r="A543" s="55">
        <v>0</v>
      </c>
    </row>
    <row r="544" spans="1:1">
      <c r="A544" s="55">
        <v>0</v>
      </c>
    </row>
    <row r="545" spans="1:1">
      <c r="A545" s="55">
        <v>0</v>
      </c>
    </row>
    <row r="546" spans="1:1">
      <c r="A546" s="55">
        <v>0</v>
      </c>
    </row>
    <row r="547" spans="1:1">
      <c r="A547" s="55">
        <v>0</v>
      </c>
    </row>
    <row r="548" spans="1:1">
      <c r="A548" s="55">
        <v>0</v>
      </c>
    </row>
    <row r="549" spans="1:1">
      <c r="A549" s="55">
        <v>0</v>
      </c>
    </row>
    <row r="550" spans="1:1">
      <c r="A550" s="55">
        <v>0</v>
      </c>
    </row>
    <row r="551" spans="1:1">
      <c r="A551" s="55">
        <v>0</v>
      </c>
    </row>
    <row r="552" spans="1:1">
      <c r="A552" s="55">
        <v>0</v>
      </c>
    </row>
    <row r="553" spans="1:1">
      <c r="A553" s="55">
        <v>0</v>
      </c>
    </row>
    <row r="554" spans="1:1">
      <c r="A554" s="55">
        <v>0</v>
      </c>
    </row>
    <row r="555" spans="1:1">
      <c r="A555" s="55">
        <v>0</v>
      </c>
    </row>
    <row r="556" spans="1:1">
      <c r="A556" s="55">
        <v>0</v>
      </c>
    </row>
    <row r="557" spans="1:1">
      <c r="A557" s="55">
        <v>0</v>
      </c>
    </row>
    <row r="558" spans="1:1">
      <c r="A558" s="55">
        <v>0</v>
      </c>
    </row>
    <row r="559" spans="1:1">
      <c r="A559" s="55">
        <v>0</v>
      </c>
    </row>
    <row r="560" spans="1:1">
      <c r="A560" s="55">
        <v>0</v>
      </c>
    </row>
    <row r="561" spans="1:1">
      <c r="A561" s="55">
        <v>0</v>
      </c>
    </row>
    <row r="562" spans="1:1">
      <c r="A562" s="55">
        <v>0</v>
      </c>
    </row>
    <row r="563" spans="1:1">
      <c r="A563" s="55">
        <v>0</v>
      </c>
    </row>
    <row r="564" spans="1:1">
      <c r="A564" s="55">
        <v>0</v>
      </c>
    </row>
    <row r="565" spans="1:1">
      <c r="A565" s="55">
        <v>0</v>
      </c>
    </row>
    <row r="566" spans="1:1">
      <c r="A566" s="55">
        <v>0</v>
      </c>
    </row>
    <row r="567" spans="1:1">
      <c r="A567" s="55">
        <v>0</v>
      </c>
    </row>
    <row r="568" spans="1:1">
      <c r="A568" s="55">
        <v>0</v>
      </c>
    </row>
    <row r="569" spans="1:1">
      <c r="A569" s="55">
        <v>0</v>
      </c>
    </row>
    <row r="570" spans="1:1">
      <c r="A570" s="55">
        <v>0</v>
      </c>
    </row>
    <row r="571" spans="1:1">
      <c r="A571" s="55">
        <v>0</v>
      </c>
    </row>
    <row r="572" spans="1:1">
      <c r="A572" s="55">
        <v>0</v>
      </c>
    </row>
    <row r="573" spans="1:1">
      <c r="A573" s="55">
        <v>0</v>
      </c>
    </row>
    <row r="574" spans="1:1">
      <c r="A574" s="55">
        <v>0</v>
      </c>
    </row>
    <row r="575" spans="1:1">
      <c r="A575" s="55">
        <v>0</v>
      </c>
    </row>
    <row r="576" spans="1:1">
      <c r="A576" s="55">
        <v>0</v>
      </c>
    </row>
    <row r="577" spans="1:1">
      <c r="A577" s="55">
        <v>0</v>
      </c>
    </row>
    <row r="578" spans="1:1">
      <c r="A578" s="55">
        <v>0</v>
      </c>
    </row>
    <row r="579" spans="1:1">
      <c r="A579" s="55">
        <v>0</v>
      </c>
    </row>
    <row r="580" spans="1:1">
      <c r="A580" s="55">
        <v>0</v>
      </c>
    </row>
    <row r="581" spans="1:1">
      <c r="A581" s="55">
        <v>0</v>
      </c>
    </row>
    <row r="582" spans="1:1">
      <c r="A582" s="55">
        <v>0</v>
      </c>
    </row>
    <row r="583" spans="1:1">
      <c r="A583" s="55">
        <v>0</v>
      </c>
    </row>
    <row r="584" spans="1:1">
      <c r="A584" s="55">
        <v>0</v>
      </c>
    </row>
    <row r="585" spans="1:1">
      <c r="A585" s="55">
        <v>0</v>
      </c>
    </row>
    <row r="586" spans="1:1">
      <c r="A586" s="55">
        <v>0</v>
      </c>
    </row>
    <row r="587" spans="1:1">
      <c r="A587" s="55">
        <v>0</v>
      </c>
    </row>
    <row r="588" spans="1:1">
      <c r="A588" s="55">
        <v>0</v>
      </c>
    </row>
    <row r="589" spans="1:1">
      <c r="A589" s="55">
        <v>0</v>
      </c>
    </row>
    <row r="590" spans="1:1">
      <c r="A590" s="55">
        <v>0</v>
      </c>
    </row>
    <row r="591" spans="1:1">
      <c r="A591" s="55">
        <v>0</v>
      </c>
    </row>
    <row r="592" spans="1:1">
      <c r="A592" s="55">
        <v>0</v>
      </c>
    </row>
    <row r="593" spans="1:1">
      <c r="A593" s="55">
        <v>0</v>
      </c>
    </row>
    <row r="594" spans="1:1">
      <c r="A594" s="55">
        <v>0</v>
      </c>
    </row>
    <row r="595" spans="1:1">
      <c r="A595" s="55">
        <v>0</v>
      </c>
    </row>
    <row r="596" spans="1:1">
      <c r="A596" s="55">
        <v>0</v>
      </c>
    </row>
    <row r="597" spans="1:1">
      <c r="A597" s="55">
        <v>0</v>
      </c>
    </row>
    <row r="598" spans="1:1">
      <c r="A598" s="55">
        <v>0</v>
      </c>
    </row>
    <row r="599" spans="1:1">
      <c r="A599" s="55">
        <v>0</v>
      </c>
    </row>
    <row r="600" spans="1:1">
      <c r="A600" s="55">
        <v>0</v>
      </c>
    </row>
    <row r="601" spans="1:1">
      <c r="A601" s="55">
        <v>0</v>
      </c>
    </row>
    <row r="602" spans="1:1">
      <c r="A602" s="55">
        <v>0</v>
      </c>
    </row>
    <row r="603" spans="1:1">
      <c r="A603" s="55">
        <v>0</v>
      </c>
    </row>
    <row r="604" spans="1:1">
      <c r="A604" s="55">
        <v>0</v>
      </c>
    </row>
    <row r="605" spans="1:1">
      <c r="A605" s="55">
        <v>0</v>
      </c>
    </row>
    <row r="606" spans="1:1">
      <c r="A606" s="55">
        <v>0</v>
      </c>
    </row>
    <row r="607" spans="1:1">
      <c r="A607" s="55">
        <v>0</v>
      </c>
    </row>
    <row r="608" spans="1:1">
      <c r="A608" s="55">
        <v>0</v>
      </c>
    </row>
    <row r="609" spans="1:1">
      <c r="A609" s="55">
        <v>0</v>
      </c>
    </row>
    <row r="610" spans="1:1">
      <c r="A610" s="55">
        <v>0</v>
      </c>
    </row>
    <row r="611" spans="1:1">
      <c r="A611" s="55">
        <v>0</v>
      </c>
    </row>
    <row r="612" spans="1:1">
      <c r="A612" s="55">
        <v>0</v>
      </c>
    </row>
    <row r="613" spans="1:1">
      <c r="A613" s="55">
        <v>0</v>
      </c>
    </row>
    <row r="614" spans="1:1">
      <c r="A614" s="55">
        <v>0</v>
      </c>
    </row>
    <row r="615" spans="1:1">
      <c r="A615" s="55">
        <v>0</v>
      </c>
    </row>
    <row r="616" spans="1:1">
      <c r="A616" s="55">
        <v>0</v>
      </c>
    </row>
    <row r="617" spans="1:1">
      <c r="A617" s="55">
        <v>0</v>
      </c>
    </row>
    <row r="618" spans="1:1">
      <c r="A618" s="55">
        <v>0</v>
      </c>
    </row>
    <row r="619" spans="1:1">
      <c r="A619" s="55">
        <v>0</v>
      </c>
    </row>
    <row r="620" spans="1:1">
      <c r="A620" s="55">
        <v>0</v>
      </c>
    </row>
    <row r="621" spans="1:1">
      <c r="A621" s="55">
        <v>0</v>
      </c>
    </row>
    <row r="622" spans="1:1">
      <c r="A622" s="55">
        <v>0</v>
      </c>
    </row>
    <row r="623" spans="1:1">
      <c r="A623" s="55">
        <v>0</v>
      </c>
    </row>
    <row r="624" spans="1:1">
      <c r="A624" s="55">
        <v>0</v>
      </c>
    </row>
    <row r="625" spans="1:1">
      <c r="A625" s="55">
        <v>0</v>
      </c>
    </row>
    <row r="626" spans="1:1">
      <c r="A626" s="55">
        <v>0</v>
      </c>
    </row>
    <row r="627" spans="1:1">
      <c r="A627" s="55">
        <v>0</v>
      </c>
    </row>
    <row r="628" spans="1:1">
      <c r="A628" s="55">
        <v>0</v>
      </c>
    </row>
    <row r="629" spans="1:1">
      <c r="A629" s="55">
        <v>0</v>
      </c>
    </row>
    <row r="630" spans="1:1">
      <c r="A630" s="55">
        <v>0</v>
      </c>
    </row>
    <row r="631" spans="1:1">
      <c r="A631" s="55">
        <v>0</v>
      </c>
    </row>
    <row r="632" spans="1:1">
      <c r="A632" s="55">
        <v>0</v>
      </c>
    </row>
    <row r="633" spans="1:1">
      <c r="A633" s="55">
        <v>0</v>
      </c>
    </row>
    <row r="634" spans="1:1">
      <c r="A634" s="55">
        <v>0</v>
      </c>
    </row>
    <row r="635" spans="1:1">
      <c r="A635" s="55">
        <v>0</v>
      </c>
    </row>
    <row r="636" spans="1:1">
      <c r="A636" s="55">
        <v>0</v>
      </c>
    </row>
    <row r="637" spans="1:1">
      <c r="A637" s="55">
        <v>0</v>
      </c>
    </row>
    <row r="638" spans="1:1">
      <c r="A638" s="55">
        <v>0</v>
      </c>
    </row>
    <row r="639" spans="1:1">
      <c r="A639" s="55">
        <v>0</v>
      </c>
    </row>
    <row r="640" spans="1:1">
      <c r="A640" s="55">
        <v>0</v>
      </c>
    </row>
    <row r="641" spans="1:1">
      <c r="A641" s="55">
        <v>0</v>
      </c>
    </row>
    <row r="642" spans="1:1">
      <c r="A642" s="55">
        <v>0</v>
      </c>
    </row>
    <row r="643" spans="1:1">
      <c r="A643" s="55">
        <v>0</v>
      </c>
    </row>
    <row r="644" spans="1:1">
      <c r="A644" s="55">
        <v>0</v>
      </c>
    </row>
    <row r="645" spans="1:1">
      <c r="A645" s="55">
        <v>0</v>
      </c>
    </row>
    <row r="646" spans="1:1">
      <c r="A646" s="55">
        <v>0</v>
      </c>
    </row>
    <row r="647" spans="1:1">
      <c r="A647" s="55">
        <v>0</v>
      </c>
    </row>
    <row r="648" spans="1:1">
      <c r="A648" s="55">
        <v>0</v>
      </c>
    </row>
    <row r="649" spans="1:1">
      <c r="A649" s="55">
        <v>0</v>
      </c>
    </row>
    <row r="650" spans="1:1">
      <c r="A650" s="55">
        <v>0</v>
      </c>
    </row>
    <row r="651" spans="1:1">
      <c r="A651" s="55">
        <v>0</v>
      </c>
    </row>
    <row r="652" spans="1:1">
      <c r="A652" s="55">
        <v>0</v>
      </c>
    </row>
    <row r="653" spans="1:1">
      <c r="A653" s="55">
        <v>0</v>
      </c>
    </row>
    <row r="654" spans="1:1">
      <c r="A654" s="55">
        <v>0</v>
      </c>
    </row>
    <row r="655" spans="1:1">
      <c r="A655" s="55">
        <v>0</v>
      </c>
    </row>
    <row r="656" spans="1:1">
      <c r="A656" s="55">
        <v>0</v>
      </c>
    </row>
    <row r="657" spans="1:1">
      <c r="A657" s="55">
        <v>0</v>
      </c>
    </row>
    <row r="658" spans="1:1">
      <c r="A658" s="55">
        <v>0</v>
      </c>
    </row>
    <row r="659" spans="1:1">
      <c r="A659" s="55">
        <v>0</v>
      </c>
    </row>
    <row r="660" spans="1:1">
      <c r="A660" s="55">
        <v>0</v>
      </c>
    </row>
    <row r="661" spans="1:1">
      <c r="A661" s="55">
        <v>0</v>
      </c>
    </row>
    <row r="662" spans="1:1">
      <c r="A662" s="55">
        <v>0</v>
      </c>
    </row>
    <row r="663" spans="1:1">
      <c r="A663" s="55">
        <v>0</v>
      </c>
    </row>
    <row r="664" spans="1:1">
      <c r="A664" s="55">
        <v>0</v>
      </c>
    </row>
    <row r="665" spans="1:1">
      <c r="A665" s="55">
        <v>0</v>
      </c>
    </row>
    <row r="666" spans="1:1">
      <c r="A666" s="55">
        <v>0</v>
      </c>
    </row>
    <row r="667" spans="1:1">
      <c r="A667" s="55">
        <v>0</v>
      </c>
    </row>
    <row r="668" spans="1:1">
      <c r="A668" s="55">
        <v>0</v>
      </c>
    </row>
    <row r="669" spans="1:1">
      <c r="A669" s="55">
        <v>0</v>
      </c>
    </row>
    <row r="670" spans="1:1">
      <c r="A670" s="55">
        <v>0</v>
      </c>
    </row>
    <row r="671" spans="1:1">
      <c r="A671" s="55">
        <v>0</v>
      </c>
    </row>
    <row r="672" spans="1:1">
      <c r="A672" s="55">
        <v>0</v>
      </c>
    </row>
    <row r="673" spans="1:1">
      <c r="A673" s="55">
        <v>0</v>
      </c>
    </row>
    <row r="674" spans="1:1">
      <c r="A674" s="55">
        <v>0</v>
      </c>
    </row>
    <row r="675" spans="1:1">
      <c r="A675" s="55">
        <v>0</v>
      </c>
    </row>
    <row r="676" spans="1:1">
      <c r="A676" s="55">
        <v>0</v>
      </c>
    </row>
    <row r="677" spans="1:1">
      <c r="A677" s="55">
        <v>0</v>
      </c>
    </row>
    <row r="678" spans="1:1">
      <c r="A678" s="55">
        <v>0</v>
      </c>
    </row>
    <row r="679" spans="1:1">
      <c r="A679" s="55">
        <v>0</v>
      </c>
    </row>
    <row r="680" spans="1:1">
      <c r="A680" s="55">
        <v>0</v>
      </c>
    </row>
    <row r="681" spans="1:1">
      <c r="A681" s="55">
        <v>0</v>
      </c>
    </row>
    <row r="682" spans="1:1">
      <c r="A682" s="55">
        <v>0</v>
      </c>
    </row>
    <row r="683" spans="1:1">
      <c r="A683" s="55">
        <v>0</v>
      </c>
    </row>
    <row r="684" spans="1:1">
      <c r="A684" s="55">
        <v>0</v>
      </c>
    </row>
    <row r="685" spans="1:1">
      <c r="A685" s="55">
        <v>0</v>
      </c>
    </row>
    <row r="686" spans="1:1">
      <c r="A686" s="55">
        <v>0</v>
      </c>
    </row>
    <row r="687" spans="1:1">
      <c r="A687" s="55">
        <v>0</v>
      </c>
    </row>
    <row r="688" spans="1:1">
      <c r="A688" s="55">
        <v>0</v>
      </c>
    </row>
    <row r="689" spans="1:1">
      <c r="A689" s="55">
        <v>0</v>
      </c>
    </row>
    <row r="690" spans="1:1">
      <c r="A690" s="55">
        <v>0</v>
      </c>
    </row>
    <row r="691" spans="1:1">
      <c r="A691" s="55">
        <v>0</v>
      </c>
    </row>
    <row r="692" spans="1:1">
      <c r="A692" s="55">
        <v>0</v>
      </c>
    </row>
    <row r="693" spans="1:1">
      <c r="A693" s="55">
        <v>0</v>
      </c>
    </row>
    <row r="694" spans="1:1">
      <c r="A694" s="55">
        <v>0</v>
      </c>
    </row>
    <row r="695" spans="1:1">
      <c r="A695" s="55">
        <v>0</v>
      </c>
    </row>
    <row r="696" spans="1:1">
      <c r="A696" s="55">
        <v>0</v>
      </c>
    </row>
    <row r="697" spans="1:1">
      <c r="A697" s="55">
        <v>0</v>
      </c>
    </row>
    <row r="698" spans="1:1">
      <c r="A698" s="55">
        <v>0</v>
      </c>
    </row>
    <row r="699" spans="1:1">
      <c r="A699" s="55">
        <v>0</v>
      </c>
    </row>
    <row r="700" spans="1:1">
      <c r="A700" s="55">
        <v>0</v>
      </c>
    </row>
    <row r="701" spans="1:1">
      <c r="A701" s="55">
        <v>0</v>
      </c>
    </row>
    <row r="702" spans="1:1">
      <c r="A702" s="55">
        <v>0</v>
      </c>
    </row>
    <row r="703" spans="1:1">
      <c r="A703" s="55">
        <v>0</v>
      </c>
    </row>
    <row r="704" spans="1:1">
      <c r="A704" s="55">
        <v>0</v>
      </c>
    </row>
    <row r="705" spans="1:1">
      <c r="A705" s="55">
        <v>0</v>
      </c>
    </row>
    <row r="706" spans="1:1">
      <c r="A706" s="55">
        <v>0</v>
      </c>
    </row>
    <row r="707" spans="1:1">
      <c r="A707" s="55">
        <v>0</v>
      </c>
    </row>
    <row r="708" spans="1:1">
      <c r="A708" s="55">
        <v>0</v>
      </c>
    </row>
    <row r="709" spans="1:1">
      <c r="A709" s="55">
        <v>0</v>
      </c>
    </row>
    <row r="710" spans="1:1">
      <c r="A710" s="55">
        <v>0</v>
      </c>
    </row>
    <row r="711" spans="1:1">
      <c r="A711" s="55">
        <v>0</v>
      </c>
    </row>
    <row r="712" spans="1:1">
      <c r="A712" s="55">
        <v>0</v>
      </c>
    </row>
    <row r="713" spans="1:1">
      <c r="A713" s="55">
        <v>0</v>
      </c>
    </row>
    <row r="714" spans="1:1">
      <c r="A714" s="55">
        <v>0</v>
      </c>
    </row>
    <row r="715" spans="1:1">
      <c r="A715" s="55">
        <v>0</v>
      </c>
    </row>
    <row r="716" spans="1:1">
      <c r="A716" s="55">
        <v>0</v>
      </c>
    </row>
    <row r="717" spans="1:1">
      <c r="A717" s="55">
        <v>0</v>
      </c>
    </row>
    <row r="718" spans="1:1">
      <c r="A718" s="55">
        <v>0</v>
      </c>
    </row>
    <row r="719" spans="1:1">
      <c r="A719" s="55">
        <v>0</v>
      </c>
    </row>
    <row r="720" spans="1:1">
      <c r="A720" s="55">
        <v>0</v>
      </c>
    </row>
    <row r="721" spans="1:1">
      <c r="A721" s="55">
        <v>0</v>
      </c>
    </row>
    <row r="722" spans="1:1">
      <c r="A722" s="55">
        <v>0</v>
      </c>
    </row>
    <row r="723" spans="1:1">
      <c r="A723" s="55">
        <v>0</v>
      </c>
    </row>
    <row r="724" spans="1:1">
      <c r="A724" s="55">
        <v>0</v>
      </c>
    </row>
    <row r="725" spans="1:1">
      <c r="A725" s="55">
        <v>0</v>
      </c>
    </row>
    <row r="726" spans="1:1">
      <c r="A726" s="55">
        <v>0</v>
      </c>
    </row>
    <row r="727" spans="1:1">
      <c r="A727" s="55">
        <v>0</v>
      </c>
    </row>
    <row r="728" spans="1:1">
      <c r="A728" s="55">
        <v>0</v>
      </c>
    </row>
    <row r="729" spans="1:1">
      <c r="A729" s="55">
        <v>0</v>
      </c>
    </row>
    <row r="730" spans="1:1">
      <c r="A730" s="55">
        <v>0</v>
      </c>
    </row>
    <row r="731" spans="1:1">
      <c r="A731" s="55">
        <v>0</v>
      </c>
    </row>
    <row r="732" spans="1:1">
      <c r="A732" s="55">
        <v>0</v>
      </c>
    </row>
    <row r="733" spans="1:1">
      <c r="A733" s="55">
        <v>0</v>
      </c>
    </row>
    <row r="734" spans="1:1">
      <c r="A734" s="55">
        <v>0</v>
      </c>
    </row>
    <row r="735" spans="1:1">
      <c r="A735" s="55">
        <v>0</v>
      </c>
    </row>
    <row r="736" spans="1:1">
      <c r="A736" s="55">
        <v>0</v>
      </c>
    </row>
    <row r="737" spans="1:1">
      <c r="A737" s="55">
        <v>0</v>
      </c>
    </row>
    <row r="738" spans="1:1">
      <c r="A738" s="55">
        <v>0</v>
      </c>
    </row>
    <row r="739" spans="1:1">
      <c r="A739" s="55">
        <v>0</v>
      </c>
    </row>
    <row r="740" spans="1:1">
      <c r="A740" s="55">
        <v>0</v>
      </c>
    </row>
    <row r="741" spans="1:1">
      <c r="A741" s="55">
        <v>0</v>
      </c>
    </row>
    <row r="742" spans="1:1">
      <c r="A742" s="55">
        <v>0</v>
      </c>
    </row>
    <row r="743" spans="1:1">
      <c r="A743" s="55">
        <v>0</v>
      </c>
    </row>
    <row r="744" spans="1:1">
      <c r="A744" s="55">
        <v>0</v>
      </c>
    </row>
    <row r="745" spans="1:1">
      <c r="A745" s="55">
        <v>0</v>
      </c>
    </row>
    <row r="746" spans="1:1">
      <c r="A746" s="55">
        <v>0</v>
      </c>
    </row>
    <row r="747" spans="1:1">
      <c r="A747" s="55">
        <v>0</v>
      </c>
    </row>
    <row r="748" spans="1:1">
      <c r="A748" s="55">
        <v>0</v>
      </c>
    </row>
    <row r="749" spans="1:1">
      <c r="A749" s="55">
        <v>0</v>
      </c>
    </row>
    <row r="750" spans="1:1">
      <c r="A750" s="55">
        <v>0</v>
      </c>
    </row>
    <row r="751" spans="1:1">
      <c r="A751" s="55">
        <v>0</v>
      </c>
    </row>
    <row r="752" spans="1:1">
      <c r="A752" s="55">
        <v>0</v>
      </c>
    </row>
    <row r="753" spans="1:1">
      <c r="A753" s="55">
        <v>0</v>
      </c>
    </row>
    <row r="754" spans="1:1">
      <c r="A754" s="55">
        <v>0</v>
      </c>
    </row>
    <row r="755" spans="1:1">
      <c r="A755" s="55">
        <v>0</v>
      </c>
    </row>
    <row r="756" spans="1:1">
      <c r="A756" s="55">
        <v>0</v>
      </c>
    </row>
    <row r="757" spans="1:1">
      <c r="A757" s="55">
        <v>0</v>
      </c>
    </row>
    <row r="758" spans="1:1">
      <c r="A758" s="55">
        <v>0</v>
      </c>
    </row>
    <row r="759" spans="1:1">
      <c r="A759" s="55">
        <v>0</v>
      </c>
    </row>
    <row r="760" spans="1:1">
      <c r="A760" s="55">
        <v>0</v>
      </c>
    </row>
    <row r="761" spans="1:1">
      <c r="A761" s="55">
        <v>0</v>
      </c>
    </row>
    <row r="762" spans="1:1">
      <c r="A762" s="55">
        <v>0</v>
      </c>
    </row>
    <row r="763" spans="1:1">
      <c r="A763" s="55">
        <v>0</v>
      </c>
    </row>
    <row r="764" spans="1:1">
      <c r="A764" s="55">
        <v>0</v>
      </c>
    </row>
    <row r="765" spans="1:1">
      <c r="A765" s="55">
        <v>0</v>
      </c>
    </row>
    <row r="766" spans="1:1">
      <c r="A766" s="55">
        <v>0</v>
      </c>
    </row>
    <row r="767" spans="1:1">
      <c r="A767" s="55">
        <v>0</v>
      </c>
    </row>
    <row r="768" spans="1:1">
      <c r="A768" s="55">
        <v>0</v>
      </c>
    </row>
    <row r="769" spans="1:1">
      <c r="A769" s="55">
        <v>0</v>
      </c>
    </row>
    <row r="770" spans="1:1">
      <c r="A770" s="55">
        <v>0</v>
      </c>
    </row>
    <row r="771" spans="1:1">
      <c r="A771" s="55">
        <v>0</v>
      </c>
    </row>
    <row r="772" spans="1:1">
      <c r="A772" s="55">
        <v>0</v>
      </c>
    </row>
    <row r="773" spans="1:1">
      <c r="A773" s="55">
        <v>0</v>
      </c>
    </row>
    <row r="774" spans="1:1">
      <c r="A774" s="55">
        <v>0</v>
      </c>
    </row>
    <row r="775" spans="1:1">
      <c r="A775" s="55">
        <v>0</v>
      </c>
    </row>
    <row r="776" spans="1:1">
      <c r="A776" s="55">
        <v>0</v>
      </c>
    </row>
    <row r="777" spans="1:1">
      <c r="A777" s="55">
        <v>0</v>
      </c>
    </row>
    <row r="778" spans="1:1">
      <c r="A778" s="55">
        <v>0</v>
      </c>
    </row>
    <row r="779" spans="1:1">
      <c r="A779" s="55">
        <v>0</v>
      </c>
    </row>
    <row r="780" spans="1:1">
      <c r="A780" s="55">
        <v>0</v>
      </c>
    </row>
    <row r="781" spans="1:1">
      <c r="A781" s="55">
        <v>0</v>
      </c>
    </row>
    <row r="782" spans="1:1">
      <c r="A782" s="55">
        <v>0</v>
      </c>
    </row>
    <row r="783" spans="1:1">
      <c r="A783" s="55">
        <v>0</v>
      </c>
    </row>
    <row r="784" spans="1:1">
      <c r="A784" s="55">
        <v>0</v>
      </c>
    </row>
    <row r="785" spans="1:1">
      <c r="A785" s="55">
        <v>0</v>
      </c>
    </row>
    <row r="786" spans="1:1">
      <c r="A786" s="55">
        <v>0</v>
      </c>
    </row>
    <row r="787" spans="1:1">
      <c r="A787" s="55">
        <v>0</v>
      </c>
    </row>
    <row r="788" spans="1:1">
      <c r="A788" s="55">
        <v>0</v>
      </c>
    </row>
    <row r="789" spans="1:1">
      <c r="A789" s="55">
        <v>0</v>
      </c>
    </row>
    <row r="790" spans="1:1">
      <c r="A790" s="55">
        <v>0</v>
      </c>
    </row>
    <row r="791" spans="1:1">
      <c r="A791" s="55">
        <v>0</v>
      </c>
    </row>
    <row r="792" spans="1:1">
      <c r="A792" s="55">
        <v>0</v>
      </c>
    </row>
    <row r="793" spans="1:1">
      <c r="A793" s="55">
        <v>0</v>
      </c>
    </row>
    <row r="794" spans="1:1">
      <c r="A794" s="55">
        <v>0</v>
      </c>
    </row>
    <row r="795" spans="1:1">
      <c r="A795" s="55">
        <v>0</v>
      </c>
    </row>
    <row r="796" spans="1:1">
      <c r="A796" s="55">
        <v>0</v>
      </c>
    </row>
    <row r="797" spans="1:1">
      <c r="A797" s="55">
        <v>0</v>
      </c>
    </row>
    <row r="798" spans="1:1">
      <c r="A798" s="55">
        <v>0</v>
      </c>
    </row>
    <row r="799" spans="1:1">
      <c r="A799" s="55">
        <v>0</v>
      </c>
    </row>
    <row r="800" spans="1:1">
      <c r="A800" s="55">
        <v>0</v>
      </c>
    </row>
    <row r="801" spans="1:1">
      <c r="A801" s="55">
        <v>0</v>
      </c>
    </row>
    <row r="802" spans="1:1">
      <c r="A802" s="55">
        <v>0</v>
      </c>
    </row>
    <row r="803" spans="1:1">
      <c r="A803" s="55">
        <v>0</v>
      </c>
    </row>
    <row r="804" spans="1:1">
      <c r="A804" s="55">
        <v>0</v>
      </c>
    </row>
    <row r="805" spans="1:1">
      <c r="A805" s="55">
        <v>0</v>
      </c>
    </row>
    <row r="806" spans="1:1">
      <c r="A806" s="55">
        <v>0</v>
      </c>
    </row>
    <row r="807" spans="1:1">
      <c r="A807" s="55">
        <v>0</v>
      </c>
    </row>
    <row r="808" spans="1:1">
      <c r="A808" s="55">
        <v>0</v>
      </c>
    </row>
    <row r="809" spans="1:1">
      <c r="A809" s="55">
        <v>0</v>
      </c>
    </row>
    <row r="810" spans="1:1">
      <c r="A810" s="55">
        <v>0</v>
      </c>
    </row>
    <row r="811" spans="1:1">
      <c r="A811" s="55">
        <v>0</v>
      </c>
    </row>
    <row r="812" spans="1:1">
      <c r="A812" s="55">
        <v>0</v>
      </c>
    </row>
    <row r="813" spans="1:1">
      <c r="A813" s="55">
        <v>0</v>
      </c>
    </row>
    <row r="814" spans="1:1">
      <c r="A814" s="55">
        <v>0</v>
      </c>
    </row>
    <row r="815" spans="1:1">
      <c r="A815" s="55">
        <v>0</v>
      </c>
    </row>
    <row r="816" spans="1:1">
      <c r="A816" s="55">
        <v>0</v>
      </c>
    </row>
    <row r="817" spans="1:1">
      <c r="A817" s="55">
        <v>0</v>
      </c>
    </row>
    <row r="818" spans="1:1">
      <c r="A818" s="55">
        <v>0</v>
      </c>
    </row>
    <row r="819" spans="1:1">
      <c r="A819" s="55">
        <v>0</v>
      </c>
    </row>
    <row r="820" spans="1:1">
      <c r="A820" s="55">
        <v>0</v>
      </c>
    </row>
    <row r="821" spans="1:1">
      <c r="A821" s="55">
        <v>0</v>
      </c>
    </row>
    <row r="822" spans="1:1">
      <c r="A822" s="55">
        <v>0</v>
      </c>
    </row>
    <row r="823" spans="1:1">
      <c r="A823" s="55">
        <v>0</v>
      </c>
    </row>
    <row r="824" spans="1:1">
      <c r="A824" s="55">
        <v>0</v>
      </c>
    </row>
    <row r="825" spans="1:1">
      <c r="A825" s="55">
        <v>0</v>
      </c>
    </row>
    <row r="826" spans="1:1">
      <c r="A826" s="55">
        <v>0</v>
      </c>
    </row>
    <row r="827" spans="1:1">
      <c r="A827" s="55">
        <v>0</v>
      </c>
    </row>
    <row r="828" spans="1:1">
      <c r="A828" s="55">
        <v>0</v>
      </c>
    </row>
    <row r="829" spans="1:1">
      <c r="A829" s="55">
        <v>0</v>
      </c>
    </row>
    <row r="830" spans="1:1">
      <c r="A830" s="55">
        <v>0</v>
      </c>
    </row>
    <row r="831" spans="1:1">
      <c r="A831" s="55">
        <v>0</v>
      </c>
    </row>
    <row r="832" spans="1:1">
      <c r="A832" s="55">
        <v>0</v>
      </c>
    </row>
    <row r="833" spans="1:1">
      <c r="A833" s="55">
        <v>0</v>
      </c>
    </row>
    <row r="834" spans="1:1">
      <c r="A834" s="55">
        <v>0</v>
      </c>
    </row>
    <row r="835" spans="1:1">
      <c r="A835" s="55">
        <v>0</v>
      </c>
    </row>
    <row r="836" spans="1:1">
      <c r="A836" s="55">
        <v>0</v>
      </c>
    </row>
    <row r="837" spans="1:1">
      <c r="A837" s="55">
        <v>0</v>
      </c>
    </row>
    <row r="838" spans="1:1">
      <c r="A838" s="55">
        <v>0</v>
      </c>
    </row>
    <row r="839" spans="1:1">
      <c r="A839" s="55">
        <v>0</v>
      </c>
    </row>
    <row r="840" spans="1:1">
      <c r="A840" s="55">
        <v>0</v>
      </c>
    </row>
    <row r="841" spans="1:1">
      <c r="A841" s="55">
        <v>0</v>
      </c>
    </row>
    <row r="842" spans="1:1">
      <c r="A842" s="55">
        <v>0</v>
      </c>
    </row>
    <row r="843" spans="1:1">
      <c r="A843" s="55">
        <v>0</v>
      </c>
    </row>
    <row r="844" spans="1:1">
      <c r="A844" s="55">
        <v>0</v>
      </c>
    </row>
    <row r="845" spans="1:1">
      <c r="A845" s="55">
        <v>0</v>
      </c>
    </row>
    <row r="846" spans="1:1">
      <c r="A846" s="55">
        <v>0</v>
      </c>
    </row>
    <row r="847" spans="1:1">
      <c r="A847" s="55">
        <v>0</v>
      </c>
    </row>
    <row r="848" spans="1:1">
      <c r="A848" s="55">
        <v>0</v>
      </c>
    </row>
    <row r="849" spans="1:1">
      <c r="A849" s="55">
        <v>0</v>
      </c>
    </row>
    <row r="850" spans="1:1">
      <c r="A850" s="55">
        <v>0</v>
      </c>
    </row>
    <row r="851" spans="1:1">
      <c r="A851" s="55">
        <v>0</v>
      </c>
    </row>
    <row r="852" spans="1:1">
      <c r="A852" s="55">
        <v>0</v>
      </c>
    </row>
    <row r="853" spans="1:1">
      <c r="A853" s="55">
        <v>0</v>
      </c>
    </row>
    <row r="854" spans="1:1">
      <c r="A854" s="55">
        <v>0</v>
      </c>
    </row>
    <row r="855" spans="1:1">
      <c r="A855" s="55">
        <v>0</v>
      </c>
    </row>
    <row r="856" spans="1:1">
      <c r="A856" s="55">
        <v>0</v>
      </c>
    </row>
    <row r="857" spans="1:1">
      <c r="A857" s="55">
        <v>0</v>
      </c>
    </row>
    <row r="858" spans="1:1">
      <c r="A858" s="55">
        <v>0</v>
      </c>
    </row>
    <row r="859" spans="1:1">
      <c r="A859" s="55">
        <v>0</v>
      </c>
    </row>
    <row r="860" spans="1:1">
      <c r="A860" s="55">
        <v>0</v>
      </c>
    </row>
    <row r="861" spans="1:1">
      <c r="A861" s="55">
        <v>0</v>
      </c>
    </row>
    <row r="862" spans="1:1">
      <c r="A862" s="55">
        <v>0</v>
      </c>
    </row>
    <row r="863" spans="1:1">
      <c r="A863" s="55">
        <v>0</v>
      </c>
    </row>
    <row r="864" spans="1:1">
      <c r="A864" s="55">
        <v>0</v>
      </c>
    </row>
    <row r="865" spans="1:1">
      <c r="A865" s="55">
        <v>0</v>
      </c>
    </row>
    <row r="866" spans="1:1">
      <c r="A866" s="55">
        <v>0</v>
      </c>
    </row>
    <row r="867" spans="1:1">
      <c r="A867" s="55">
        <v>0</v>
      </c>
    </row>
    <row r="868" spans="1:1">
      <c r="A868" s="55">
        <v>0</v>
      </c>
    </row>
    <row r="869" spans="1:1">
      <c r="A869" s="55">
        <v>0</v>
      </c>
    </row>
    <row r="870" spans="1:1">
      <c r="A870" s="55">
        <v>0</v>
      </c>
    </row>
    <row r="871" spans="1:1">
      <c r="A871" s="55">
        <v>0</v>
      </c>
    </row>
    <row r="872" spans="1:1">
      <c r="A872" s="55">
        <v>0</v>
      </c>
    </row>
    <row r="873" spans="1:1">
      <c r="A873" s="55">
        <v>0</v>
      </c>
    </row>
    <row r="874" spans="1:1">
      <c r="A874" s="55">
        <v>0</v>
      </c>
    </row>
    <row r="875" spans="1:1">
      <c r="A875" s="55">
        <v>0</v>
      </c>
    </row>
    <row r="876" spans="1:1">
      <c r="A876" s="55">
        <v>0</v>
      </c>
    </row>
    <row r="877" spans="1:1">
      <c r="A877" s="55">
        <v>0</v>
      </c>
    </row>
    <row r="878" spans="1:1">
      <c r="A878" s="55">
        <v>0</v>
      </c>
    </row>
    <row r="879" spans="1:1">
      <c r="A879" s="55">
        <v>0</v>
      </c>
    </row>
    <row r="880" spans="1:1">
      <c r="A880" s="55">
        <v>0</v>
      </c>
    </row>
    <row r="881" spans="1:1">
      <c r="A881" s="55">
        <v>0</v>
      </c>
    </row>
    <row r="882" spans="1:1">
      <c r="A882" s="55">
        <v>0</v>
      </c>
    </row>
    <row r="883" spans="1:1">
      <c r="A883" s="55">
        <v>0</v>
      </c>
    </row>
    <row r="884" spans="1:1">
      <c r="A884" s="55">
        <v>0</v>
      </c>
    </row>
    <row r="885" spans="1:1">
      <c r="A885" s="55">
        <v>0</v>
      </c>
    </row>
    <row r="886" spans="1:1">
      <c r="A886" s="55">
        <v>0</v>
      </c>
    </row>
    <row r="887" spans="1:1">
      <c r="A887" s="55">
        <v>0</v>
      </c>
    </row>
    <row r="888" spans="1:1">
      <c r="A888" s="55">
        <v>0</v>
      </c>
    </row>
    <row r="889" spans="1:1">
      <c r="A889" s="55">
        <v>0</v>
      </c>
    </row>
    <row r="890" spans="1:1">
      <c r="A890" s="55">
        <v>0</v>
      </c>
    </row>
    <row r="891" spans="1:1">
      <c r="A891" s="55">
        <v>0</v>
      </c>
    </row>
    <row r="892" spans="1:1">
      <c r="A892" s="55">
        <v>0</v>
      </c>
    </row>
    <row r="893" spans="1:1">
      <c r="A893" s="55">
        <v>0</v>
      </c>
    </row>
    <row r="894" spans="1:1">
      <c r="A894" s="55">
        <v>0</v>
      </c>
    </row>
    <row r="895" spans="1:1">
      <c r="A895" s="55">
        <v>0</v>
      </c>
    </row>
    <row r="896" spans="1:1">
      <c r="A896" s="55">
        <v>0</v>
      </c>
    </row>
    <row r="897" spans="1:1">
      <c r="A897" s="55">
        <v>0</v>
      </c>
    </row>
    <row r="898" spans="1:1">
      <c r="A898" s="55">
        <v>0</v>
      </c>
    </row>
    <row r="899" spans="1:1">
      <c r="A899" s="55">
        <v>0</v>
      </c>
    </row>
    <row r="900" spans="1:1">
      <c r="A900" s="55">
        <v>0</v>
      </c>
    </row>
    <row r="901" spans="1:1">
      <c r="A901" s="55">
        <v>0</v>
      </c>
    </row>
    <row r="902" spans="1:1">
      <c r="A902" s="55">
        <v>0</v>
      </c>
    </row>
    <row r="903" spans="1:1">
      <c r="A903" s="55">
        <v>0</v>
      </c>
    </row>
    <row r="904" spans="1:1">
      <c r="A904" s="55">
        <v>0</v>
      </c>
    </row>
    <row r="905" spans="1:1">
      <c r="A905" s="55">
        <v>0</v>
      </c>
    </row>
    <row r="906" spans="1:1">
      <c r="A906" s="55">
        <v>0</v>
      </c>
    </row>
    <row r="907" spans="1:1">
      <c r="A907" s="55">
        <v>0</v>
      </c>
    </row>
    <row r="908" spans="1:1">
      <c r="A908" s="55">
        <v>0</v>
      </c>
    </row>
    <row r="909" spans="1:1">
      <c r="A909" s="55">
        <v>0</v>
      </c>
    </row>
    <row r="910" spans="1:1">
      <c r="A910" s="55">
        <v>0</v>
      </c>
    </row>
    <row r="911" spans="1:1">
      <c r="A911" s="55">
        <v>0</v>
      </c>
    </row>
    <row r="912" spans="1:1">
      <c r="A912" s="55">
        <v>0</v>
      </c>
    </row>
    <row r="913" spans="1:1">
      <c r="A913" s="55">
        <v>0</v>
      </c>
    </row>
    <row r="914" spans="1:1">
      <c r="A914" s="55">
        <v>0</v>
      </c>
    </row>
    <row r="915" spans="1:1">
      <c r="A915" s="55">
        <v>0</v>
      </c>
    </row>
    <row r="916" spans="1:1">
      <c r="A916" s="55">
        <v>0</v>
      </c>
    </row>
    <row r="917" spans="1:1">
      <c r="A917" s="55">
        <v>0</v>
      </c>
    </row>
    <row r="918" spans="1:1">
      <c r="A918" s="55">
        <v>0</v>
      </c>
    </row>
    <row r="919" spans="1:1">
      <c r="A919" s="55">
        <v>0</v>
      </c>
    </row>
    <row r="920" spans="1:1">
      <c r="A920" s="55">
        <v>0</v>
      </c>
    </row>
    <row r="921" spans="1:1">
      <c r="A921" s="55">
        <v>0</v>
      </c>
    </row>
    <row r="922" spans="1:1">
      <c r="A922" s="55">
        <v>0</v>
      </c>
    </row>
    <row r="923" spans="1:1">
      <c r="A923" s="55">
        <v>0</v>
      </c>
    </row>
    <row r="924" spans="1:1">
      <c r="A924" s="55">
        <v>0</v>
      </c>
    </row>
    <row r="925" spans="1:1">
      <c r="A925" s="55">
        <v>0</v>
      </c>
    </row>
    <row r="926" spans="1:1">
      <c r="A926" s="55">
        <v>0</v>
      </c>
    </row>
    <row r="927" spans="1:1">
      <c r="A927" s="55">
        <v>0</v>
      </c>
    </row>
    <row r="928" spans="1:1">
      <c r="A928" s="55">
        <v>0</v>
      </c>
    </row>
    <row r="929" spans="1:1">
      <c r="A929" s="55">
        <v>0</v>
      </c>
    </row>
    <row r="930" spans="1:1">
      <c r="A930" s="55">
        <v>0</v>
      </c>
    </row>
    <row r="931" spans="1:1">
      <c r="A931" s="55">
        <v>0</v>
      </c>
    </row>
    <row r="932" spans="1:1">
      <c r="A932" s="55">
        <v>0</v>
      </c>
    </row>
    <row r="933" spans="1:1">
      <c r="A933" s="55">
        <v>0</v>
      </c>
    </row>
    <row r="934" spans="1:1">
      <c r="A934" s="55">
        <v>0</v>
      </c>
    </row>
    <row r="935" spans="1:1">
      <c r="A935" s="55">
        <v>0</v>
      </c>
    </row>
    <row r="936" spans="1:1">
      <c r="A936" s="55">
        <v>0</v>
      </c>
    </row>
    <row r="937" spans="1:1">
      <c r="A937" s="55">
        <v>0</v>
      </c>
    </row>
    <row r="938" spans="1:1">
      <c r="A938" s="55">
        <v>0</v>
      </c>
    </row>
    <row r="939" spans="1:1">
      <c r="A939" s="55">
        <v>0</v>
      </c>
    </row>
    <row r="940" spans="1:1">
      <c r="A940" s="55">
        <v>0</v>
      </c>
    </row>
    <row r="941" spans="1:1">
      <c r="A941" s="55">
        <v>0</v>
      </c>
    </row>
    <row r="942" spans="1:1">
      <c r="A942" s="55">
        <v>0</v>
      </c>
    </row>
    <row r="943" spans="1:1">
      <c r="A943" s="55">
        <v>0</v>
      </c>
    </row>
    <row r="944" spans="1:1">
      <c r="A944" s="55">
        <v>0</v>
      </c>
    </row>
    <row r="945" spans="1:1">
      <c r="A945" s="55">
        <v>0</v>
      </c>
    </row>
    <row r="946" spans="1:1">
      <c r="A946" s="55">
        <v>0</v>
      </c>
    </row>
    <row r="947" spans="1:1">
      <c r="A947" s="55">
        <v>0</v>
      </c>
    </row>
    <row r="948" spans="1:1">
      <c r="A948" s="55">
        <v>0</v>
      </c>
    </row>
    <row r="949" spans="1:1">
      <c r="A949" s="55">
        <v>0</v>
      </c>
    </row>
    <row r="950" spans="1:1">
      <c r="A950" s="55">
        <v>0</v>
      </c>
    </row>
    <row r="951" spans="1:1">
      <c r="A951" s="55">
        <v>0</v>
      </c>
    </row>
    <row r="952" spans="1:1">
      <c r="A952" s="55">
        <v>0</v>
      </c>
    </row>
    <row r="953" spans="1:1">
      <c r="A953" s="55">
        <v>0</v>
      </c>
    </row>
    <row r="954" spans="1:1">
      <c r="A954" s="55">
        <v>0</v>
      </c>
    </row>
    <row r="955" spans="1:1">
      <c r="A955" s="55">
        <v>0</v>
      </c>
    </row>
    <row r="956" spans="1:1">
      <c r="A956" s="55">
        <v>0</v>
      </c>
    </row>
    <row r="957" spans="1:1">
      <c r="A957" s="55">
        <v>0</v>
      </c>
    </row>
    <row r="958" spans="1:1">
      <c r="A958" s="55">
        <v>0</v>
      </c>
    </row>
    <row r="959" spans="1:1">
      <c r="A959" s="55">
        <v>0</v>
      </c>
    </row>
    <row r="960" spans="1:1">
      <c r="A960" s="55">
        <v>0</v>
      </c>
    </row>
    <row r="961" spans="1:1">
      <c r="A961" s="55">
        <v>0</v>
      </c>
    </row>
    <row r="962" spans="1:1">
      <c r="A962" s="55">
        <v>0</v>
      </c>
    </row>
    <row r="963" spans="1:1">
      <c r="A963" s="55">
        <v>0</v>
      </c>
    </row>
    <row r="964" spans="1:1">
      <c r="A964" s="55">
        <v>0</v>
      </c>
    </row>
    <row r="965" spans="1:1">
      <c r="A965" s="55">
        <v>0</v>
      </c>
    </row>
    <row r="966" spans="1:1">
      <c r="A966" s="55">
        <v>0</v>
      </c>
    </row>
    <row r="967" spans="1:1">
      <c r="A967" s="55">
        <v>0</v>
      </c>
    </row>
    <row r="968" spans="1:1">
      <c r="A968" s="55">
        <v>0</v>
      </c>
    </row>
    <row r="969" spans="1:1">
      <c r="A969" s="55">
        <v>0</v>
      </c>
    </row>
    <row r="970" spans="1:1">
      <c r="A970" s="55">
        <v>0</v>
      </c>
    </row>
    <row r="971" spans="1:1">
      <c r="A971" s="55">
        <v>0</v>
      </c>
    </row>
    <row r="972" spans="1:1">
      <c r="A972" s="55">
        <v>0</v>
      </c>
    </row>
    <row r="973" spans="1:1">
      <c r="A973" s="55">
        <v>0</v>
      </c>
    </row>
    <row r="974" spans="1:1">
      <c r="A974" s="55">
        <v>0</v>
      </c>
    </row>
    <row r="975" spans="1:1">
      <c r="A975" s="55">
        <v>0</v>
      </c>
    </row>
    <row r="976" spans="1:1">
      <c r="A976" s="55">
        <v>0</v>
      </c>
    </row>
    <row r="977" spans="1:1">
      <c r="A977" s="55">
        <v>0</v>
      </c>
    </row>
    <row r="978" spans="1:1">
      <c r="A978" s="55">
        <v>0</v>
      </c>
    </row>
    <row r="979" spans="1:1">
      <c r="A979" s="55">
        <v>0</v>
      </c>
    </row>
    <row r="980" spans="1:1">
      <c r="A980" s="55">
        <v>0</v>
      </c>
    </row>
    <row r="981" spans="1:1">
      <c r="A981" s="55">
        <v>0</v>
      </c>
    </row>
    <row r="982" spans="1:1">
      <c r="A982" s="55">
        <v>0</v>
      </c>
    </row>
    <row r="983" spans="1:1">
      <c r="A983" s="55">
        <v>0</v>
      </c>
    </row>
    <row r="984" spans="1:1">
      <c r="A984" s="55">
        <v>0</v>
      </c>
    </row>
    <row r="985" spans="1:1">
      <c r="A985" s="55">
        <v>0</v>
      </c>
    </row>
    <row r="986" spans="1:1">
      <c r="A986" s="55">
        <v>0</v>
      </c>
    </row>
    <row r="987" spans="1:1">
      <c r="A987" s="55">
        <v>0</v>
      </c>
    </row>
    <row r="988" spans="1:1">
      <c r="A988" s="55">
        <v>0</v>
      </c>
    </row>
    <row r="989" spans="1:1">
      <c r="A989" s="55">
        <v>0</v>
      </c>
    </row>
    <row r="990" spans="1:1">
      <c r="A990" s="55">
        <v>0</v>
      </c>
    </row>
    <row r="991" spans="1:1">
      <c r="A991" s="55">
        <v>0</v>
      </c>
    </row>
    <row r="992" spans="1:1">
      <c r="A992" s="55">
        <v>0</v>
      </c>
    </row>
    <row r="993" spans="1:1">
      <c r="A993" s="55">
        <v>0</v>
      </c>
    </row>
    <row r="994" spans="1:1">
      <c r="A994" s="55">
        <v>0</v>
      </c>
    </row>
    <row r="995" spans="1:1">
      <c r="A995" s="55">
        <v>0</v>
      </c>
    </row>
    <row r="996" spans="1:1">
      <c r="A996" s="55">
        <v>0</v>
      </c>
    </row>
    <row r="997" spans="1:1">
      <c r="A997" s="55">
        <v>0</v>
      </c>
    </row>
    <row r="998" spans="1:1">
      <c r="A998" s="55">
        <v>0</v>
      </c>
    </row>
    <row r="999" spans="1:1">
      <c r="A999" s="55">
        <v>0</v>
      </c>
    </row>
    <row r="1000" spans="1:1">
      <c r="A1000" s="55">
        <v>0</v>
      </c>
    </row>
    <row r="1001" spans="1:1">
      <c r="A1001" s="55">
        <v>0</v>
      </c>
    </row>
    <row r="1002" spans="1:1">
      <c r="A1002" s="55">
        <v>0</v>
      </c>
    </row>
    <row r="1003" spans="1:1">
      <c r="A1003" s="55">
        <v>0</v>
      </c>
    </row>
    <row r="1004" spans="1:1">
      <c r="A1004" s="55">
        <v>0</v>
      </c>
    </row>
    <row r="1005" spans="1:1">
      <c r="A1005" s="55">
        <v>0</v>
      </c>
    </row>
    <row r="1006" spans="1:1">
      <c r="A1006" s="55">
        <v>0</v>
      </c>
    </row>
    <row r="1007" spans="1:1">
      <c r="A1007" s="55">
        <v>0</v>
      </c>
    </row>
    <row r="1008" spans="1:1">
      <c r="A1008" s="55">
        <v>0</v>
      </c>
    </row>
  </sheetData>
  <sheetProtection password="DBE3" sheet="1" objects="1" scenarios="1" selectLockedCells="1" selectUnlockedCells="1"/>
  <pageMargins left="0.7" right="0.7" top="0.78740157499999996" bottom="0.78740157499999996" header="0.3" footer="0.3"/>
  <pageSetup paperSize="9" orientation="portrait" horizontalDpi="1200" verticalDpi="1200" r:id="rId1"/>
  <legacyDrawing r:id="rId2"/>
  <oleObjects>
    <oleObject progId="Equation.3" shapeId="2049" r:id="rId3"/>
  </oleObjects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"/>
  <dimension ref="A1:AD1005"/>
  <sheetViews>
    <sheetView workbookViewId="0">
      <selection sqref="A1:XFD1048576"/>
    </sheetView>
  </sheetViews>
  <sheetFormatPr defaultRowHeight="15"/>
  <cols>
    <col min="1" max="1" width="11.42578125" bestFit="1" customWidth="1"/>
    <col min="2" max="2" width="13.42578125" bestFit="1" customWidth="1"/>
    <col min="3" max="3" width="11.7109375" customWidth="1"/>
    <col min="5" max="5" width="12" bestFit="1" customWidth="1"/>
    <col min="6" max="6" width="11.85546875" bestFit="1" customWidth="1"/>
    <col min="9" max="9" width="12.5703125" bestFit="1" customWidth="1"/>
    <col min="10" max="10" width="11.28515625" customWidth="1"/>
    <col min="11" max="11" width="14.140625" customWidth="1"/>
    <col min="12" max="22" width="9.85546875" customWidth="1"/>
    <col min="23" max="23" width="21" bestFit="1" customWidth="1"/>
  </cols>
  <sheetData>
    <row r="1" spans="1:30" s="15" customFormat="1" ht="2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6" spans="1:30">
      <c r="A6" s="25" t="s">
        <v>1</v>
      </c>
      <c r="B6" s="26" t="s">
        <v>82</v>
      </c>
      <c r="C6" s="26" t="s">
        <v>2</v>
      </c>
      <c r="D6" s="26" t="s">
        <v>3</v>
      </c>
      <c r="E6" s="26" t="s">
        <v>4</v>
      </c>
      <c r="F6" s="26" t="s">
        <v>5</v>
      </c>
      <c r="G6" s="26" t="s">
        <v>83</v>
      </c>
      <c r="H6" s="26" t="s">
        <v>84</v>
      </c>
      <c r="I6" s="26" t="s">
        <v>85</v>
      </c>
      <c r="J6" s="26" t="s">
        <v>86</v>
      </c>
      <c r="K6" s="26" t="s">
        <v>87</v>
      </c>
      <c r="L6" s="26" t="s">
        <v>88</v>
      </c>
      <c r="M6" s="26" t="s">
        <v>89</v>
      </c>
      <c r="N6" s="26" t="s">
        <v>6</v>
      </c>
      <c r="O6" s="70" t="s">
        <v>7</v>
      </c>
      <c r="P6" s="70" t="s">
        <v>8</v>
      </c>
      <c r="Q6" s="70" t="s">
        <v>9</v>
      </c>
      <c r="R6" s="70" t="s">
        <v>10</v>
      </c>
      <c r="S6" s="71" t="s">
        <v>11</v>
      </c>
      <c r="W6" s="2" t="s">
        <v>12</v>
      </c>
      <c r="X6" s="3" t="e">
        <f>AVERAGE(Tabulka249[Data])</f>
        <v>#DIV/0!</v>
      </c>
    </row>
    <row r="7" spans="1:30">
      <c r="A7" s="4" t="str">
        <f>IF('Odhad parametrů populace'!D10="","",'Odhad parametrů populace'!D10)</f>
        <v/>
      </c>
      <c r="B7" s="69" t="str">
        <f ca="1">IF(INDIRECT("A"&amp;ROW())="","",RANK(A7,[Data],1))</f>
        <v/>
      </c>
      <c r="C7" s="5" t="str">
        <f ca="1">IF(INDIRECT("A"&amp;ROW())="","",(B7-1)/COUNT([Data]))</f>
        <v/>
      </c>
      <c r="D7" s="5" t="str">
        <f ca="1">IF(INDIRECT("A"&amp;ROW())="","",B7/COUNT([Data]))</f>
        <v/>
      </c>
      <c r="E7" t="str">
        <f ca="1">IF(INDIRECT("A"&amp;ROW())="","",NORMDIST(A7,$X$6,$X$7,1))</f>
        <v/>
      </c>
      <c r="F7" s="5" t="str">
        <f t="shared" ref="F7:F70" ca="1" si="0">IF(INDIRECT("A"&amp;ROW())="","",MAX(ABS(C7-E7),ABS(D7-E7)))</f>
        <v/>
      </c>
      <c r="G7" s="6">
        <f ca="1">IF(ROW()=7,MAX([D_i]),"")</f>
        <v>0</v>
      </c>
      <c r="H7" s="69" t="str">
        <f ca="1">IF(INDIRECT("A"&amp;ROW())="","",RANK([Data],[Data],1)+COUNTIF([Data],Tabulka249[[#This Row],[Data]])-1)</f>
        <v/>
      </c>
      <c r="I7" s="5" t="str">
        <f ca="1">IF(INDIRECT("A"&amp;ROW())="","",(Tabulka249[[#This Row],[Pořadí2 - i2]]-1)/COUNT([Data]))</f>
        <v/>
      </c>
      <c r="J7" s="5" t="str">
        <f ca="1">IF(INDIRECT("A"&amp;ROW())="","",H7/COUNT([Data]))</f>
        <v/>
      </c>
      <c r="K7" s="72" t="str">
        <f ca="1">IF(INDIRECT("A"&amp;ROW())="","",NORMDIST(Tabulka249[[#This Row],[Data]],$X$6,$X$7,1))</f>
        <v/>
      </c>
      <c r="L7" s="5" t="str">
        <f t="shared" ref="L7:L70" ca="1" si="1">IF(INDIRECT("A"&amp;ROW())="","",MAX(ABS(I7-K7),ABS(J7-K7)))</f>
        <v/>
      </c>
      <c r="M7" s="6">
        <f ca="1">IF(ROW()=7,MAX(Tabulka249[D2_i]),"")</f>
        <v>0</v>
      </c>
      <c r="N7" s="6">
        <f ca="1">MAX(Tabulka249[[#This Row],[x1_obs]],M7)</f>
        <v>0</v>
      </c>
      <c r="O7" s="73">
        <v>1</v>
      </c>
      <c r="P7" s="74">
        <v>0.97499999999999998</v>
      </c>
      <c r="Q7" s="75">
        <f>IF(O7=COUNT(Tabulka249[Data]),P7,0)</f>
        <v>0</v>
      </c>
      <c r="R7" s="76" t="e">
        <f>IF(ROW()=7,IF(SUM([pomocná])&gt;0,SUM([pomocná]),1.36/SQRT(COUNT(Tabulka249[Data]))),"")</f>
        <v>#DIV/0!</v>
      </c>
      <c r="S7" s="77" t="e">
        <f ca="1">IF(Tabulka710[[#This Row],[x_obs]]&lt;R7,"&gt; 0,05","&lt; 0,05")</f>
        <v>#DIV/0!</v>
      </c>
      <c r="W7" s="2" t="s">
        <v>13</v>
      </c>
      <c r="X7" s="3" t="e">
        <f>STDEV(Tabulka249[Data])</f>
        <v>#DIV/0!</v>
      </c>
    </row>
    <row r="8" spans="1:30">
      <c r="A8" s="4" t="str">
        <f>IF('Odhad parametrů populace'!D11="","",'Odhad parametrů populace'!D11)</f>
        <v/>
      </c>
      <c r="B8" s="69" t="str">
        <f ca="1">IF(INDIRECT("A"&amp;ROW())="","",RANK(A8,[Data],1))</f>
        <v/>
      </c>
      <c r="C8" s="5" t="str">
        <f ca="1">IF(INDIRECT("A"&amp;ROW())="","",(B8-1)/COUNT([Data]))</f>
        <v/>
      </c>
      <c r="D8" s="5" t="str">
        <f ca="1">IF(INDIRECT("A"&amp;ROW())="","",B8/COUNT([Data]))</f>
        <v/>
      </c>
      <c r="E8" t="str">
        <f t="shared" ref="E8:E71" ca="1" si="2">IF(INDIRECT("A"&amp;ROW())="","",NORMDIST(A8,$X$6,$X$7,1))</f>
        <v/>
      </c>
      <c r="F8" s="5" t="str">
        <f t="shared" ca="1" si="0"/>
        <v/>
      </c>
      <c r="G8" s="5" t="str">
        <f>IF(ROW()=7,MAX([D_i]),"")</f>
        <v/>
      </c>
      <c r="H8" s="69" t="str">
        <f ca="1">IF(INDIRECT("A"&amp;ROW())="","",RANK([Data],[Data],1)+COUNTIF([Data],Tabulka249[[#This Row],[Data]])-1)</f>
        <v/>
      </c>
      <c r="I8" s="5" t="str">
        <f ca="1">IF(INDIRECT("A"&amp;ROW())="","",(Tabulka249[[#This Row],[Pořadí2 - i2]]-1)/COUNT([Data]))</f>
        <v/>
      </c>
      <c r="J8" s="5" t="str">
        <f ca="1">IF(INDIRECT("A"&amp;ROW())="","",H8/COUNT([Data]))</f>
        <v/>
      </c>
      <c r="K8" s="72" t="str">
        <f ca="1">IF(INDIRECT("A"&amp;ROW())="","",NORMDIST(Tabulka249[[#This Row],[Data]],$X$6,$X$7,1))</f>
        <v/>
      </c>
      <c r="L8" s="5" t="str">
        <f t="shared" ca="1" si="1"/>
        <v/>
      </c>
      <c r="M8" s="5" t="str">
        <f>IF(ROW()=7,MAX(Tabulka249[D_i]),"")</f>
        <v/>
      </c>
      <c r="N8" s="5"/>
      <c r="O8" s="73">
        <v>2</v>
      </c>
      <c r="P8" s="74">
        <v>0.84199999999999997</v>
      </c>
      <c r="Q8" s="75">
        <f>IF(O8=COUNT(Tabulka249[Data]),P8,0)</f>
        <v>0</v>
      </c>
      <c r="R8" s="76" t="str">
        <f>IF(ROW()=7,IF(SUM([pomocná])&gt;0,SUM([pomocná]),1.36/SQRT(COUNT(Tabulka249[Data]))),"")</f>
        <v/>
      </c>
      <c r="S8" s="78"/>
      <c r="T8" s="72"/>
      <c r="U8" s="72"/>
      <c r="V8" s="72"/>
      <c r="W8" s="7" t="s">
        <v>21</v>
      </c>
      <c r="X8" s="8">
        <f>COUNT(Tabulka249[Data])</f>
        <v>0</v>
      </c>
    </row>
    <row r="9" spans="1:30">
      <c r="A9" s="4" t="str">
        <f>IF('Odhad parametrů populace'!D12="","",'Odhad parametrů populace'!D12)</f>
        <v/>
      </c>
      <c r="B9" s="69" t="str">
        <f ca="1">IF(INDIRECT("A"&amp;ROW())="","",RANK(A9,[Data],1))</f>
        <v/>
      </c>
      <c r="C9" s="5" t="str">
        <f ca="1">IF(INDIRECT("A"&amp;ROW())="","",(B9-1)/COUNT([Data]))</f>
        <v/>
      </c>
      <c r="D9" s="5" t="str">
        <f ca="1">IF(INDIRECT("A"&amp;ROW())="","",B9/COUNT([Data]))</f>
        <v/>
      </c>
      <c r="E9" t="str">
        <f t="shared" ca="1" si="2"/>
        <v/>
      </c>
      <c r="F9" s="5" t="str">
        <f t="shared" ca="1" si="0"/>
        <v/>
      </c>
      <c r="G9" s="5" t="str">
        <f>IF(ROW()=7,MAX([D_i]),"")</f>
        <v/>
      </c>
      <c r="H9" s="69" t="str">
        <f ca="1">IF(INDIRECT("A"&amp;ROW())="","",RANK([Data],[Data],1)+COUNTIF([Data],Tabulka249[[#This Row],[Data]])-1)</f>
        <v/>
      </c>
      <c r="I9" s="5" t="str">
        <f ca="1">IF(INDIRECT("A"&amp;ROW())="","",(Tabulka249[[#This Row],[Pořadí2 - i2]]-1)/COUNT([Data]))</f>
        <v/>
      </c>
      <c r="J9" s="5" t="str">
        <f ca="1">IF(INDIRECT("A"&amp;ROW())="","",H9/COUNT([Data]))</f>
        <v/>
      </c>
      <c r="K9" s="72" t="str">
        <f ca="1">IF(INDIRECT("A"&amp;ROW())="","",NORMDIST(Tabulka249[[#This Row],[Data]],$X$6,$X$7,1))</f>
        <v/>
      </c>
      <c r="L9" s="5" t="str">
        <f t="shared" ca="1" si="1"/>
        <v/>
      </c>
      <c r="M9" s="5" t="str">
        <f>IF(ROW()=7,MAX(Tabulka249[D_i]),"")</f>
        <v/>
      </c>
      <c r="N9" s="5"/>
      <c r="O9" s="73">
        <v>3</v>
      </c>
      <c r="P9" s="74">
        <v>0.70799999999999996</v>
      </c>
      <c r="Q9" s="75">
        <f>IF(O9=COUNT(Tabulka249[Data]),P9,0)</f>
        <v>0</v>
      </c>
      <c r="R9" s="76" t="str">
        <f>IF(ROW()=7,IF(SUM([pomocná])&gt;0,SUM([pomocná]),1.36/SQRT(COUNT(Tabulka249[Data]))),"")</f>
        <v/>
      </c>
      <c r="S9" s="79"/>
      <c r="T9" s="72"/>
      <c r="U9" s="72"/>
      <c r="V9" s="72"/>
    </row>
    <row r="10" spans="1:30">
      <c r="A10" s="4" t="str">
        <f>IF('Odhad parametrů populace'!D13="","",'Odhad parametrů populace'!D13)</f>
        <v/>
      </c>
      <c r="B10" s="69" t="str">
        <f ca="1">IF(INDIRECT("A"&amp;ROW())="","",RANK(A10,[Data],1))</f>
        <v/>
      </c>
      <c r="C10" s="5" t="str">
        <f ca="1">IF(INDIRECT("A"&amp;ROW())="","",(B10-1)/COUNT([Data]))</f>
        <v/>
      </c>
      <c r="D10" s="5" t="str">
        <f ca="1">IF(INDIRECT("A"&amp;ROW())="","",B10/COUNT([Data]))</f>
        <v/>
      </c>
      <c r="E10" t="str">
        <f t="shared" ca="1" si="2"/>
        <v/>
      </c>
      <c r="F10" s="5" t="str">
        <f t="shared" ca="1" si="0"/>
        <v/>
      </c>
      <c r="G10" s="5" t="str">
        <f>IF(ROW()=7,MAX([D_i]),"")</f>
        <v/>
      </c>
      <c r="H10" s="69" t="str">
        <f ca="1">IF(INDIRECT("A"&amp;ROW())="","",RANK([Data],[Data],1)+COUNTIF([Data],Tabulka249[[#This Row],[Data]])-1)</f>
        <v/>
      </c>
      <c r="I10" s="5" t="str">
        <f ca="1">IF(INDIRECT("A"&amp;ROW())="","",(Tabulka249[[#This Row],[Pořadí2 - i2]]-1)/COUNT([Data]))</f>
        <v/>
      </c>
      <c r="J10" s="5" t="str">
        <f ca="1">IF(INDIRECT("A"&amp;ROW())="","",H10/COUNT([Data]))</f>
        <v/>
      </c>
      <c r="K10" s="72" t="str">
        <f ca="1">IF(INDIRECT("A"&amp;ROW())="","",NORMDIST(Tabulka249[[#This Row],[Data]],$X$6,$X$7,1))</f>
        <v/>
      </c>
      <c r="L10" s="5" t="str">
        <f t="shared" ca="1" si="1"/>
        <v/>
      </c>
      <c r="M10" s="5" t="str">
        <f>IF(ROW()=7,MAX(Tabulka249[D_i]),"")</f>
        <v/>
      </c>
      <c r="N10" s="5"/>
      <c r="O10" s="73">
        <v>4</v>
      </c>
      <c r="P10" s="74">
        <v>0.624</v>
      </c>
      <c r="Q10" s="75">
        <f>IF(O10=COUNT(Tabulka249[Data]),P10,0)</f>
        <v>0</v>
      </c>
      <c r="R10" s="76" t="str">
        <f>IF(ROW()=7,IF(SUM([pomocná])&gt;0,SUM([pomocná]),1.36/SQRT(COUNT(Tabulka249[Data]))),"")</f>
        <v/>
      </c>
      <c r="S10" s="79"/>
      <c r="T10" s="72"/>
      <c r="U10" s="72"/>
      <c r="V10" s="72"/>
      <c r="W10" s="7" t="s">
        <v>14</v>
      </c>
      <c r="X10" s="8" t="s">
        <v>15</v>
      </c>
      <c r="Y10" s="9"/>
      <c r="Z10" s="9"/>
      <c r="AA10" s="9"/>
    </row>
    <row r="11" spans="1:30">
      <c r="A11" s="4" t="str">
        <f>IF('Odhad parametrů populace'!D14="","",'Odhad parametrů populace'!D14)</f>
        <v/>
      </c>
      <c r="B11" s="69" t="str">
        <f ca="1">IF(INDIRECT("A"&amp;ROW())="","",RANK(A11,[Data],1))</f>
        <v/>
      </c>
      <c r="C11" s="5" t="str">
        <f ca="1">IF(INDIRECT("A"&amp;ROW())="","",(B11-1)/COUNT([Data]))</f>
        <v/>
      </c>
      <c r="D11" s="5" t="str">
        <f ca="1">IF(INDIRECT("A"&amp;ROW())="","",B11/COUNT([Data]))</f>
        <v/>
      </c>
      <c r="E11" t="str">
        <f t="shared" ca="1" si="2"/>
        <v/>
      </c>
      <c r="F11" s="5" t="str">
        <f t="shared" ca="1" si="0"/>
        <v/>
      </c>
      <c r="G11" s="5" t="str">
        <f>IF(ROW()=7,MAX([D_i]),"")</f>
        <v/>
      </c>
      <c r="H11" s="69" t="str">
        <f ca="1">IF(INDIRECT("A"&amp;ROW())="","",RANK([Data],[Data],1)+COUNTIF([Data],Tabulka249[[#This Row],[Data]])-1)</f>
        <v/>
      </c>
      <c r="I11" s="5" t="str">
        <f ca="1">IF(INDIRECT("A"&amp;ROW())="","",(Tabulka249[[#This Row],[Pořadí2 - i2]]-1)/COUNT([Data]))</f>
        <v/>
      </c>
      <c r="J11" s="5" t="str">
        <f ca="1">IF(INDIRECT("A"&amp;ROW())="","",H11/COUNT([Data]))</f>
        <v/>
      </c>
      <c r="K11" s="72" t="str">
        <f ca="1">IF(INDIRECT("A"&amp;ROW())="","",NORMDIST(Tabulka249[[#This Row],[Data]],$X$6,$X$7,1))</f>
        <v/>
      </c>
      <c r="L11" s="5" t="str">
        <f t="shared" ca="1" si="1"/>
        <v/>
      </c>
      <c r="M11" s="5" t="str">
        <f>IF(ROW()=7,MAX(Tabulka249[D_i]),"")</f>
        <v/>
      </c>
      <c r="N11" s="5"/>
      <c r="O11" s="73">
        <v>5</v>
      </c>
      <c r="P11" s="74">
        <v>0.56299999999999994</v>
      </c>
      <c r="Q11" s="75">
        <f>IF(O11=COUNT(Tabulka249[Data]),P11,0)</f>
        <v>0</v>
      </c>
      <c r="R11" s="76" t="str">
        <f>IF(ROW()=7,IF(SUM([pomocná])&gt;0,SUM([pomocná]),1.36/SQRT(COUNT(Tabulka249[Data]))),"")</f>
        <v/>
      </c>
      <c r="S11" s="79"/>
      <c r="T11" s="72"/>
      <c r="U11" s="72"/>
      <c r="V11" s="72"/>
      <c r="W11" s="7" t="s">
        <v>16</v>
      </c>
      <c r="X11" s="8" t="s">
        <v>17</v>
      </c>
      <c r="Y11" s="9"/>
      <c r="Z11" s="9"/>
      <c r="AA11" s="9"/>
    </row>
    <row r="12" spans="1:30">
      <c r="A12" s="4" t="str">
        <f>IF('Odhad parametrů populace'!D15="","",'Odhad parametrů populace'!D15)</f>
        <v/>
      </c>
      <c r="B12" s="69" t="str">
        <f ca="1">IF(INDIRECT("A"&amp;ROW())="","",RANK(A12,[Data],1))</f>
        <v/>
      </c>
      <c r="C12" s="5" t="str">
        <f ca="1">IF(INDIRECT("A"&amp;ROW())="","",(B12-1)/COUNT([Data]))</f>
        <v/>
      </c>
      <c r="D12" s="5" t="str">
        <f ca="1">IF(INDIRECT("A"&amp;ROW())="","",B12/COUNT([Data]))</f>
        <v/>
      </c>
      <c r="E12" t="str">
        <f t="shared" ca="1" si="2"/>
        <v/>
      </c>
      <c r="F12" s="5" t="str">
        <f t="shared" ca="1" si="0"/>
        <v/>
      </c>
      <c r="G12" s="5" t="str">
        <f>IF(ROW()=7,MAX([D_i]),"")</f>
        <v/>
      </c>
      <c r="H12" s="69" t="str">
        <f ca="1">IF(INDIRECT("A"&amp;ROW())="","",RANK([Data],[Data],1)+COUNTIF([Data],Tabulka249[[#This Row],[Data]])-1)</f>
        <v/>
      </c>
      <c r="I12" s="5" t="str">
        <f ca="1">IF(INDIRECT("A"&amp;ROW())="","",(Tabulka249[[#This Row],[Pořadí2 - i2]]-1)/COUNT([Data]))</f>
        <v/>
      </c>
      <c r="J12" s="5" t="str">
        <f ca="1">IF(INDIRECT("A"&amp;ROW())="","",H12/COUNT([Data]))</f>
        <v/>
      </c>
      <c r="K12" s="72" t="str">
        <f ca="1">IF(INDIRECT("A"&amp;ROW())="","",NORMDIST(Tabulka249[[#This Row],[Data]],$X$6,$X$7,1))</f>
        <v/>
      </c>
      <c r="L12" s="5" t="str">
        <f t="shared" ca="1" si="1"/>
        <v/>
      </c>
      <c r="M12" s="5" t="str">
        <f>IF(ROW()=7,MAX(Tabulka249[D_i]),"")</f>
        <v/>
      </c>
      <c r="N12" s="5"/>
      <c r="O12" s="73">
        <v>6</v>
      </c>
      <c r="P12" s="74">
        <v>0.51900000000000002</v>
      </c>
      <c r="Q12" s="75">
        <f>IF(O12=COUNT(Tabulka249[Data]),P12,0)</f>
        <v>0</v>
      </c>
      <c r="R12" s="76" t="str">
        <f>IF(ROW()=7,IF(SUM([pomocná])&gt;0,SUM([pomocná]),1.36/SQRT(COUNT(Tabulka249[Data]))),"")</f>
        <v/>
      </c>
      <c r="S12" s="79"/>
      <c r="T12" s="72"/>
      <c r="U12" s="72"/>
      <c r="V12" s="72"/>
    </row>
    <row r="13" spans="1:30">
      <c r="A13" s="4" t="str">
        <f>IF('Odhad parametrů populace'!D16="","",'Odhad parametrů populace'!D16)</f>
        <v/>
      </c>
      <c r="B13" s="69" t="str">
        <f ca="1">IF(INDIRECT("A"&amp;ROW())="","",RANK(A13,[Data],1))</f>
        <v/>
      </c>
      <c r="C13" s="5" t="str">
        <f ca="1">IF(INDIRECT("A"&amp;ROW())="","",(B13-1)/COUNT([Data]))</f>
        <v/>
      </c>
      <c r="D13" s="5" t="str">
        <f ca="1">IF(INDIRECT("A"&amp;ROW())="","",B13/COUNT([Data]))</f>
        <v/>
      </c>
      <c r="E13" t="str">
        <f t="shared" ca="1" si="2"/>
        <v/>
      </c>
      <c r="F13" s="5" t="str">
        <f t="shared" ca="1" si="0"/>
        <v/>
      </c>
      <c r="G13" s="5" t="str">
        <f>IF(ROW()=7,MAX([D_i]),"")</f>
        <v/>
      </c>
      <c r="H13" s="69" t="str">
        <f ca="1">IF(INDIRECT("A"&amp;ROW())="","",RANK([Data],[Data],1)+COUNTIF([Data],Tabulka249[[#This Row],[Data]])-1)</f>
        <v/>
      </c>
      <c r="I13" s="5" t="str">
        <f ca="1">IF(INDIRECT("A"&amp;ROW())="","",(Tabulka249[[#This Row],[Pořadí2 - i2]]-1)/COUNT([Data]))</f>
        <v/>
      </c>
      <c r="J13" s="5" t="str">
        <f ca="1">IF(INDIRECT("A"&amp;ROW())="","",H13/COUNT([Data]))</f>
        <v/>
      </c>
      <c r="K13" s="72" t="str">
        <f ca="1">IF(INDIRECT("A"&amp;ROW())="","",NORMDIST(Tabulka249[[#This Row],[Data]],$X$6,$X$7,1))</f>
        <v/>
      </c>
      <c r="L13" s="5" t="str">
        <f t="shared" ca="1" si="1"/>
        <v/>
      </c>
      <c r="M13" s="5" t="str">
        <f>IF(ROW()=7,MAX(Tabulka249[D_i]),"")</f>
        <v/>
      </c>
      <c r="N13" s="5"/>
      <c r="O13" s="73">
        <v>7</v>
      </c>
      <c r="P13" s="74">
        <v>0.48299999999999998</v>
      </c>
      <c r="Q13" s="75">
        <f>IF(O13=COUNT(Tabulka249[Data]),P13,0)</f>
        <v>0</v>
      </c>
      <c r="R13" s="76" t="str">
        <f>IF(ROW()=7,IF(SUM([pomocná])&gt;0,SUM([pomocná]),1.36/SQRT(COUNT(Tabulka249[Data]))),"")</f>
        <v/>
      </c>
      <c r="S13" s="79"/>
      <c r="T13" s="72"/>
      <c r="U13" s="72"/>
      <c r="V13" s="72"/>
      <c r="W13" s="10" t="s">
        <v>18</v>
      </c>
      <c r="X13" s="11" t="e">
        <f ca="1">IF(S7="&lt; 0,05","Na hladině významnosti 0,05 zamítáme normalitu populace.","Na hladině významnosti 0,05 nelze zamítnout normalitu populace.")</f>
        <v>#DIV/0!</v>
      </c>
      <c r="Y13" s="12"/>
      <c r="Z13" s="12"/>
      <c r="AA13" s="12"/>
      <c r="AB13" s="17"/>
      <c r="AC13" s="17"/>
      <c r="AD13" s="17"/>
    </row>
    <row r="14" spans="1:30">
      <c r="A14" s="4" t="str">
        <f>IF('Odhad parametrů populace'!D17="","",'Odhad parametrů populace'!D17)</f>
        <v/>
      </c>
      <c r="B14" s="69" t="str">
        <f ca="1">IF(INDIRECT("A"&amp;ROW())="","",RANK(A14,[Data],1))</f>
        <v/>
      </c>
      <c r="C14" s="5" t="str">
        <f ca="1">IF(INDIRECT("A"&amp;ROW())="","",(B14-1)/COUNT([Data]))</f>
        <v/>
      </c>
      <c r="D14" s="5" t="str">
        <f ca="1">IF(INDIRECT("A"&amp;ROW())="","",B14/COUNT([Data]))</f>
        <v/>
      </c>
      <c r="E14" t="str">
        <f t="shared" ca="1" si="2"/>
        <v/>
      </c>
      <c r="F14" s="5" t="str">
        <f t="shared" ca="1" si="0"/>
        <v/>
      </c>
      <c r="G14" s="5" t="str">
        <f>IF(ROW()=7,MAX([D_i]),"")</f>
        <v/>
      </c>
      <c r="H14" s="69" t="str">
        <f ca="1">IF(INDIRECT("A"&amp;ROW())="","",RANK([Data],[Data],1)+COUNTIF([Data],Tabulka249[[#This Row],[Data]])-1)</f>
        <v/>
      </c>
      <c r="I14" s="5" t="str">
        <f ca="1">IF(INDIRECT("A"&amp;ROW())="","",(Tabulka249[[#This Row],[Pořadí2 - i2]]-1)/COUNT([Data]))</f>
        <v/>
      </c>
      <c r="J14" s="5" t="str">
        <f ca="1">IF(INDIRECT("A"&amp;ROW())="","",H14/COUNT([Data]))</f>
        <v/>
      </c>
      <c r="K14" s="72" t="str">
        <f ca="1">IF(INDIRECT("A"&amp;ROW())="","",NORMDIST(Tabulka249[[#This Row],[Data]],$X$6,$X$7,1))</f>
        <v/>
      </c>
      <c r="L14" s="5" t="str">
        <f t="shared" ca="1" si="1"/>
        <v/>
      </c>
      <c r="M14" s="5" t="str">
        <f>IF(ROW()=7,MAX(Tabulka249[D_i]),"")</f>
        <v/>
      </c>
      <c r="N14" s="5"/>
      <c r="O14" s="73">
        <v>8</v>
      </c>
      <c r="P14" s="74">
        <v>0.45400000000000001</v>
      </c>
      <c r="Q14" s="75">
        <f>IF(O14=COUNT(Tabulka249[Data]),P14,0)</f>
        <v>0</v>
      </c>
      <c r="R14" s="76" t="str">
        <f>IF(ROW()=7,IF(SUM([pomocná])&gt;0,SUM([pomocná]),1.36/SQRT(COUNT(Tabulka249[Data]))),"")</f>
        <v/>
      </c>
      <c r="S14" s="79"/>
      <c r="T14" s="72"/>
      <c r="U14" s="72"/>
      <c r="V14" s="72"/>
    </row>
    <row r="15" spans="1:30">
      <c r="A15" s="4" t="str">
        <f>IF('Odhad parametrů populace'!D18="","",'Odhad parametrů populace'!D18)</f>
        <v/>
      </c>
      <c r="B15" s="69" t="str">
        <f ca="1">IF(INDIRECT("A"&amp;ROW())="","",RANK(A15,[Data],1))</f>
        <v/>
      </c>
      <c r="C15" s="5" t="str">
        <f ca="1">IF(INDIRECT("A"&amp;ROW())="","",(B15-1)/COUNT([Data]))</f>
        <v/>
      </c>
      <c r="D15" s="5" t="str">
        <f ca="1">IF(INDIRECT("A"&amp;ROW())="","",B15/COUNT([Data]))</f>
        <v/>
      </c>
      <c r="E15" t="str">
        <f t="shared" ca="1" si="2"/>
        <v/>
      </c>
      <c r="F15" s="5" t="str">
        <f t="shared" ca="1" si="0"/>
        <v/>
      </c>
      <c r="G15" s="5" t="str">
        <f>IF(ROW()=7,MAX([D_i]),"")</f>
        <v/>
      </c>
      <c r="H15" s="69" t="str">
        <f ca="1">IF(INDIRECT("A"&amp;ROW())="","",RANK([Data],[Data],1)+COUNTIF([Data],Tabulka249[[#This Row],[Data]])-1)</f>
        <v/>
      </c>
      <c r="I15" s="5" t="str">
        <f ca="1">IF(INDIRECT("A"&amp;ROW())="","",(Tabulka249[[#This Row],[Pořadí2 - i2]]-1)/COUNT([Data]))</f>
        <v/>
      </c>
      <c r="J15" s="5" t="str">
        <f ca="1">IF(INDIRECT("A"&amp;ROW())="","",H15/COUNT([Data]))</f>
        <v/>
      </c>
      <c r="K15" s="72" t="str">
        <f ca="1">IF(INDIRECT("A"&amp;ROW())="","",NORMDIST(Tabulka249[[#This Row],[Data]],$X$6,$X$7,1))</f>
        <v/>
      </c>
      <c r="L15" s="5" t="str">
        <f t="shared" ca="1" si="1"/>
        <v/>
      </c>
      <c r="M15" s="5" t="str">
        <f>IF(ROW()=7,MAX(Tabulka249[D_i]),"")</f>
        <v/>
      </c>
      <c r="N15" s="5"/>
      <c r="O15" s="73">
        <v>9</v>
      </c>
      <c r="P15" s="74">
        <v>0.43</v>
      </c>
      <c r="Q15" s="75">
        <f>IF(O15=COUNT(Tabulka249[Data]),P15,0)</f>
        <v>0</v>
      </c>
      <c r="R15" s="76" t="str">
        <f>IF(ROW()=7,IF(SUM([pomocná])&gt;0,SUM([pomocná]),1.36/SQRT(COUNT(Tabulka249[Data]))),"")</f>
        <v/>
      </c>
      <c r="S15" s="79"/>
      <c r="T15" s="72"/>
      <c r="U15" s="72"/>
      <c r="V15" s="72"/>
    </row>
    <row r="16" spans="1:30">
      <c r="A16" s="4" t="str">
        <f>IF('Odhad parametrů populace'!D19="","",'Odhad parametrů populace'!D19)</f>
        <v/>
      </c>
      <c r="B16" s="69" t="str">
        <f ca="1">IF(INDIRECT("A"&amp;ROW())="","",RANK(A16,[Data],1))</f>
        <v/>
      </c>
      <c r="C16" s="5" t="str">
        <f ca="1">IF(INDIRECT("A"&amp;ROW())="","",(B16-1)/COUNT([Data]))</f>
        <v/>
      </c>
      <c r="D16" s="5" t="str">
        <f ca="1">IF(INDIRECT("A"&amp;ROW())="","",B16/COUNT([Data]))</f>
        <v/>
      </c>
      <c r="E16" t="str">
        <f t="shared" ca="1" si="2"/>
        <v/>
      </c>
      <c r="F16" s="5" t="str">
        <f t="shared" ca="1" si="0"/>
        <v/>
      </c>
      <c r="G16" s="5" t="str">
        <f>IF(ROW()=7,MAX([D_i]),"")</f>
        <v/>
      </c>
      <c r="H16" s="69" t="str">
        <f ca="1">IF(INDIRECT("A"&amp;ROW())="","",RANK([Data],[Data],1)+COUNTIF([Data],Tabulka249[[#This Row],[Data]])-1)</f>
        <v/>
      </c>
      <c r="I16" s="5" t="str">
        <f ca="1">IF(INDIRECT("A"&amp;ROW())="","",(Tabulka249[[#This Row],[Pořadí2 - i2]]-1)/COUNT([Data]))</f>
        <v/>
      </c>
      <c r="J16" s="5" t="str">
        <f ca="1">IF(INDIRECT("A"&amp;ROW())="","",H16/COUNT([Data]))</f>
        <v/>
      </c>
      <c r="K16" s="72" t="str">
        <f ca="1">IF(INDIRECT("A"&amp;ROW())="","",NORMDIST(Tabulka249[[#This Row],[Data]],$X$6,$X$7,1))</f>
        <v/>
      </c>
      <c r="L16" s="5" t="str">
        <f t="shared" ca="1" si="1"/>
        <v/>
      </c>
      <c r="M16" s="5" t="str">
        <f>IF(ROW()=7,MAX(Tabulka249[D_i]),"")</f>
        <v/>
      </c>
      <c r="N16" s="5"/>
      <c r="O16" s="73">
        <v>10</v>
      </c>
      <c r="P16" s="74">
        <v>0.40899999999999997</v>
      </c>
      <c r="Q16" s="75">
        <f>IF(O16=COUNT(Tabulka249[Data]),P16,0)</f>
        <v>0</v>
      </c>
      <c r="R16" s="76" t="str">
        <f>IF(ROW()=7,IF(SUM([pomocná])&gt;0,SUM([pomocná]),1.36/SQRT(COUNT(Tabulka249[Data]))),"")</f>
        <v/>
      </c>
      <c r="S16" s="79"/>
      <c r="T16" s="72"/>
      <c r="U16" s="72"/>
      <c r="V16" s="72"/>
    </row>
    <row r="17" spans="1:22">
      <c r="A17" s="4" t="str">
        <f>IF('Odhad parametrů populace'!D20="","",'Odhad parametrů populace'!D20)</f>
        <v/>
      </c>
      <c r="B17" s="69" t="str">
        <f ca="1">IF(INDIRECT("A"&amp;ROW())="","",RANK(A17,[Data],1))</f>
        <v/>
      </c>
      <c r="C17" s="5" t="str">
        <f ca="1">IF(INDIRECT("A"&amp;ROW())="","",(B17-1)/COUNT([Data]))</f>
        <v/>
      </c>
      <c r="D17" s="5" t="str">
        <f ca="1">IF(INDIRECT("A"&amp;ROW())="","",B17/COUNT([Data]))</f>
        <v/>
      </c>
      <c r="E17" t="str">
        <f t="shared" ca="1" si="2"/>
        <v/>
      </c>
      <c r="F17" s="5" t="str">
        <f t="shared" ca="1" si="0"/>
        <v/>
      </c>
      <c r="G17" s="5" t="str">
        <f>IF(ROW()=7,MAX([D_i]),"")</f>
        <v/>
      </c>
      <c r="H17" s="69" t="str">
        <f ca="1">IF(INDIRECT("A"&amp;ROW())="","",RANK([Data],[Data],1)+COUNTIF([Data],Tabulka249[[#This Row],[Data]])-1)</f>
        <v/>
      </c>
      <c r="I17" s="5" t="str">
        <f ca="1">IF(INDIRECT("A"&amp;ROW())="","",(Tabulka249[[#This Row],[Pořadí2 - i2]]-1)/COUNT([Data]))</f>
        <v/>
      </c>
      <c r="J17" s="5" t="str">
        <f ca="1">IF(INDIRECT("A"&amp;ROW())="","",H17/COUNT([Data]))</f>
        <v/>
      </c>
      <c r="K17" s="72" t="str">
        <f ca="1">IF(INDIRECT("A"&amp;ROW())="","",NORMDIST(Tabulka249[[#This Row],[Data]],$X$6,$X$7,1))</f>
        <v/>
      </c>
      <c r="L17" s="5" t="str">
        <f t="shared" ca="1" si="1"/>
        <v/>
      </c>
      <c r="M17" s="5" t="str">
        <f>IF(ROW()=7,MAX(Tabulka249[D_i]),"")</f>
        <v/>
      </c>
      <c r="N17" s="5"/>
      <c r="O17" s="73">
        <v>11</v>
      </c>
      <c r="P17" s="74">
        <v>0.39100000000000001</v>
      </c>
      <c r="Q17" s="75">
        <f>IF(O17=COUNT(Tabulka249[Data]),P17,0)</f>
        <v>0</v>
      </c>
      <c r="R17" s="76" t="str">
        <f>IF(ROW()=7,IF(SUM([pomocná])&gt;0,SUM([pomocná]),1.36/SQRT(COUNT(Tabulka249[Data]))),"")</f>
        <v/>
      </c>
      <c r="S17" s="79"/>
      <c r="T17" s="72"/>
      <c r="U17" s="72"/>
      <c r="V17" s="72"/>
    </row>
    <row r="18" spans="1:22">
      <c r="A18" s="4" t="str">
        <f>IF('Odhad parametrů populace'!D21="","",'Odhad parametrů populace'!D21)</f>
        <v/>
      </c>
      <c r="B18" s="69" t="str">
        <f ca="1">IF(INDIRECT("A"&amp;ROW())="","",RANK(A18,[Data],1))</f>
        <v/>
      </c>
      <c r="C18" s="5" t="str">
        <f ca="1">IF(INDIRECT("A"&amp;ROW())="","",(B18-1)/COUNT([Data]))</f>
        <v/>
      </c>
      <c r="D18" s="5" t="str">
        <f ca="1">IF(INDIRECT("A"&amp;ROW())="","",B18/COUNT([Data]))</f>
        <v/>
      </c>
      <c r="E18" t="str">
        <f t="shared" ca="1" si="2"/>
        <v/>
      </c>
      <c r="F18" s="5" t="str">
        <f t="shared" ca="1" si="0"/>
        <v/>
      </c>
      <c r="G18" s="5" t="str">
        <f>IF(ROW()=7,MAX([D_i]),"")</f>
        <v/>
      </c>
      <c r="H18" s="69" t="str">
        <f ca="1">IF(INDIRECT("A"&amp;ROW())="","",RANK([Data],[Data],1)+COUNTIF([Data],Tabulka249[[#This Row],[Data]])-1)</f>
        <v/>
      </c>
      <c r="I18" s="5" t="str">
        <f ca="1">IF(INDIRECT("A"&amp;ROW())="","",(Tabulka249[[#This Row],[Pořadí2 - i2]]-1)/COUNT([Data]))</f>
        <v/>
      </c>
      <c r="J18" s="5" t="str">
        <f ca="1">IF(INDIRECT("A"&amp;ROW())="","",H18/COUNT([Data]))</f>
        <v/>
      </c>
      <c r="K18" s="72" t="str">
        <f ca="1">IF(INDIRECT("A"&amp;ROW())="","",NORMDIST(Tabulka249[[#This Row],[Data]],$X$6,$X$7,1))</f>
        <v/>
      </c>
      <c r="L18" s="5" t="str">
        <f t="shared" ca="1" si="1"/>
        <v/>
      </c>
      <c r="M18" s="5" t="str">
        <f>IF(ROW()=7,MAX(Tabulka249[D_i]),"")</f>
        <v/>
      </c>
      <c r="N18" s="5"/>
      <c r="O18" s="73">
        <v>12</v>
      </c>
      <c r="P18" s="74">
        <v>0.375</v>
      </c>
      <c r="Q18" s="75">
        <f>IF(O18=COUNT(Tabulka249[Data]),P18,0)</f>
        <v>0</v>
      </c>
      <c r="R18" s="76" t="str">
        <f>IF(ROW()=7,IF(SUM([pomocná])&gt;0,SUM([pomocná]),1.36/SQRT(COUNT(Tabulka249[Data]))),"")</f>
        <v/>
      </c>
      <c r="S18" s="79"/>
      <c r="T18" s="72"/>
      <c r="U18" s="72"/>
      <c r="V18" s="72"/>
    </row>
    <row r="19" spans="1:22">
      <c r="A19" s="4" t="str">
        <f>IF('Odhad parametrů populace'!D22="","",'Odhad parametrů populace'!D22)</f>
        <v/>
      </c>
      <c r="B19" s="69" t="str">
        <f ca="1">IF(INDIRECT("A"&amp;ROW())="","",RANK(A19,[Data],1))</f>
        <v/>
      </c>
      <c r="C19" s="5" t="str">
        <f ca="1">IF(INDIRECT("A"&amp;ROW())="","",(B19-1)/COUNT([Data]))</f>
        <v/>
      </c>
      <c r="D19" s="5" t="str">
        <f ca="1">IF(INDIRECT("A"&amp;ROW())="","",B19/COUNT([Data]))</f>
        <v/>
      </c>
      <c r="E19" t="str">
        <f t="shared" ca="1" si="2"/>
        <v/>
      </c>
      <c r="F19" s="5" t="str">
        <f t="shared" ca="1" si="0"/>
        <v/>
      </c>
      <c r="G19" s="5" t="str">
        <f>IF(ROW()=7,MAX([D_i]),"")</f>
        <v/>
      </c>
      <c r="H19" s="69" t="str">
        <f ca="1">IF(INDIRECT("A"&amp;ROW())="","",RANK([Data],[Data],1)+COUNTIF([Data],Tabulka249[[#This Row],[Data]])-1)</f>
        <v/>
      </c>
      <c r="I19" s="5" t="str">
        <f ca="1">IF(INDIRECT("A"&amp;ROW())="","",(Tabulka249[[#This Row],[Pořadí2 - i2]]-1)/COUNT([Data]))</f>
        <v/>
      </c>
      <c r="J19" s="5" t="str">
        <f ca="1">IF(INDIRECT("A"&amp;ROW())="","",H19/COUNT([Data]))</f>
        <v/>
      </c>
      <c r="K19" s="72" t="str">
        <f ca="1">IF(INDIRECT("A"&amp;ROW())="","",NORMDIST(Tabulka249[[#This Row],[Data]],$X$6,$X$7,1))</f>
        <v/>
      </c>
      <c r="L19" s="5" t="str">
        <f t="shared" ca="1" si="1"/>
        <v/>
      </c>
      <c r="M19" s="5" t="str">
        <f>IF(ROW()=7,MAX(Tabulka249[D_i]),"")</f>
        <v/>
      </c>
      <c r="N19" s="5"/>
      <c r="O19" s="73">
        <v>13</v>
      </c>
      <c r="P19" s="74">
        <v>0.36099999999999999</v>
      </c>
      <c r="Q19" s="75">
        <f>IF(O19=COUNT(Tabulka249[Data]),P19,0)</f>
        <v>0</v>
      </c>
      <c r="R19" s="76" t="str">
        <f>IF(ROW()=7,IF(SUM([pomocná])&gt;0,SUM([pomocná]),1.36/SQRT(COUNT(Tabulka249[Data]))),"")</f>
        <v/>
      </c>
      <c r="S19" s="79"/>
      <c r="T19" s="72"/>
      <c r="U19" s="72"/>
      <c r="V19" s="72"/>
    </row>
    <row r="20" spans="1:22">
      <c r="A20" s="4" t="str">
        <f>IF('Odhad parametrů populace'!D23="","",'Odhad parametrů populace'!D23)</f>
        <v/>
      </c>
      <c r="B20" s="69" t="str">
        <f ca="1">IF(INDIRECT("A"&amp;ROW())="","",RANK(A20,[Data],1))</f>
        <v/>
      </c>
      <c r="C20" s="5" t="str">
        <f ca="1">IF(INDIRECT("A"&amp;ROW())="","",(B20-1)/COUNT([Data]))</f>
        <v/>
      </c>
      <c r="D20" s="5" t="str">
        <f ca="1">IF(INDIRECT("A"&amp;ROW())="","",B20/COUNT([Data]))</f>
        <v/>
      </c>
      <c r="E20" t="str">
        <f t="shared" ca="1" si="2"/>
        <v/>
      </c>
      <c r="F20" s="5" t="str">
        <f t="shared" ca="1" si="0"/>
        <v/>
      </c>
      <c r="G20" s="5" t="str">
        <f>IF(ROW()=7,MAX([D_i]),"")</f>
        <v/>
      </c>
      <c r="H20" s="69" t="str">
        <f ca="1">IF(INDIRECT("A"&amp;ROW())="","",RANK([Data],[Data],1)+COUNTIF([Data],Tabulka249[[#This Row],[Data]])-1)</f>
        <v/>
      </c>
      <c r="I20" s="5" t="str">
        <f ca="1">IF(INDIRECT("A"&amp;ROW())="","",(Tabulka249[[#This Row],[Pořadí2 - i2]]-1)/COUNT([Data]))</f>
        <v/>
      </c>
      <c r="J20" s="5" t="str">
        <f ca="1">IF(INDIRECT("A"&amp;ROW())="","",H20/COUNT([Data]))</f>
        <v/>
      </c>
      <c r="K20" s="72" t="str">
        <f ca="1">IF(INDIRECT("A"&amp;ROW())="","",NORMDIST(Tabulka249[[#This Row],[Data]],$X$6,$X$7,1))</f>
        <v/>
      </c>
      <c r="L20" s="5" t="str">
        <f t="shared" ca="1" si="1"/>
        <v/>
      </c>
      <c r="M20" s="5" t="str">
        <f>IF(ROW()=7,MAX(Tabulka249[D_i]),"")</f>
        <v/>
      </c>
      <c r="N20" s="5"/>
      <c r="O20" s="73">
        <v>14</v>
      </c>
      <c r="P20" s="74">
        <v>0.34899999999999998</v>
      </c>
      <c r="Q20" s="75">
        <f>IF(O20=COUNT(Tabulka249[Data]),P20,0)</f>
        <v>0</v>
      </c>
      <c r="R20" s="76" t="str">
        <f>IF(ROW()=7,IF(SUM([pomocná])&gt;0,SUM([pomocná]),1.36/SQRT(COUNT(Tabulka249[Data]))),"")</f>
        <v/>
      </c>
      <c r="S20" s="79"/>
      <c r="T20" s="72"/>
      <c r="U20" s="72"/>
      <c r="V20" s="72"/>
    </row>
    <row r="21" spans="1:22">
      <c r="A21" s="4" t="str">
        <f>IF('Odhad parametrů populace'!D24="","",'Odhad parametrů populace'!D24)</f>
        <v/>
      </c>
      <c r="B21" s="69" t="str">
        <f ca="1">IF(INDIRECT("A"&amp;ROW())="","",RANK(A21,[Data],1))</f>
        <v/>
      </c>
      <c r="C21" s="5" t="str">
        <f ca="1">IF(INDIRECT("A"&amp;ROW())="","",(B21-1)/COUNT([Data]))</f>
        <v/>
      </c>
      <c r="D21" s="5" t="str">
        <f ca="1">IF(INDIRECT("A"&amp;ROW())="","",B21/COUNT([Data]))</f>
        <v/>
      </c>
      <c r="E21" t="str">
        <f t="shared" ca="1" si="2"/>
        <v/>
      </c>
      <c r="F21" s="5" t="str">
        <f t="shared" ca="1" si="0"/>
        <v/>
      </c>
      <c r="G21" s="5" t="str">
        <f>IF(ROW()=7,MAX([D_i]),"")</f>
        <v/>
      </c>
      <c r="H21" s="69" t="str">
        <f ca="1">IF(INDIRECT("A"&amp;ROW())="","",RANK([Data],[Data],1)+COUNTIF([Data],Tabulka249[[#This Row],[Data]])-1)</f>
        <v/>
      </c>
      <c r="I21" s="5" t="str">
        <f ca="1">IF(INDIRECT("A"&amp;ROW())="","",(Tabulka249[[#This Row],[Pořadí2 - i2]]-1)/COUNT([Data]))</f>
        <v/>
      </c>
      <c r="J21" s="5" t="str">
        <f ca="1">IF(INDIRECT("A"&amp;ROW())="","",H21/COUNT([Data]))</f>
        <v/>
      </c>
      <c r="K21" s="72" t="str">
        <f ca="1">IF(INDIRECT("A"&amp;ROW())="","",NORMDIST(Tabulka249[[#This Row],[Data]],$X$6,$X$7,1))</f>
        <v/>
      </c>
      <c r="L21" s="5" t="str">
        <f t="shared" ca="1" si="1"/>
        <v/>
      </c>
      <c r="M21" s="5" t="str">
        <f>IF(ROW()=7,MAX(Tabulka249[D_i]),"")</f>
        <v/>
      </c>
      <c r="N21" s="5"/>
      <c r="O21" s="73">
        <v>15</v>
      </c>
      <c r="P21" s="74">
        <v>0.33800000000000002</v>
      </c>
      <c r="Q21" s="75">
        <f>IF(O21=COUNT(Tabulka249[Data]),P21,0)</f>
        <v>0</v>
      </c>
      <c r="R21" s="76" t="str">
        <f>IF(ROW()=7,IF(SUM([pomocná])&gt;0,SUM([pomocná]),1.36/SQRT(COUNT(Tabulka249[Data]))),"")</f>
        <v/>
      </c>
      <c r="S21" s="79"/>
      <c r="T21" s="72"/>
      <c r="U21" s="72"/>
      <c r="V21" s="72"/>
    </row>
    <row r="22" spans="1:22">
      <c r="A22" s="4" t="str">
        <f>IF('Odhad parametrů populace'!D25="","",'Odhad parametrů populace'!D25)</f>
        <v/>
      </c>
      <c r="B22" s="69" t="str">
        <f ca="1">IF(INDIRECT("A"&amp;ROW())="","",RANK(A22,[Data],1))</f>
        <v/>
      </c>
      <c r="C22" s="5" t="str">
        <f ca="1">IF(INDIRECT("A"&amp;ROW())="","",(B22-1)/COUNT([Data]))</f>
        <v/>
      </c>
      <c r="D22" s="5" t="str">
        <f ca="1">IF(INDIRECT("A"&amp;ROW())="","",B22/COUNT([Data]))</f>
        <v/>
      </c>
      <c r="E22" t="str">
        <f t="shared" ca="1" si="2"/>
        <v/>
      </c>
      <c r="F22" s="5" t="str">
        <f t="shared" ca="1" si="0"/>
        <v/>
      </c>
      <c r="G22" s="5" t="str">
        <f>IF(ROW()=7,MAX([D_i]),"")</f>
        <v/>
      </c>
      <c r="H22" s="69" t="str">
        <f ca="1">IF(INDIRECT("A"&amp;ROW())="","",RANK([Data],[Data],1)+COUNTIF([Data],Tabulka249[[#This Row],[Data]])-1)</f>
        <v/>
      </c>
      <c r="I22" s="5" t="str">
        <f ca="1">IF(INDIRECT("A"&amp;ROW())="","",(Tabulka249[[#This Row],[Pořadí2 - i2]]-1)/COUNT([Data]))</f>
        <v/>
      </c>
      <c r="J22" s="5" t="str">
        <f ca="1">IF(INDIRECT("A"&amp;ROW())="","",H22/COUNT([Data]))</f>
        <v/>
      </c>
      <c r="K22" s="72" t="str">
        <f ca="1">IF(INDIRECT("A"&amp;ROW())="","",NORMDIST(Tabulka249[[#This Row],[Data]],$X$6,$X$7,1))</f>
        <v/>
      </c>
      <c r="L22" s="5" t="str">
        <f t="shared" ca="1" si="1"/>
        <v/>
      </c>
      <c r="M22" s="5" t="str">
        <f>IF(ROW()=7,MAX(Tabulka249[D_i]),"")</f>
        <v/>
      </c>
      <c r="N22" s="5"/>
      <c r="O22" s="73">
        <v>16</v>
      </c>
      <c r="P22" s="74">
        <v>0.32700000000000001</v>
      </c>
      <c r="Q22" s="75">
        <f>IF(O22=COUNT(Tabulka249[Data]),P22,0)</f>
        <v>0</v>
      </c>
      <c r="R22" s="76" t="str">
        <f>IF(ROW()=7,IF(SUM([pomocná])&gt;0,SUM([pomocná]),1.36/SQRT(COUNT(Tabulka249[Data]))),"")</f>
        <v/>
      </c>
      <c r="S22" s="79"/>
      <c r="T22" s="72"/>
      <c r="U22" s="72"/>
      <c r="V22" s="72"/>
    </row>
    <row r="23" spans="1:22">
      <c r="A23" s="4" t="str">
        <f>IF('Odhad parametrů populace'!D26="","",'Odhad parametrů populace'!D26)</f>
        <v/>
      </c>
      <c r="B23" s="69" t="str">
        <f ca="1">IF(INDIRECT("A"&amp;ROW())="","",RANK(A23,[Data],1))</f>
        <v/>
      </c>
      <c r="C23" s="5" t="str">
        <f ca="1">IF(INDIRECT("A"&amp;ROW())="","",(B23-1)/COUNT([Data]))</f>
        <v/>
      </c>
      <c r="D23" s="5" t="str">
        <f ca="1">IF(INDIRECT("A"&amp;ROW())="","",B23/COUNT([Data]))</f>
        <v/>
      </c>
      <c r="E23" t="str">
        <f t="shared" ca="1" si="2"/>
        <v/>
      </c>
      <c r="F23" s="5" t="str">
        <f t="shared" ca="1" si="0"/>
        <v/>
      </c>
      <c r="G23" s="5" t="str">
        <f>IF(ROW()=7,MAX([D_i]),"")</f>
        <v/>
      </c>
      <c r="H23" s="69" t="str">
        <f ca="1">IF(INDIRECT("A"&amp;ROW())="","",RANK([Data],[Data],1)+COUNTIF([Data],Tabulka249[[#This Row],[Data]])-1)</f>
        <v/>
      </c>
      <c r="I23" s="5" t="str">
        <f ca="1">IF(INDIRECT("A"&amp;ROW())="","",(Tabulka249[[#This Row],[Pořadí2 - i2]]-1)/COUNT([Data]))</f>
        <v/>
      </c>
      <c r="J23" s="5" t="str">
        <f ca="1">IF(INDIRECT("A"&amp;ROW())="","",H23/COUNT([Data]))</f>
        <v/>
      </c>
      <c r="K23" s="72" t="str">
        <f ca="1">IF(INDIRECT("A"&amp;ROW())="","",NORMDIST(Tabulka249[[#This Row],[Data]],$X$6,$X$7,1))</f>
        <v/>
      </c>
      <c r="L23" s="5" t="str">
        <f t="shared" ca="1" si="1"/>
        <v/>
      </c>
      <c r="M23" s="5" t="str">
        <f>IF(ROW()=7,MAX(Tabulka249[D_i]),"")</f>
        <v/>
      </c>
      <c r="N23" s="5"/>
      <c r="O23" s="73">
        <v>17</v>
      </c>
      <c r="P23" s="74">
        <v>0.318</v>
      </c>
      <c r="Q23" s="75">
        <f>IF(O23=COUNT(Tabulka249[Data]),P23,0)</f>
        <v>0</v>
      </c>
      <c r="R23" s="76" t="str">
        <f>IF(ROW()=7,IF(SUM([pomocná])&gt;0,SUM([pomocná]),1.36/SQRT(COUNT(Tabulka249[Data]))),"")</f>
        <v/>
      </c>
      <c r="S23" s="79"/>
      <c r="T23" s="72"/>
      <c r="U23" s="72"/>
      <c r="V23" s="72"/>
    </row>
    <row r="24" spans="1:22">
      <c r="A24" s="4" t="str">
        <f>IF('Odhad parametrů populace'!D27="","",'Odhad parametrů populace'!D27)</f>
        <v/>
      </c>
      <c r="B24" s="69" t="str">
        <f ca="1">IF(INDIRECT("A"&amp;ROW())="","",RANK(A24,[Data],1))</f>
        <v/>
      </c>
      <c r="C24" s="5" t="str">
        <f ca="1">IF(INDIRECT("A"&amp;ROW())="","",(B24-1)/COUNT([Data]))</f>
        <v/>
      </c>
      <c r="D24" s="5" t="str">
        <f ca="1">IF(INDIRECT("A"&amp;ROW())="","",B24/COUNT([Data]))</f>
        <v/>
      </c>
      <c r="E24" t="str">
        <f t="shared" ca="1" si="2"/>
        <v/>
      </c>
      <c r="F24" s="5" t="str">
        <f t="shared" ca="1" si="0"/>
        <v/>
      </c>
      <c r="G24" s="5" t="str">
        <f>IF(ROW()=7,MAX([D_i]),"")</f>
        <v/>
      </c>
      <c r="H24" s="69" t="str">
        <f ca="1">IF(INDIRECT("A"&amp;ROW())="","",RANK([Data],[Data],1)+COUNTIF([Data],Tabulka249[[#This Row],[Data]])-1)</f>
        <v/>
      </c>
      <c r="I24" s="5" t="str">
        <f ca="1">IF(INDIRECT("A"&amp;ROW())="","",(Tabulka249[[#This Row],[Pořadí2 - i2]]-1)/COUNT([Data]))</f>
        <v/>
      </c>
      <c r="J24" s="5" t="str">
        <f ca="1">IF(INDIRECT("A"&amp;ROW())="","",H24/COUNT([Data]))</f>
        <v/>
      </c>
      <c r="K24" s="72" t="str">
        <f ca="1">IF(INDIRECT("A"&amp;ROW())="","",NORMDIST(Tabulka249[[#This Row],[Data]],$X$6,$X$7,1))</f>
        <v/>
      </c>
      <c r="L24" s="5" t="str">
        <f t="shared" ca="1" si="1"/>
        <v/>
      </c>
      <c r="M24" s="5" t="str">
        <f>IF(ROW()=7,MAX(Tabulka249[D_i]),"")</f>
        <v/>
      </c>
      <c r="N24" s="5"/>
      <c r="O24" s="73">
        <v>18</v>
      </c>
      <c r="P24" s="74">
        <v>0.309</v>
      </c>
      <c r="Q24" s="75">
        <f>IF(O24=COUNT(Tabulka249[Data]),P24,0)</f>
        <v>0</v>
      </c>
      <c r="R24" s="76" t="str">
        <f>IF(ROW()=7,IF(SUM([pomocná])&gt;0,SUM([pomocná]),1.36/SQRT(COUNT(Tabulka249[Data]))),"")</f>
        <v/>
      </c>
      <c r="S24" s="79"/>
      <c r="T24" s="72"/>
      <c r="U24" s="72"/>
      <c r="V24" s="72"/>
    </row>
    <row r="25" spans="1:22">
      <c r="A25" s="4" t="str">
        <f>IF('Odhad parametrů populace'!D28="","",'Odhad parametrů populace'!D28)</f>
        <v/>
      </c>
      <c r="B25" s="69" t="str">
        <f ca="1">IF(INDIRECT("A"&amp;ROW())="","",RANK(A25,[Data],1))</f>
        <v/>
      </c>
      <c r="C25" s="5" t="str">
        <f ca="1">IF(INDIRECT("A"&amp;ROW())="","",(B25-1)/COUNT([Data]))</f>
        <v/>
      </c>
      <c r="D25" s="5" t="str">
        <f ca="1">IF(INDIRECT("A"&amp;ROW())="","",B25/COUNT([Data]))</f>
        <v/>
      </c>
      <c r="E25" t="str">
        <f t="shared" ca="1" si="2"/>
        <v/>
      </c>
      <c r="F25" s="5" t="str">
        <f t="shared" ca="1" si="0"/>
        <v/>
      </c>
      <c r="G25" s="5" t="str">
        <f>IF(ROW()=7,MAX([D_i]),"")</f>
        <v/>
      </c>
      <c r="H25" s="69" t="str">
        <f ca="1">IF(INDIRECT("A"&amp;ROW())="","",RANK([Data],[Data],1)+COUNTIF([Data],Tabulka249[[#This Row],[Data]])-1)</f>
        <v/>
      </c>
      <c r="I25" s="5" t="str">
        <f ca="1">IF(INDIRECT("A"&amp;ROW())="","",(Tabulka249[[#This Row],[Pořadí2 - i2]]-1)/COUNT([Data]))</f>
        <v/>
      </c>
      <c r="J25" s="5" t="str">
        <f ca="1">IF(INDIRECT("A"&amp;ROW())="","",H25/COUNT([Data]))</f>
        <v/>
      </c>
      <c r="K25" s="72" t="str">
        <f ca="1">IF(INDIRECT("A"&amp;ROW())="","",NORMDIST(Tabulka249[[#This Row],[Data]],$X$6,$X$7,1))</f>
        <v/>
      </c>
      <c r="L25" s="5" t="str">
        <f t="shared" ca="1" si="1"/>
        <v/>
      </c>
      <c r="M25" s="5" t="str">
        <f>IF(ROW()=7,MAX(Tabulka249[D_i]),"")</f>
        <v/>
      </c>
      <c r="N25" s="5"/>
      <c r="O25" s="73">
        <v>19</v>
      </c>
      <c r="P25" s="74">
        <v>0.30099999999999999</v>
      </c>
      <c r="Q25" s="75">
        <f>IF(O25=COUNT(Tabulka249[Data]),P25,0)</f>
        <v>0</v>
      </c>
      <c r="R25" s="76" t="str">
        <f>IF(ROW()=7,IF(SUM([pomocná])&gt;0,SUM([pomocná]),1.36/SQRT(COUNT(Tabulka249[Data]))),"")</f>
        <v/>
      </c>
      <c r="S25" s="79"/>
      <c r="T25" s="72"/>
      <c r="U25" s="72"/>
      <c r="V25" s="72"/>
    </row>
    <row r="26" spans="1:22">
      <c r="A26" s="4" t="str">
        <f>IF('Odhad parametrů populace'!D29="","",'Odhad parametrů populace'!D29)</f>
        <v/>
      </c>
      <c r="B26" s="69" t="str">
        <f ca="1">IF(INDIRECT("A"&amp;ROW())="","",RANK(A26,[Data],1))</f>
        <v/>
      </c>
      <c r="C26" s="5" t="str">
        <f ca="1">IF(INDIRECT("A"&amp;ROW())="","",(B26-1)/COUNT([Data]))</f>
        <v/>
      </c>
      <c r="D26" s="5" t="str">
        <f ca="1">IF(INDIRECT("A"&amp;ROW())="","",B26/COUNT([Data]))</f>
        <v/>
      </c>
      <c r="E26" t="str">
        <f t="shared" ca="1" si="2"/>
        <v/>
      </c>
      <c r="F26" s="5" t="str">
        <f t="shared" ca="1" si="0"/>
        <v/>
      </c>
      <c r="G26" s="5" t="str">
        <f>IF(ROW()=7,MAX([D_i]),"")</f>
        <v/>
      </c>
      <c r="H26" s="69" t="str">
        <f ca="1">IF(INDIRECT("A"&amp;ROW())="","",RANK([Data],[Data],1)+COUNTIF([Data],Tabulka249[[#This Row],[Data]])-1)</f>
        <v/>
      </c>
      <c r="I26" s="5" t="str">
        <f ca="1">IF(INDIRECT("A"&amp;ROW())="","",(Tabulka249[[#This Row],[Pořadí2 - i2]]-1)/COUNT([Data]))</f>
        <v/>
      </c>
      <c r="J26" s="5" t="str">
        <f ca="1">IF(INDIRECT("A"&amp;ROW())="","",H26/COUNT([Data]))</f>
        <v/>
      </c>
      <c r="K26" s="72" t="str">
        <f ca="1">IF(INDIRECT("A"&amp;ROW())="","",NORMDIST(Tabulka249[[#This Row],[Data]],$X$6,$X$7,1))</f>
        <v/>
      </c>
      <c r="L26" s="5" t="str">
        <f t="shared" ca="1" si="1"/>
        <v/>
      </c>
      <c r="M26" s="5" t="str">
        <f>IF(ROW()=7,MAX(Tabulka249[D_i]),"")</f>
        <v/>
      </c>
      <c r="N26" s="5"/>
      <c r="O26" s="73">
        <v>20</v>
      </c>
      <c r="P26" s="74">
        <v>0.29399999999999998</v>
      </c>
      <c r="Q26" s="75">
        <f>IF(O26=COUNT(Tabulka249[Data]),P26,0)</f>
        <v>0</v>
      </c>
      <c r="R26" s="76" t="str">
        <f>IF(ROW()=7,IF(SUM([pomocná])&gt;0,SUM([pomocná]),1.36/SQRT(COUNT(Tabulka249[Data]))),"")</f>
        <v/>
      </c>
      <c r="S26" s="79"/>
      <c r="T26" s="72"/>
      <c r="U26" s="72"/>
      <c r="V26" s="72"/>
    </row>
    <row r="27" spans="1:22">
      <c r="A27" s="4" t="str">
        <f>IF('Odhad parametrů populace'!D30="","",'Odhad parametrů populace'!D30)</f>
        <v/>
      </c>
      <c r="B27" s="69" t="str">
        <f ca="1">IF(INDIRECT("A"&amp;ROW())="","",RANK(A27,[Data],1))</f>
        <v/>
      </c>
      <c r="C27" s="5" t="str">
        <f ca="1">IF(INDIRECT("A"&amp;ROW())="","",(B27-1)/COUNT([Data]))</f>
        <v/>
      </c>
      <c r="D27" s="5" t="str">
        <f ca="1">IF(INDIRECT("A"&amp;ROW())="","",B27/COUNT([Data]))</f>
        <v/>
      </c>
      <c r="E27" t="str">
        <f t="shared" ca="1" si="2"/>
        <v/>
      </c>
      <c r="F27" s="5" t="str">
        <f t="shared" ca="1" si="0"/>
        <v/>
      </c>
      <c r="G27" s="5" t="str">
        <f>IF(ROW()=7,MAX([D_i]),"")</f>
        <v/>
      </c>
      <c r="H27" s="69" t="str">
        <f ca="1">IF(INDIRECT("A"&amp;ROW())="","",RANK([Data],[Data],1)+COUNTIF([Data],Tabulka249[[#This Row],[Data]])-1)</f>
        <v/>
      </c>
      <c r="I27" s="5" t="str">
        <f ca="1">IF(INDIRECT("A"&amp;ROW())="","",(Tabulka249[[#This Row],[Pořadí2 - i2]]-1)/COUNT([Data]))</f>
        <v/>
      </c>
      <c r="J27" s="5" t="str">
        <f ca="1">IF(INDIRECT("A"&amp;ROW())="","",H27/COUNT([Data]))</f>
        <v/>
      </c>
      <c r="K27" s="72" t="str">
        <f ca="1">IF(INDIRECT("A"&amp;ROW())="","",NORMDIST(Tabulka249[[#This Row],[Data]],$X$6,$X$7,1))</f>
        <v/>
      </c>
      <c r="L27" s="5" t="str">
        <f t="shared" ca="1" si="1"/>
        <v/>
      </c>
      <c r="M27" s="5" t="str">
        <f>IF(ROW()=7,MAX(Tabulka249[D_i]),"")</f>
        <v/>
      </c>
      <c r="N27" s="5"/>
      <c r="O27" s="73">
        <v>21</v>
      </c>
      <c r="P27" s="74">
        <v>0.28699999999999998</v>
      </c>
      <c r="Q27" s="75">
        <f>IF(O27=COUNT(Tabulka249[Data]),P27,0)</f>
        <v>0</v>
      </c>
      <c r="R27" s="76" t="str">
        <f>IF(ROW()=7,IF(SUM([pomocná])&gt;0,SUM([pomocná]),1.36/SQRT(COUNT(Tabulka249[Data]))),"")</f>
        <v/>
      </c>
      <c r="S27" s="79"/>
      <c r="T27" s="72"/>
      <c r="U27" s="72"/>
      <c r="V27" s="72"/>
    </row>
    <row r="28" spans="1:22">
      <c r="A28" s="4" t="str">
        <f>IF('Odhad parametrů populace'!D31="","",'Odhad parametrů populace'!D31)</f>
        <v/>
      </c>
      <c r="B28" s="69" t="str">
        <f ca="1">IF(INDIRECT("A"&amp;ROW())="","",RANK(A28,[Data],1))</f>
        <v/>
      </c>
      <c r="C28" s="5" t="str">
        <f ca="1">IF(INDIRECT("A"&amp;ROW())="","",(B28-1)/COUNT([Data]))</f>
        <v/>
      </c>
      <c r="D28" s="5" t="str">
        <f ca="1">IF(INDIRECT("A"&amp;ROW())="","",B28/COUNT([Data]))</f>
        <v/>
      </c>
      <c r="E28" t="str">
        <f t="shared" ca="1" si="2"/>
        <v/>
      </c>
      <c r="F28" s="5" t="str">
        <f t="shared" ca="1" si="0"/>
        <v/>
      </c>
      <c r="G28" s="5" t="str">
        <f>IF(ROW()=7,MAX([D_i]),"")</f>
        <v/>
      </c>
      <c r="H28" s="69" t="str">
        <f ca="1">IF(INDIRECT("A"&amp;ROW())="","",RANK([Data],[Data],1)+COUNTIF([Data],Tabulka249[[#This Row],[Data]])-1)</f>
        <v/>
      </c>
      <c r="I28" s="5" t="str">
        <f ca="1">IF(INDIRECT("A"&amp;ROW())="","",(Tabulka249[[#This Row],[Pořadí2 - i2]]-1)/COUNT([Data]))</f>
        <v/>
      </c>
      <c r="J28" s="5" t="str">
        <f ca="1">IF(INDIRECT("A"&amp;ROW())="","",H28/COUNT([Data]))</f>
        <v/>
      </c>
      <c r="K28" s="72" t="str">
        <f ca="1">IF(INDIRECT("A"&amp;ROW())="","",NORMDIST(Tabulka249[[#This Row],[Data]],$X$6,$X$7,1))</f>
        <v/>
      </c>
      <c r="L28" s="5" t="str">
        <f t="shared" ca="1" si="1"/>
        <v/>
      </c>
      <c r="M28" s="5" t="str">
        <f>IF(ROW()=7,MAX(Tabulka249[D_i]),"")</f>
        <v/>
      </c>
      <c r="N28" s="5"/>
      <c r="O28" s="73">
        <v>22</v>
      </c>
      <c r="P28" s="74">
        <v>0.28100000000000003</v>
      </c>
      <c r="Q28" s="75">
        <f>IF(O28=COUNT(Tabulka249[Data]),P28,0)</f>
        <v>0</v>
      </c>
      <c r="R28" s="76" t="str">
        <f>IF(ROW()=7,IF(SUM([pomocná])&gt;0,SUM([pomocná]),1.36/SQRT(COUNT(Tabulka249[Data]))),"")</f>
        <v/>
      </c>
      <c r="S28" s="79"/>
      <c r="T28" s="72"/>
      <c r="U28" s="72"/>
      <c r="V28" s="72"/>
    </row>
    <row r="29" spans="1:22">
      <c r="A29" s="4" t="str">
        <f>IF('Odhad parametrů populace'!D32="","",'Odhad parametrů populace'!D32)</f>
        <v/>
      </c>
      <c r="B29" s="69" t="str">
        <f ca="1">IF(INDIRECT("A"&amp;ROW())="","",RANK(A29,[Data],1))</f>
        <v/>
      </c>
      <c r="C29" s="5" t="str">
        <f ca="1">IF(INDIRECT("A"&amp;ROW())="","",(B29-1)/COUNT([Data]))</f>
        <v/>
      </c>
      <c r="D29" s="5" t="str">
        <f ca="1">IF(INDIRECT("A"&amp;ROW())="","",B29/COUNT([Data]))</f>
        <v/>
      </c>
      <c r="E29" t="str">
        <f t="shared" ca="1" si="2"/>
        <v/>
      </c>
      <c r="F29" s="5" t="str">
        <f t="shared" ca="1" si="0"/>
        <v/>
      </c>
      <c r="G29" s="5" t="str">
        <f>IF(ROW()=7,MAX([D_i]),"")</f>
        <v/>
      </c>
      <c r="H29" s="69" t="str">
        <f ca="1">IF(INDIRECT("A"&amp;ROW())="","",RANK([Data],[Data],1)+COUNTIF([Data],Tabulka249[[#This Row],[Data]])-1)</f>
        <v/>
      </c>
      <c r="I29" s="5" t="str">
        <f ca="1">IF(INDIRECT("A"&amp;ROW())="","",(Tabulka249[[#This Row],[Pořadí2 - i2]]-1)/COUNT([Data]))</f>
        <v/>
      </c>
      <c r="J29" s="5" t="str">
        <f ca="1">IF(INDIRECT("A"&amp;ROW())="","",H29/COUNT([Data]))</f>
        <v/>
      </c>
      <c r="K29" s="72" t="str">
        <f ca="1">IF(INDIRECT("A"&amp;ROW())="","",NORMDIST(Tabulka249[[#This Row],[Data]],$X$6,$X$7,1))</f>
        <v/>
      </c>
      <c r="L29" s="5" t="str">
        <f t="shared" ca="1" si="1"/>
        <v/>
      </c>
      <c r="M29" s="5" t="str">
        <f>IF(ROW()=7,MAX(Tabulka249[D_i]),"")</f>
        <v/>
      </c>
      <c r="N29" s="5"/>
      <c r="O29" s="73">
        <v>23</v>
      </c>
      <c r="P29" s="74">
        <v>0.27500000000000002</v>
      </c>
      <c r="Q29" s="75">
        <f>IF(O29=COUNT(Tabulka249[Data]),P29,0)</f>
        <v>0</v>
      </c>
      <c r="R29" s="76" t="str">
        <f>IF(ROW()=7,IF(SUM([pomocná])&gt;0,SUM([pomocná]),1.36/SQRT(COUNT(Tabulka249[Data]))),"")</f>
        <v/>
      </c>
      <c r="S29" s="79"/>
      <c r="T29" s="72"/>
      <c r="U29" s="72"/>
      <c r="V29" s="72"/>
    </row>
    <row r="30" spans="1:22">
      <c r="A30" s="4" t="str">
        <f>IF('Odhad parametrů populace'!D33="","",'Odhad parametrů populace'!D33)</f>
        <v/>
      </c>
      <c r="B30" s="69" t="str">
        <f ca="1">IF(INDIRECT("A"&amp;ROW())="","",RANK(A30,[Data],1))</f>
        <v/>
      </c>
      <c r="C30" s="5" t="str">
        <f ca="1">IF(INDIRECT("A"&amp;ROW())="","",(B30-1)/COUNT([Data]))</f>
        <v/>
      </c>
      <c r="D30" s="5" t="str">
        <f ca="1">IF(INDIRECT("A"&amp;ROW())="","",B30/COUNT([Data]))</f>
        <v/>
      </c>
      <c r="E30" t="str">
        <f t="shared" ca="1" si="2"/>
        <v/>
      </c>
      <c r="F30" s="5" t="str">
        <f t="shared" ca="1" si="0"/>
        <v/>
      </c>
      <c r="G30" s="5" t="str">
        <f>IF(ROW()=7,MAX([D_i]),"")</f>
        <v/>
      </c>
      <c r="H30" s="69" t="str">
        <f ca="1">IF(INDIRECT("A"&amp;ROW())="","",RANK([Data],[Data],1)+COUNTIF([Data],Tabulka249[[#This Row],[Data]])-1)</f>
        <v/>
      </c>
      <c r="I30" s="5" t="str">
        <f ca="1">IF(INDIRECT("A"&amp;ROW())="","",(Tabulka249[[#This Row],[Pořadí2 - i2]]-1)/COUNT([Data]))</f>
        <v/>
      </c>
      <c r="J30" s="5" t="str">
        <f ca="1">IF(INDIRECT("A"&amp;ROW())="","",H30/COUNT([Data]))</f>
        <v/>
      </c>
      <c r="K30" s="72" t="str">
        <f ca="1">IF(INDIRECT("A"&amp;ROW())="","",NORMDIST(Tabulka249[[#This Row],[Data]],$X$6,$X$7,1))</f>
        <v/>
      </c>
      <c r="L30" s="5" t="str">
        <f t="shared" ca="1" si="1"/>
        <v/>
      </c>
      <c r="M30" s="5" t="str">
        <f>IF(ROW()=7,MAX(Tabulka249[D_i]),"")</f>
        <v/>
      </c>
      <c r="N30" s="5"/>
      <c r="O30" s="73">
        <v>24</v>
      </c>
      <c r="P30" s="74">
        <v>0.26900000000000002</v>
      </c>
      <c r="Q30" s="75">
        <f>IF(O30=COUNT(Tabulka249[Data]),P30,0)</f>
        <v>0</v>
      </c>
      <c r="R30" s="76" t="str">
        <f>IF(ROW()=7,IF(SUM([pomocná])&gt;0,SUM([pomocná]),1.36/SQRT(COUNT(Tabulka249[Data]))),"")</f>
        <v/>
      </c>
      <c r="S30" s="79"/>
      <c r="T30" s="72"/>
      <c r="U30" s="72"/>
      <c r="V30" s="72"/>
    </row>
    <row r="31" spans="1:22">
      <c r="A31" s="4" t="str">
        <f>IF('Odhad parametrů populace'!D34="","",'Odhad parametrů populace'!D34)</f>
        <v/>
      </c>
      <c r="B31" s="69" t="str">
        <f ca="1">IF(INDIRECT("A"&amp;ROW())="","",RANK(A31,[Data],1))</f>
        <v/>
      </c>
      <c r="C31" s="5" t="str">
        <f ca="1">IF(INDIRECT("A"&amp;ROW())="","",(B31-1)/COUNT([Data]))</f>
        <v/>
      </c>
      <c r="D31" s="5" t="str">
        <f ca="1">IF(INDIRECT("A"&amp;ROW())="","",B31/COUNT([Data]))</f>
        <v/>
      </c>
      <c r="E31" t="str">
        <f t="shared" ca="1" si="2"/>
        <v/>
      </c>
      <c r="F31" s="5" t="str">
        <f t="shared" ca="1" si="0"/>
        <v/>
      </c>
      <c r="G31" s="5" t="str">
        <f>IF(ROW()=7,MAX([D_i]),"")</f>
        <v/>
      </c>
      <c r="H31" s="69" t="str">
        <f ca="1">IF(INDIRECT("A"&amp;ROW())="","",RANK([Data],[Data],1)+COUNTIF([Data],Tabulka249[[#This Row],[Data]])-1)</f>
        <v/>
      </c>
      <c r="I31" s="5" t="str">
        <f ca="1">IF(INDIRECT("A"&amp;ROW())="","",(Tabulka249[[#This Row],[Pořadí2 - i2]]-1)/COUNT([Data]))</f>
        <v/>
      </c>
      <c r="J31" s="5" t="str">
        <f ca="1">IF(INDIRECT("A"&amp;ROW())="","",H31/COUNT([Data]))</f>
        <v/>
      </c>
      <c r="K31" s="72" t="str">
        <f ca="1">IF(INDIRECT("A"&amp;ROW())="","",NORMDIST(Tabulka249[[#This Row],[Data]],$X$6,$X$7,1))</f>
        <v/>
      </c>
      <c r="L31" s="5" t="str">
        <f t="shared" ca="1" si="1"/>
        <v/>
      </c>
      <c r="M31" s="5" t="str">
        <f>IF(ROW()=7,MAX(Tabulka249[D_i]),"")</f>
        <v/>
      </c>
      <c r="N31" s="5"/>
      <c r="O31" s="73">
        <v>25</v>
      </c>
      <c r="P31" s="74">
        <v>0.26400000000000001</v>
      </c>
      <c r="Q31" s="75">
        <f>IF(O31=COUNT(Tabulka249[Data]),P31,0)</f>
        <v>0</v>
      </c>
      <c r="R31" s="76" t="str">
        <f>IF(ROW()=7,IF(SUM([pomocná])&gt;0,SUM([pomocná]),1.36/SQRT(COUNT(Tabulka249[Data]))),"")</f>
        <v/>
      </c>
      <c r="S31" s="79"/>
      <c r="T31" s="72"/>
      <c r="U31" s="72"/>
      <c r="V31" s="72"/>
    </row>
    <row r="32" spans="1:22">
      <c r="A32" s="4" t="str">
        <f>IF('Odhad parametrů populace'!D35="","",'Odhad parametrů populace'!D35)</f>
        <v/>
      </c>
      <c r="B32" s="69" t="str">
        <f ca="1">IF(INDIRECT("A"&amp;ROW())="","",RANK(A32,[Data],1))</f>
        <v/>
      </c>
      <c r="C32" s="5" t="str">
        <f ca="1">IF(INDIRECT("A"&amp;ROW())="","",(B32-1)/COUNT([Data]))</f>
        <v/>
      </c>
      <c r="D32" s="5" t="str">
        <f ca="1">IF(INDIRECT("A"&amp;ROW())="","",B32/COUNT([Data]))</f>
        <v/>
      </c>
      <c r="E32" t="str">
        <f t="shared" ca="1" si="2"/>
        <v/>
      </c>
      <c r="F32" s="5" t="str">
        <f t="shared" ca="1" si="0"/>
        <v/>
      </c>
      <c r="G32" s="5" t="str">
        <f>IF(ROW()=7,MAX([D_i]),"")</f>
        <v/>
      </c>
      <c r="H32" s="69" t="str">
        <f ca="1">IF(INDIRECT("A"&amp;ROW())="","",RANK([Data],[Data],1)+COUNTIF([Data],Tabulka249[[#This Row],[Data]])-1)</f>
        <v/>
      </c>
      <c r="I32" s="5" t="str">
        <f ca="1">IF(INDIRECT("A"&amp;ROW())="","",(Tabulka249[[#This Row],[Pořadí2 - i2]]-1)/COUNT([Data]))</f>
        <v/>
      </c>
      <c r="J32" s="5" t="str">
        <f ca="1">IF(INDIRECT("A"&amp;ROW())="","",H32/COUNT([Data]))</f>
        <v/>
      </c>
      <c r="K32" s="72" t="str">
        <f ca="1">IF(INDIRECT("A"&amp;ROW())="","",NORMDIST(Tabulka249[[#This Row],[Data]],$X$6,$X$7,1))</f>
        <v/>
      </c>
      <c r="L32" s="5" t="str">
        <f t="shared" ca="1" si="1"/>
        <v/>
      </c>
      <c r="M32" s="5" t="str">
        <f>IF(ROW()=7,MAX(Tabulka249[D_i]),"")</f>
        <v/>
      </c>
      <c r="N32" s="5"/>
      <c r="O32" s="73">
        <v>26</v>
      </c>
      <c r="P32" s="74">
        <v>0.25900000000000001</v>
      </c>
      <c r="Q32" s="75">
        <f>IF(O32=COUNT(Tabulka249[Data]),P32,0)</f>
        <v>0</v>
      </c>
      <c r="R32" s="76" t="str">
        <f>IF(ROW()=7,IF(SUM([pomocná])&gt;0,SUM([pomocná]),1.36/SQRT(COUNT(Tabulka249[Data]))),"")</f>
        <v/>
      </c>
      <c r="S32" s="79"/>
      <c r="T32" s="72"/>
      <c r="U32" s="72"/>
      <c r="V32" s="72"/>
    </row>
    <row r="33" spans="1:24">
      <c r="A33" s="4" t="str">
        <f>IF('Odhad parametrů populace'!D36="","",'Odhad parametrů populace'!D36)</f>
        <v/>
      </c>
      <c r="B33" s="69" t="str">
        <f ca="1">IF(INDIRECT("A"&amp;ROW())="","",RANK(A33,[Data],1))</f>
        <v/>
      </c>
      <c r="C33" s="5" t="str">
        <f ca="1">IF(INDIRECT("A"&amp;ROW())="","",(B33-1)/COUNT([Data]))</f>
        <v/>
      </c>
      <c r="D33" s="5" t="str">
        <f ca="1">IF(INDIRECT("A"&amp;ROW())="","",B33/COUNT([Data]))</f>
        <v/>
      </c>
      <c r="E33" t="str">
        <f t="shared" ca="1" si="2"/>
        <v/>
      </c>
      <c r="F33" s="5" t="str">
        <f t="shared" ca="1" si="0"/>
        <v/>
      </c>
      <c r="G33" s="5" t="str">
        <f>IF(ROW()=7,MAX([D_i]),"")</f>
        <v/>
      </c>
      <c r="H33" s="69" t="str">
        <f ca="1">IF(INDIRECT("A"&amp;ROW())="","",RANK([Data],[Data],1)+COUNTIF([Data],Tabulka249[[#This Row],[Data]])-1)</f>
        <v/>
      </c>
      <c r="I33" s="5" t="str">
        <f ca="1">IF(INDIRECT("A"&amp;ROW())="","",(Tabulka249[[#This Row],[Pořadí2 - i2]]-1)/COUNT([Data]))</f>
        <v/>
      </c>
      <c r="J33" s="5" t="str">
        <f ca="1">IF(INDIRECT("A"&amp;ROW())="","",H33/COUNT([Data]))</f>
        <v/>
      </c>
      <c r="K33" s="72" t="str">
        <f ca="1">IF(INDIRECT("A"&amp;ROW())="","",NORMDIST(Tabulka249[[#This Row],[Data]],$X$6,$X$7,1))</f>
        <v/>
      </c>
      <c r="L33" s="5" t="str">
        <f t="shared" ca="1" si="1"/>
        <v/>
      </c>
      <c r="M33" s="5" t="str">
        <f>IF(ROW()=7,MAX(Tabulka249[D_i]),"")</f>
        <v/>
      </c>
      <c r="N33" s="5"/>
      <c r="O33" s="73">
        <v>27</v>
      </c>
      <c r="P33" s="74">
        <v>0.254</v>
      </c>
      <c r="Q33" s="75">
        <f>IF(O33=COUNT(Tabulka249[Data]),P33,0)</f>
        <v>0</v>
      </c>
      <c r="R33" s="76" t="str">
        <f>IF(ROW()=7,IF(SUM([pomocná])&gt;0,SUM([pomocná]),1.36/SQRT(COUNT(Tabulka249[Data]))),"")</f>
        <v/>
      </c>
      <c r="S33" s="79"/>
      <c r="T33" s="72"/>
      <c r="U33" s="72"/>
      <c r="V33" s="72"/>
    </row>
    <row r="34" spans="1:24">
      <c r="A34" s="4" t="str">
        <f>IF('Odhad parametrů populace'!D37="","",'Odhad parametrů populace'!D37)</f>
        <v/>
      </c>
      <c r="B34" s="69" t="str">
        <f ca="1">IF(INDIRECT("A"&amp;ROW())="","",RANK(A34,[Data],1))</f>
        <v/>
      </c>
      <c r="C34" s="5" t="str">
        <f ca="1">IF(INDIRECT("A"&amp;ROW())="","",(B34-1)/COUNT([Data]))</f>
        <v/>
      </c>
      <c r="D34" s="5" t="str">
        <f ca="1">IF(INDIRECT("A"&amp;ROW())="","",B34/COUNT([Data]))</f>
        <v/>
      </c>
      <c r="E34" t="str">
        <f t="shared" ca="1" si="2"/>
        <v/>
      </c>
      <c r="F34" s="5" t="str">
        <f t="shared" ca="1" si="0"/>
        <v/>
      </c>
      <c r="G34" s="5" t="str">
        <f>IF(ROW()=7,MAX([D_i]),"")</f>
        <v/>
      </c>
      <c r="H34" s="69" t="str">
        <f ca="1">IF(INDIRECT("A"&amp;ROW())="","",RANK([Data],[Data],1)+COUNTIF([Data],Tabulka249[[#This Row],[Data]])-1)</f>
        <v/>
      </c>
      <c r="I34" s="5" t="str">
        <f ca="1">IF(INDIRECT("A"&amp;ROW())="","",(Tabulka249[[#This Row],[Pořadí2 - i2]]-1)/COUNT([Data]))</f>
        <v/>
      </c>
      <c r="J34" s="5" t="str">
        <f ca="1">IF(INDIRECT("A"&amp;ROW())="","",H34/COUNT([Data]))</f>
        <v/>
      </c>
      <c r="K34" s="72" t="str">
        <f ca="1">IF(INDIRECT("A"&amp;ROW())="","",NORMDIST(Tabulka249[[#This Row],[Data]],$X$6,$X$7,1))</f>
        <v/>
      </c>
      <c r="L34" s="5" t="str">
        <f t="shared" ca="1" si="1"/>
        <v/>
      </c>
      <c r="M34" s="5" t="str">
        <f>IF(ROW()=7,MAX(Tabulka249[D_i]),"")</f>
        <v/>
      </c>
      <c r="N34" s="5"/>
      <c r="O34" s="73">
        <v>28</v>
      </c>
      <c r="P34" s="74">
        <v>0.25</v>
      </c>
      <c r="Q34" s="75">
        <f>IF(O34=COUNT(Tabulka249[Data]),P34,0)</f>
        <v>0</v>
      </c>
      <c r="R34" s="76" t="str">
        <f>IF(ROW()=7,IF(SUM([pomocná])&gt;0,SUM([pomocná]),1.36/SQRT(COUNT(Tabulka249[Data]))),"")</f>
        <v/>
      </c>
      <c r="S34" s="79"/>
      <c r="T34" s="72"/>
      <c r="U34" s="72"/>
      <c r="V34" s="72"/>
    </row>
    <row r="35" spans="1:24">
      <c r="A35" s="4" t="str">
        <f>IF('Odhad parametrů populace'!D38="","",'Odhad parametrů populace'!D38)</f>
        <v/>
      </c>
      <c r="B35" s="69" t="str">
        <f ca="1">IF(INDIRECT("A"&amp;ROW())="","",RANK(A35,[Data],1))</f>
        <v/>
      </c>
      <c r="C35" s="5" t="str">
        <f ca="1">IF(INDIRECT("A"&amp;ROW())="","",(B35-1)/COUNT([Data]))</f>
        <v/>
      </c>
      <c r="D35" s="5" t="str">
        <f ca="1">IF(INDIRECT("A"&amp;ROW())="","",B35/COUNT([Data]))</f>
        <v/>
      </c>
      <c r="E35" t="str">
        <f t="shared" ca="1" si="2"/>
        <v/>
      </c>
      <c r="F35" s="5" t="str">
        <f t="shared" ca="1" si="0"/>
        <v/>
      </c>
      <c r="G35" s="5" t="str">
        <f>IF(ROW()=7,MAX([D_i]),"")</f>
        <v/>
      </c>
      <c r="H35" s="69" t="str">
        <f ca="1">IF(INDIRECT("A"&amp;ROW())="","",RANK([Data],[Data],1)+COUNTIF([Data],Tabulka249[[#This Row],[Data]])-1)</f>
        <v/>
      </c>
      <c r="I35" s="5" t="str">
        <f ca="1">IF(INDIRECT("A"&amp;ROW())="","",(Tabulka249[[#This Row],[Pořadí2 - i2]]-1)/COUNT([Data]))</f>
        <v/>
      </c>
      <c r="J35" s="5" t="str">
        <f ca="1">IF(INDIRECT("A"&amp;ROW())="","",H35/COUNT([Data]))</f>
        <v/>
      </c>
      <c r="K35" s="72" t="str">
        <f ca="1">IF(INDIRECT("A"&amp;ROW())="","",NORMDIST(Tabulka249[[#This Row],[Data]],$X$6,$X$7,1))</f>
        <v/>
      </c>
      <c r="L35" s="5" t="str">
        <f t="shared" ca="1" si="1"/>
        <v/>
      </c>
      <c r="M35" s="5" t="str">
        <f>IF(ROW()=7,MAX(Tabulka249[D_i]),"")</f>
        <v/>
      </c>
      <c r="N35" s="5"/>
      <c r="O35" s="73">
        <v>29</v>
      </c>
      <c r="P35" s="74">
        <v>0.246</v>
      </c>
      <c r="Q35" s="75">
        <f>IF(O35=COUNT(Tabulka249[Data]),P35,0)</f>
        <v>0</v>
      </c>
      <c r="R35" s="76" t="str">
        <f>IF(ROW()=7,IF(SUM([pomocná])&gt;0,SUM([pomocná]),1.36/SQRT(COUNT(Tabulka249[Data]))),"")</f>
        <v/>
      </c>
      <c r="S35" s="79"/>
      <c r="T35" s="72"/>
      <c r="U35" s="72"/>
      <c r="V35" s="72"/>
    </row>
    <row r="36" spans="1:24">
      <c r="A36" s="4" t="str">
        <f>IF('Odhad parametrů populace'!D39="","",'Odhad parametrů populace'!D39)</f>
        <v/>
      </c>
      <c r="B36" s="69" t="str">
        <f ca="1">IF(INDIRECT("A"&amp;ROW())="","",RANK(A36,[Data],1))</f>
        <v/>
      </c>
      <c r="C36" s="5" t="str">
        <f ca="1">IF(INDIRECT("A"&amp;ROW())="","",(B36-1)/COUNT([Data]))</f>
        <v/>
      </c>
      <c r="D36" s="5" t="str">
        <f ca="1">IF(INDIRECT("A"&amp;ROW())="","",B36/COUNT([Data]))</f>
        <v/>
      </c>
      <c r="E36" t="str">
        <f t="shared" ca="1" si="2"/>
        <v/>
      </c>
      <c r="F36" s="5" t="str">
        <f t="shared" ca="1" si="0"/>
        <v/>
      </c>
      <c r="G36" s="5" t="str">
        <f>IF(ROW()=7,MAX([D_i]),"")</f>
        <v/>
      </c>
      <c r="H36" s="69" t="str">
        <f ca="1">IF(INDIRECT("A"&amp;ROW())="","",RANK([Data],[Data],1)+COUNTIF([Data],Tabulka249[[#This Row],[Data]])-1)</f>
        <v/>
      </c>
      <c r="I36" s="5" t="str">
        <f ca="1">IF(INDIRECT("A"&amp;ROW())="","",(Tabulka249[[#This Row],[Pořadí2 - i2]]-1)/COUNT([Data]))</f>
        <v/>
      </c>
      <c r="J36" s="5" t="str">
        <f ca="1">IF(INDIRECT("A"&amp;ROW())="","",H36/COUNT([Data]))</f>
        <v/>
      </c>
      <c r="K36" s="72" t="str">
        <f ca="1">IF(INDIRECT("A"&amp;ROW())="","",NORMDIST(Tabulka249[[#This Row],[Data]],$X$6,$X$7,1))</f>
        <v/>
      </c>
      <c r="L36" s="5" t="str">
        <f t="shared" ca="1" si="1"/>
        <v/>
      </c>
      <c r="M36" s="5" t="str">
        <f>IF(ROW()=7,MAX(Tabulka249[D_i]),"")</f>
        <v/>
      </c>
      <c r="N36" s="5"/>
      <c r="O36" s="73">
        <v>30</v>
      </c>
      <c r="P36" s="74">
        <v>0.24199999999999999</v>
      </c>
      <c r="Q36" s="75">
        <f>IF(O36=COUNT(Tabulka249[Data]),P36,0)</f>
        <v>0</v>
      </c>
      <c r="R36" s="76" t="str">
        <f>IF(ROW()=7,IF(SUM([pomocná])&gt;0,SUM([pomocná]),1.36/SQRT(COUNT(Tabulka249[Data]))),"")</f>
        <v/>
      </c>
      <c r="S36" s="79"/>
      <c r="T36" s="72"/>
      <c r="U36" s="72"/>
      <c r="V36" s="72"/>
    </row>
    <row r="37" spans="1:24">
      <c r="A37" s="4" t="str">
        <f>IF('Odhad parametrů populace'!D40="","",'Odhad parametrů populace'!D40)</f>
        <v/>
      </c>
      <c r="B37" s="69" t="str">
        <f ca="1">IF(INDIRECT("A"&amp;ROW())="","",RANK(A37,[Data],1))</f>
        <v/>
      </c>
      <c r="C37" s="5" t="str">
        <f ca="1">IF(INDIRECT("A"&amp;ROW())="","",(B37-1)/COUNT([Data]))</f>
        <v/>
      </c>
      <c r="D37" s="5" t="str">
        <f ca="1">IF(INDIRECT("A"&amp;ROW())="","",B37/COUNT([Data]))</f>
        <v/>
      </c>
      <c r="E37" t="str">
        <f t="shared" ca="1" si="2"/>
        <v/>
      </c>
      <c r="F37" s="5" t="str">
        <f t="shared" ca="1" si="0"/>
        <v/>
      </c>
      <c r="G37" s="5" t="str">
        <f>IF(ROW()=7,MAX([D_i]),"")</f>
        <v/>
      </c>
      <c r="H37" s="69" t="str">
        <f ca="1">IF(INDIRECT("A"&amp;ROW())="","",RANK([Data],[Data],1)+COUNTIF([Data],Tabulka249[[#This Row],[Data]])-1)</f>
        <v/>
      </c>
      <c r="I37" s="5" t="str">
        <f ca="1">IF(INDIRECT("A"&amp;ROW())="","",(Tabulka249[[#This Row],[Pořadí2 - i2]]-1)/COUNT([Data]))</f>
        <v/>
      </c>
      <c r="J37" s="5" t="str">
        <f ca="1">IF(INDIRECT("A"&amp;ROW())="","",H37/COUNT([Data]))</f>
        <v/>
      </c>
      <c r="K37" s="72" t="str">
        <f ca="1">IF(INDIRECT("A"&amp;ROW())="","",NORMDIST(Tabulka249[[#This Row],[Data]],$X$6,$X$7,1))</f>
        <v/>
      </c>
      <c r="L37" s="5" t="str">
        <f t="shared" ca="1" si="1"/>
        <v/>
      </c>
      <c r="M37" s="5" t="str">
        <f>IF(ROW()=7,MAX(Tabulka249[D_i]),"")</f>
        <v/>
      </c>
      <c r="N37" s="5"/>
      <c r="O37" s="73">
        <v>31</v>
      </c>
      <c r="P37" s="74">
        <v>0.23799999999999999</v>
      </c>
      <c r="Q37" s="75">
        <f>IF(O37=COUNT(Tabulka249[Data]),P37,0)</f>
        <v>0</v>
      </c>
      <c r="R37" s="76" t="str">
        <f>IF(ROW()=7,IF(SUM([pomocná])&gt;0,SUM([pomocná]),1.36/SQRT(COUNT(Tabulka249[Data]))),"")</f>
        <v/>
      </c>
      <c r="S37" s="79"/>
      <c r="T37" s="72"/>
      <c r="U37" s="72"/>
      <c r="V37" s="72"/>
    </row>
    <row r="38" spans="1:24">
      <c r="A38" s="4" t="str">
        <f>IF('Odhad parametrů populace'!D41="","",'Odhad parametrů populace'!D41)</f>
        <v/>
      </c>
      <c r="B38" s="69" t="str">
        <f ca="1">IF(INDIRECT("A"&amp;ROW())="","",RANK(A38,[Data],1))</f>
        <v/>
      </c>
      <c r="C38" s="5" t="str">
        <f ca="1">IF(INDIRECT("A"&amp;ROW())="","",(B38-1)/COUNT([Data]))</f>
        <v/>
      </c>
      <c r="D38" s="5" t="str">
        <f ca="1">IF(INDIRECT("A"&amp;ROW())="","",B38/COUNT([Data]))</f>
        <v/>
      </c>
      <c r="E38" t="str">
        <f t="shared" ca="1" si="2"/>
        <v/>
      </c>
      <c r="F38" s="5" t="str">
        <f t="shared" ca="1" si="0"/>
        <v/>
      </c>
      <c r="G38" s="5" t="str">
        <f>IF(ROW()=7,MAX([D_i]),"")</f>
        <v/>
      </c>
      <c r="H38" s="69" t="str">
        <f ca="1">IF(INDIRECT("A"&amp;ROW())="","",RANK([Data],[Data],1)+COUNTIF([Data],Tabulka249[[#This Row],[Data]])-1)</f>
        <v/>
      </c>
      <c r="I38" s="5" t="str">
        <f ca="1">IF(INDIRECT("A"&amp;ROW())="","",(Tabulka249[[#This Row],[Pořadí2 - i2]]-1)/COUNT([Data]))</f>
        <v/>
      </c>
      <c r="J38" s="5" t="str">
        <f ca="1">IF(INDIRECT("A"&amp;ROW())="","",H38/COUNT([Data]))</f>
        <v/>
      </c>
      <c r="K38" s="72" t="str">
        <f ca="1">IF(INDIRECT("A"&amp;ROW())="","",NORMDIST(Tabulka249[[#This Row],[Data]],$X$6,$X$7,1))</f>
        <v/>
      </c>
      <c r="L38" s="5" t="str">
        <f t="shared" ca="1" si="1"/>
        <v/>
      </c>
      <c r="M38" s="5" t="str">
        <f>IF(ROW()=7,MAX(Tabulka249[D_i]),"")</f>
        <v/>
      </c>
      <c r="N38" s="5"/>
      <c r="O38" s="73">
        <v>32</v>
      </c>
      <c r="P38" s="74">
        <v>0.23400000000000001</v>
      </c>
      <c r="Q38" s="75">
        <f>IF(O38=COUNT(Tabulka249[Data]),P38,0)</f>
        <v>0</v>
      </c>
      <c r="R38" s="76" t="str">
        <f>IF(ROW()=7,IF(SUM([pomocná])&gt;0,SUM([pomocná]),1.36/SQRT(COUNT(Tabulka249[Data]))),"")</f>
        <v/>
      </c>
      <c r="S38" s="79"/>
      <c r="T38" s="72"/>
      <c r="U38" s="72"/>
      <c r="V38" s="72"/>
    </row>
    <row r="39" spans="1:24">
      <c r="A39" s="4" t="str">
        <f>IF('Odhad parametrů populace'!D42="","",'Odhad parametrů populace'!D42)</f>
        <v/>
      </c>
      <c r="B39" s="69" t="str">
        <f ca="1">IF(INDIRECT("A"&amp;ROW())="","",RANK(A39,[Data],1))</f>
        <v/>
      </c>
      <c r="C39" s="5" t="str">
        <f ca="1">IF(INDIRECT("A"&amp;ROW())="","",(B39-1)/COUNT([Data]))</f>
        <v/>
      </c>
      <c r="D39" s="5" t="str">
        <f ca="1">IF(INDIRECT("A"&amp;ROW())="","",B39/COUNT([Data]))</f>
        <v/>
      </c>
      <c r="E39" t="str">
        <f t="shared" ca="1" si="2"/>
        <v/>
      </c>
      <c r="F39" s="5" t="str">
        <f t="shared" ca="1" si="0"/>
        <v/>
      </c>
      <c r="G39" s="5" t="str">
        <f>IF(ROW()=7,MAX([D_i]),"")</f>
        <v/>
      </c>
      <c r="H39" s="69" t="str">
        <f ca="1">IF(INDIRECT("A"&amp;ROW())="","",RANK([Data],[Data],1)+COUNTIF([Data],Tabulka249[[#This Row],[Data]])-1)</f>
        <v/>
      </c>
      <c r="I39" s="5" t="str">
        <f ca="1">IF(INDIRECT("A"&amp;ROW())="","",(Tabulka249[[#This Row],[Pořadí2 - i2]]-1)/COUNT([Data]))</f>
        <v/>
      </c>
      <c r="J39" s="5" t="str">
        <f ca="1">IF(INDIRECT("A"&amp;ROW())="","",H39/COUNT([Data]))</f>
        <v/>
      </c>
      <c r="K39" s="72" t="str">
        <f ca="1">IF(INDIRECT("A"&amp;ROW())="","",NORMDIST(Tabulka249[[#This Row],[Data]],$X$6,$X$7,1))</f>
        <v/>
      </c>
      <c r="L39" s="5" t="str">
        <f t="shared" ca="1" si="1"/>
        <v/>
      </c>
      <c r="M39" s="5" t="str">
        <f>IF(ROW()=7,MAX(Tabulka249[D_i]),"")</f>
        <v/>
      </c>
      <c r="N39" s="5"/>
      <c r="O39" s="73">
        <v>33</v>
      </c>
      <c r="P39" s="74">
        <v>0.23100000000000001</v>
      </c>
      <c r="Q39" s="75">
        <f>IF(O39=COUNT(Tabulka249[Data]),P39,0)</f>
        <v>0</v>
      </c>
      <c r="R39" s="76" t="str">
        <f>IF(ROW()=7,IF(SUM([pomocná])&gt;0,SUM([pomocná]),1.36/SQRT(COUNT(Tabulka249[Data]))),"")</f>
        <v/>
      </c>
      <c r="S39" s="79"/>
      <c r="T39" s="72"/>
      <c r="U39" s="72"/>
      <c r="V39" s="72"/>
      <c r="W39" s="13"/>
      <c r="X39" s="13"/>
    </row>
    <row r="40" spans="1:24">
      <c r="A40" s="4" t="str">
        <f>IF('Odhad parametrů populace'!D43="","",'Odhad parametrů populace'!D43)</f>
        <v/>
      </c>
      <c r="B40" s="69" t="str">
        <f ca="1">IF(INDIRECT("A"&amp;ROW())="","",RANK(A40,[Data],1))</f>
        <v/>
      </c>
      <c r="C40" s="5" t="str">
        <f ca="1">IF(INDIRECT("A"&amp;ROW())="","",(B40-1)/COUNT([Data]))</f>
        <v/>
      </c>
      <c r="D40" s="5" t="str">
        <f ca="1">IF(INDIRECT("A"&amp;ROW())="","",B40/COUNT([Data]))</f>
        <v/>
      </c>
      <c r="E40" t="str">
        <f t="shared" ca="1" si="2"/>
        <v/>
      </c>
      <c r="F40" s="5" t="str">
        <f t="shared" ca="1" si="0"/>
        <v/>
      </c>
      <c r="G40" s="5" t="str">
        <f>IF(ROW()=7,MAX([D_i]),"")</f>
        <v/>
      </c>
      <c r="H40" s="69" t="str">
        <f ca="1">IF(INDIRECT("A"&amp;ROW())="","",RANK([Data],[Data],1)+COUNTIF([Data],Tabulka249[[#This Row],[Data]])-1)</f>
        <v/>
      </c>
      <c r="I40" s="5" t="str">
        <f ca="1">IF(INDIRECT("A"&amp;ROW())="","",(Tabulka249[[#This Row],[Pořadí2 - i2]]-1)/COUNT([Data]))</f>
        <v/>
      </c>
      <c r="J40" s="5" t="str">
        <f ca="1">IF(INDIRECT("A"&amp;ROW())="","",H40/COUNT([Data]))</f>
        <v/>
      </c>
      <c r="K40" s="72" t="str">
        <f ca="1">IF(INDIRECT("A"&amp;ROW())="","",NORMDIST(Tabulka249[[#This Row],[Data]],$X$6,$X$7,1))</f>
        <v/>
      </c>
      <c r="L40" s="5" t="str">
        <f t="shared" ca="1" si="1"/>
        <v/>
      </c>
      <c r="M40" s="5" t="str">
        <f>IF(ROW()=7,MAX(Tabulka249[D_i]),"")</f>
        <v/>
      </c>
      <c r="N40" s="5"/>
      <c r="O40" s="73">
        <v>34</v>
      </c>
      <c r="P40" s="74">
        <v>0.22700000000000001</v>
      </c>
      <c r="Q40" s="75">
        <f>IF(O40=COUNT(Tabulka249[Data]),P40,0)</f>
        <v>0</v>
      </c>
      <c r="R40" s="76" t="str">
        <f>IF(ROW()=7,IF(SUM([pomocná])&gt;0,SUM([pomocná]),1.36/SQRT(COUNT(Tabulka249[Data]))),"")</f>
        <v/>
      </c>
      <c r="S40" s="79"/>
      <c r="T40" s="72"/>
      <c r="U40" s="72"/>
      <c r="V40" s="72"/>
    </row>
    <row r="41" spans="1:24">
      <c r="A41" s="4" t="str">
        <f>IF('Odhad parametrů populace'!D44="","",'Odhad parametrů populace'!D44)</f>
        <v/>
      </c>
      <c r="B41" s="69" t="str">
        <f ca="1">IF(INDIRECT("A"&amp;ROW())="","",RANK(A41,[Data],1))</f>
        <v/>
      </c>
      <c r="C41" s="5" t="str">
        <f ca="1">IF(INDIRECT("A"&amp;ROW())="","",(B41-1)/COUNT([Data]))</f>
        <v/>
      </c>
      <c r="D41" s="5" t="str">
        <f ca="1">IF(INDIRECT("A"&amp;ROW())="","",B41/COUNT([Data]))</f>
        <v/>
      </c>
      <c r="E41" t="str">
        <f t="shared" ca="1" si="2"/>
        <v/>
      </c>
      <c r="F41" s="5" t="str">
        <f t="shared" ca="1" si="0"/>
        <v/>
      </c>
      <c r="G41" s="5" t="str">
        <f>IF(ROW()=7,MAX([D_i]),"")</f>
        <v/>
      </c>
      <c r="H41" s="69" t="str">
        <f ca="1">IF(INDIRECT("A"&amp;ROW())="","",RANK([Data],[Data],1)+COUNTIF([Data],Tabulka249[[#This Row],[Data]])-1)</f>
        <v/>
      </c>
      <c r="I41" s="5" t="str">
        <f ca="1">IF(INDIRECT("A"&amp;ROW())="","",(Tabulka249[[#This Row],[Pořadí2 - i2]]-1)/COUNT([Data]))</f>
        <v/>
      </c>
      <c r="J41" s="5" t="str">
        <f ca="1">IF(INDIRECT("A"&amp;ROW())="","",H41/COUNT([Data]))</f>
        <v/>
      </c>
      <c r="K41" s="72" t="str">
        <f ca="1">IF(INDIRECT("A"&amp;ROW())="","",NORMDIST(Tabulka249[[#This Row],[Data]],$X$6,$X$7,1))</f>
        <v/>
      </c>
      <c r="L41" s="5" t="str">
        <f t="shared" ca="1" si="1"/>
        <v/>
      </c>
      <c r="M41" s="5" t="str">
        <f>IF(ROW()=7,MAX(Tabulka249[D_i]),"")</f>
        <v/>
      </c>
      <c r="N41" s="5"/>
      <c r="O41" s="73">
        <v>35</v>
      </c>
      <c r="P41" s="74">
        <v>0.224</v>
      </c>
      <c r="Q41" s="75">
        <f>IF(O41=COUNT(Tabulka249[Data]),P41,0)</f>
        <v>0</v>
      </c>
      <c r="R41" s="76" t="str">
        <f>IF(ROW()=7,IF(SUM([pomocná])&gt;0,SUM([pomocná]),1.36/SQRT(COUNT(Tabulka249[Data]))),"")</f>
        <v/>
      </c>
      <c r="S41" s="79"/>
      <c r="T41" s="72"/>
      <c r="U41" s="72"/>
      <c r="V41" s="72"/>
    </row>
    <row r="42" spans="1:24">
      <c r="A42" s="4" t="str">
        <f>IF('Odhad parametrů populace'!D45="","",'Odhad parametrů populace'!D45)</f>
        <v/>
      </c>
      <c r="B42" s="69" t="str">
        <f ca="1">IF(INDIRECT("A"&amp;ROW())="","",RANK(A42,[Data],1))</f>
        <v/>
      </c>
      <c r="C42" s="5" t="str">
        <f ca="1">IF(INDIRECT("A"&amp;ROW())="","",(B42-1)/COUNT([Data]))</f>
        <v/>
      </c>
      <c r="D42" s="5" t="str">
        <f ca="1">IF(INDIRECT("A"&amp;ROW())="","",B42/COUNT([Data]))</f>
        <v/>
      </c>
      <c r="E42" t="str">
        <f t="shared" ca="1" si="2"/>
        <v/>
      </c>
      <c r="F42" s="5" t="str">
        <f t="shared" ca="1" si="0"/>
        <v/>
      </c>
      <c r="G42" s="5" t="str">
        <f>IF(ROW()=7,MAX([D_i]),"")</f>
        <v/>
      </c>
      <c r="H42" s="69" t="str">
        <f ca="1">IF(INDIRECT("A"&amp;ROW())="","",RANK([Data],[Data],1)+COUNTIF([Data],Tabulka249[[#This Row],[Data]])-1)</f>
        <v/>
      </c>
      <c r="I42" s="5" t="str">
        <f ca="1">IF(INDIRECT("A"&amp;ROW())="","",(Tabulka249[[#This Row],[Pořadí2 - i2]]-1)/COUNT([Data]))</f>
        <v/>
      </c>
      <c r="J42" s="5" t="str">
        <f ca="1">IF(INDIRECT("A"&amp;ROW())="","",H42/COUNT([Data]))</f>
        <v/>
      </c>
      <c r="K42" s="72" t="str">
        <f ca="1">IF(INDIRECT("A"&amp;ROW())="","",NORMDIST(Tabulka249[[#This Row],[Data]],$X$6,$X$7,1))</f>
        <v/>
      </c>
      <c r="L42" s="5" t="str">
        <f t="shared" ca="1" si="1"/>
        <v/>
      </c>
      <c r="M42" s="5" t="str">
        <f>IF(ROW()=7,MAX(Tabulka249[D_i]),"")</f>
        <v/>
      </c>
      <c r="N42" s="5"/>
      <c r="O42" s="73">
        <v>36</v>
      </c>
      <c r="P42" s="74">
        <v>0.221</v>
      </c>
      <c r="Q42" s="75">
        <f>IF(O42=COUNT(Tabulka249[Data]),P42,0)</f>
        <v>0</v>
      </c>
      <c r="R42" s="76" t="str">
        <f>IF(ROW()=7,IF(SUM([pomocná])&gt;0,SUM([pomocná]),1.36/SQRT(COUNT(Tabulka249[Data]))),"")</f>
        <v/>
      </c>
      <c r="S42" s="79"/>
      <c r="T42" s="72"/>
      <c r="U42" s="72"/>
      <c r="V42" s="72"/>
    </row>
    <row r="43" spans="1:24">
      <c r="A43" s="4" t="str">
        <f>IF('Odhad parametrů populace'!D46="","",'Odhad parametrů populace'!D46)</f>
        <v/>
      </c>
      <c r="B43" s="69" t="str">
        <f ca="1">IF(INDIRECT("A"&amp;ROW())="","",RANK(A43,[Data],1))</f>
        <v/>
      </c>
      <c r="C43" s="5" t="str">
        <f ca="1">IF(INDIRECT("A"&amp;ROW())="","",(B43-1)/COUNT([Data]))</f>
        <v/>
      </c>
      <c r="D43" s="5" t="str">
        <f ca="1">IF(INDIRECT("A"&amp;ROW())="","",B43/COUNT([Data]))</f>
        <v/>
      </c>
      <c r="E43" t="str">
        <f t="shared" ca="1" si="2"/>
        <v/>
      </c>
      <c r="F43" s="5" t="str">
        <f t="shared" ca="1" si="0"/>
        <v/>
      </c>
      <c r="G43" s="5" t="str">
        <f>IF(ROW()=7,MAX([D_i]),"")</f>
        <v/>
      </c>
      <c r="H43" s="69" t="str">
        <f ca="1">IF(INDIRECT("A"&amp;ROW())="","",RANK([Data],[Data],1)+COUNTIF([Data],Tabulka249[[#This Row],[Data]])-1)</f>
        <v/>
      </c>
      <c r="I43" s="5" t="str">
        <f ca="1">IF(INDIRECT("A"&amp;ROW())="","",(Tabulka249[[#This Row],[Pořadí2 - i2]]-1)/COUNT([Data]))</f>
        <v/>
      </c>
      <c r="J43" s="5" t="str">
        <f ca="1">IF(INDIRECT("A"&amp;ROW())="","",H43/COUNT([Data]))</f>
        <v/>
      </c>
      <c r="K43" s="72" t="str">
        <f ca="1">IF(INDIRECT("A"&amp;ROW())="","",NORMDIST(Tabulka249[[#This Row],[Data]],$X$6,$X$7,1))</f>
        <v/>
      </c>
      <c r="L43" s="5" t="str">
        <f t="shared" ca="1" si="1"/>
        <v/>
      </c>
      <c r="M43" s="5" t="str">
        <f>IF(ROW()=7,MAX(Tabulka249[D_i]),"")</f>
        <v/>
      </c>
      <c r="N43" s="5"/>
      <c r="O43" s="73">
        <v>37</v>
      </c>
      <c r="P43" s="74">
        <v>0.218</v>
      </c>
      <c r="Q43" s="75">
        <f>IF(O43=COUNT(Tabulka249[Data]),P43,0)</f>
        <v>0</v>
      </c>
      <c r="R43" s="76" t="str">
        <f>IF(ROW()=7,IF(SUM([pomocná])&gt;0,SUM([pomocná]),1.36/SQRT(COUNT(Tabulka249[Data]))),"")</f>
        <v/>
      </c>
      <c r="S43" s="79"/>
      <c r="T43" s="72"/>
      <c r="U43" s="72"/>
      <c r="V43" s="72"/>
    </row>
    <row r="44" spans="1:24">
      <c r="A44" s="4" t="str">
        <f>IF('Odhad parametrů populace'!D47="","",'Odhad parametrů populace'!D47)</f>
        <v/>
      </c>
      <c r="B44" s="69" t="str">
        <f ca="1">IF(INDIRECT("A"&amp;ROW())="","",RANK(A44,[Data],1))</f>
        <v/>
      </c>
      <c r="C44" s="5" t="str">
        <f ca="1">IF(INDIRECT("A"&amp;ROW())="","",(B44-1)/COUNT([Data]))</f>
        <v/>
      </c>
      <c r="D44" s="5" t="str">
        <f ca="1">IF(INDIRECT("A"&amp;ROW())="","",B44/COUNT([Data]))</f>
        <v/>
      </c>
      <c r="E44" t="str">
        <f t="shared" ca="1" si="2"/>
        <v/>
      </c>
      <c r="F44" s="5" t="str">
        <f t="shared" ca="1" si="0"/>
        <v/>
      </c>
      <c r="G44" s="5" t="str">
        <f>IF(ROW()=7,MAX([D_i]),"")</f>
        <v/>
      </c>
      <c r="H44" s="69" t="str">
        <f ca="1">IF(INDIRECT("A"&amp;ROW())="","",RANK([Data],[Data],1)+COUNTIF([Data],Tabulka249[[#This Row],[Data]])-1)</f>
        <v/>
      </c>
      <c r="I44" s="5" t="str">
        <f ca="1">IF(INDIRECT("A"&amp;ROW())="","",(Tabulka249[[#This Row],[Pořadí2 - i2]]-1)/COUNT([Data]))</f>
        <v/>
      </c>
      <c r="J44" s="5" t="str">
        <f ca="1">IF(INDIRECT("A"&amp;ROW())="","",H44/COUNT([Data]))</f>
        <v/>
      </c>
      <c r="K44" s="72" t="str">
        <f ca="1">IF(INDIRECT("A"&amp;ROW())="","",NORMDIST(Tabulka249[[#This Row],[Data]],$X$6,$X$7,1))</f>
        <v/>
      </c>
      <c r="L44" s="5" t="str">
        <f t="shared" ca="1" si="1"/>
        <v/>
      </c>
      <c r="M44" s="5" t="str">
        <f>IF(ROW()=7,MAX(Tabulka249[D_i]),"")</f>
        <v/>
      </c>
      <c r="N44" s="5"/>
      <c r="O44" s="73">
        <v>38</v>
      </c>
      <c r="P44" s="74">
        <v>0.215</v>
      </c>
      <c r="Q44" s="75">
        <f>IF(O44=COUNT(Tabulka249[Data]),P44,0)</f>
        <v>0</v>
      </c>
      <c r="R44" s="76" t="str">
        <f>IF(ROW()=7,IF(SUM([pomocná])&gt;0,SUM([pomocná]),1.36/SQRT(COUNT(Tabulka249[Data]))),"")</f>
        <v/>
      </c>
      <c r="S44" s="79"/>
      <c r="T44" s="72"/>
      <c r="U44" s="72"/>
      <c r="V44" s="72"/>
    </row>
    <row r="45" spans="1:24">
      <c r="A45" s="4" t="str">
        <f>IF('Odhad parametrů populace'!D48="","",'Odhad parametrů populace'!D48)</f>
        <v/>
      </c>
      <c r="B45" s="69" t="str">
        <f ca="1">IF(INDIRECT("A"&amp;ROW())="","",RANK(A45,[Data],1))</f>
        <v/>
      </c>
      <c r="C45" s="5" t="str">
        <f ca="1">IF(INDIRECT("A"&amp;ROW())="","",(B45-1)/COUNT([Data]))</f>
        <v/>
      </c>
      <c r="D45" s="5" t="str">
        <f ca="1">IF(INDIRECT("A"&amp;ROW())="","",B45/COUNT([Data]))</f>
        <v/>
      </c>
      <c r="E45" t="str">
        <f t="shared" ca="1" si="2"/>
        <v/>
      </c>
      <c r="F45" s="5" t="str">
        <f t="shared" ca="1" si="0"/>
        <v/>
      </c>
      <c r="G45" s="5" t="str">
        <f>IF(ROW()=7,MAX([D_i]),"")</f>
        <v/>
      </c>
      <c r="H45" s="69" t="str">
        <f ca="1">IF(INDIRECT("A"&amp;ROW())="","",RANK([Data],[Data],1)+COUNTIF([Data],Tabulka249[[#This Row],[Data]])-1)</f>
        <v/>
      </c>
      <c r="I45" s="5" t="str">
        <f ca="1">IF(INDIRECT("A"&amp;ROW())="","",(Tabulka249[[#This Row],[Pořadí2 - i2]]-1)/COUNT([Data]))</f>
        <v/>
      </c>
      <c r="J45" s="5" t="str">
        <f ca="1">IF(INDIRECT("A"&amp;ROW())="","",H45/COUNT([Data]))</f>
        <v/>
      </c>
      <c r="K45" s="72" t="str">
        <f ca="1">IF(INDIRECT("A"&amp;ROW())="","",NORMDIST(Tabulka249[[#This Row],[Data]],$X$6,$X$7,1))</f>
        <v/>
      </c>
      <c r="L45" s="5" t="str">
        <f t="shared" ca="1" si="1"/>
        <v/>
      </c>
      <c r="M45" s="5" t="str">
        <f>IF(ROW()=7,MAX(Tabulka249[D_i]),"")</f>
        <v/>
      </c>
      <c r="N45" s="5"/>
      <c r="O45" s="73">
        <v>39</v>
      </c>
      <c r="P45" s="74">
        <v>0.21299999999999999</v>
      </c>
      <c r="Q45" s="75">
        <f>IF(O45=COUNT(Tabulka249[Data]),P45,0)</f>
        <v>0</v>
      </c>
      <c r="R45" s="76" t="str">
        <f>IF(ROW()=7,IF(SUM([pomocná])&gt;0,SUM([pomocná]),1.36/SQRT(COUNT(Tabulka249[Data]))),"")</f>
        <v/>
      </c>
      <c r="S45" s="79"/>
      <c r="T45" s="72"/>
      <c r="U45" s="72"/>
      <c r="V45" s="72"/>
    </row>
    <row r="46" spans="1:24">
      <c r="A46" s="4" t="str">
        <f>IF('Odhad parametrů populace'!D49="","",'Odhad parametrů populace'!D49)</f>
        <v/>
      </c>
      <c r="B46" s="69" t="str">
        <f ca="1">IF(INDIRECT("A"&amp;ROW())="","",RANK(A46,[Data],1))</f>
        <v/>
      </c>
      <c r="C46" s="5" t="str">
        <f ca="1">IF(INDIRECT("A"&amp;ROW())="","",(B46-1)/COUNT([Data]))</f>
        <v/>
      </c>
      <c r="D46" s="5" t="str">
        <f ca="1">IF(INDIRECT("A"&amp;ROW())="","",B46/COUNT([Data]))</f>
        <v/>
      </c>
      <c r="E46" t="str">
        <f t="shared" ca="1" si="2"/>
        <v/>
      </c>
      <c r="F46" s="5" t="str">
        <f t="shared" ca="1" si="0"/>
        <v/>
      </c>
      <c r="G46" s="5" t="str">
        <f>IF(ROW()=7,MAX([D_i]),"")</f>
        <v/>
      </c>
      <c r="H46" s="69" t="str">
        <f ca="1">IF(INDIRECT("A"&amp;ROW())="","",RANK([Data],[Data],1)+COUNTIF([Data],Tabulka249[[#This Row],[Data]])-1)</f>
        <v/>
      </c>
      <c r="I46" s="5" t="str">
        <f ca="1">IF(INDIRECT("A"&amp;ROW())="","",(Tabulka249[[#This Row],[Pořadí2 - i2]]-1)/COUNT([Data]))</f>
        <v/>
      </c>
      <c r="J46" s="5" t="str">
        <f ca="1">IF(INDIRECT("A"&amp;ROW())="","",H46/COUNT([Data]))</f>
        <v/>
      </c>
      <c r="K46" s="72" t="str">
        <f ca="1">IF(INDIRECT("A"&amp;ROW())="","",NORMDIST(Tabulka249[[#This Row],[Data]],$X$6,$X$7,1))</f>
        <v/>
      </c>
      <c r="L46" s="5" t="str">
        <f t="shared" ca="1" si="1"/>
        <v/>
      </c>
      <c r="M46" s="5" t="str">
        <f>IF(ROW()=7,MAX(Tabulka249[D_i]),"")</f>
        <v/>
      </c>
      <c r="N46" s="5"/>
      <c r="O46" s="73">
        <v>40</v>
      </c>
      <c r="P46" s="74">
        <v>0.21</v>
      </c>
      <c r="Q46" s="75">
        <f>IF(O46=COUNT(Tabulka249[Data]),P46,0)</f>
        <v>0</v>
      </c>
      <c r="R46" s="76" t="str">
        <f>IF(ROW()=7,IF(SUM([pomocná])&gt;0,SUM([pomocná]),1.36/SQRT(COUNT(Tabulka249[Data]))),"")</f>
        <v/>
      </c>
      <c r="S46" s="79"/>
      <c r="T46" s="72"/>
      <c r="U46" s="72"/>
      <c r="V46" s="72"/>
    </row>
    <row r="47" spans="1:24">
      <c r="A47" s="4" t="str">
        <f>IF('Odhad parametrů populace'!D50="","",'Odhad parametrů populace'!D50)</f>
        <v/>
      </c>
      <c r="B47" s="69" t="str">
        <f ca="1">IF(INDIRECT("A"&amp;ROW())="","",RANK(A47,[Data],1))</f>
        <v/>
      </c>
      <c r="C47" s="5" t="str">
        <f ca="1">IF(INDIRECT("A"&amp;ROW())="","",(B47-1)/COUNT([Data]))</f>
        <v/>
      </c>
      <c r="D47" s="5" t="str">
        <f ca="1">IF(INDIRECT("A"&amp;ROW())="","",B47/COUNT([Data]))</f>
        <v/>
      </c>
      <c r="E47" t="str">
        <f t="shared" ca="1" si="2"/>
        <v/>
      </c>
      <c r="F47" s="5" t="str">
        <f t="shared" ca="1" si="0"/>
        <v/>
      </c>
      <c r="G47" s="5" t="str">
        <f>IF(ROW()=7,MAX([D_i]),"")</f>
        <v/>
      </c>
      <c r="H47" s="69" t="str">
        <f ca="1">IF(INDIRECT("A"&amp;ROW())="","",RANK([Data],[Data],1)+COUNTIF([Data],Tabulka249[[#This Row],[Data]])-1)</f>
        <v/>
      </c>
      <c r="I47" s="5" t="str">
        <f ca="1">IF(INDIRECT("A"&amp;ROW())="","",(Tabulka249[[#This Row],[Pořadí2 - i2]]-1)/COUNT([Data]))</f>
        <v/>
      </c>
      <c r="J47" s="5" t="str">
        <f ca="1">IF(INDIRECT("A"&amp;ROW())="","",H47/COUNT([Data]))</f>
        <v/>
      </c>
      <c r="K47" s="72" t="str">
        <f ca="1">IF(INDIRECT("A"&amp;ROW())="","",NORMDIST(Tabulka249[[#This Row],[Data]],$X$6,$X$7,1))</f>
        <v/>
      </c>
      <c r="L47" s="5" t="str">
        <f t="shared" ca="1" si="1"/>
        <v/>
      </c>
      <c r="M47" s="5" t="str">
        <f>IF(ROW()=7,MAX(Tabulka249[D_i]),"")</f>
        <v/>
      </c>
      <c r="N47" s="5"/>
      <c r="O47" s="73">
        <v>41</v>
      </c>
      <c r="P47" s="74">
        <v>0.20799999999999999</v>
      </c>
      <c r="Q47" s="75">
        <f>IF(O47=COUNT(Tabulka249[Data]),P47,0)</f>
        <v>0</v>
      </c>
      <c r="R47" s="76" t="str">
        <f>IF(ROW()=7,IF(SUM([pomocná])&gt;0,SUM([pomocná]),1.36/SQRT(COUNT(Tabulka249[Data]))),"")</f>
        <v/>
      </c>
      <c r="S47" s="79"/>
      <c r="T47" s="72"/>
      <c r="U47" s="72"/>
      <c r="V47" s="72"/>
    </row>
    <row r="48" spans="1:24">
      <c r="A48" s="4" t="str">
        <f>IF('Odhad parametrů populace'!D51="","",'Odhad parametrů populace'!D51)</f>
        <v/>
      </c>
      <c r="B48" s="69" t="str">
        <f ca="1">IF(INDIRECT("A"&amp;ROW())="","",RANK(A48,[Data],1))</f>
        <v/>
      </c>
      <c r="C48" s="5" t="str">
        <f ca="1">IF(INDIRECT("A"&amp;ROW())="","",(B48-1)/COUNT([Data]))</f>
        <v/>
      </c>
      <c r="D48" s="5" t="str">
        <f ca="1">IF(INDIRECT("A"&amp;ROW())="","",B48/COUNT([Data]))</f>
        <v/>
      </c>
      <c r="E48" t="str">
        <f t="shared" ca="1" si="2"/>
        <v/>
      </c>
      <c r="F48" s="5" t="str">
        <f t="shared" ca="1" si="0"/>
        <v/>
      </c>
      <c r="G48" s="5" t="str">
        <f>IF(ROW()=7,MAX([D_i]),"")</f>
        <v/>
      </c>
      <c r="H48" s="69" t="str">
        <f ca="1">IF(INDIRECT("A"&amp;ROW())="","",RANK([Data],[Data],1)+COUNTIF([Data],Tabulka249[[#This Row],[Data]])-1)</f>
        <v/>
      </c>
      <c r="I48" s="5" t="str">
        <f ca="1">IF(INDIRECT("A"&amp;ROW())="","",(Tabulka249[[#This Row],[Pořadí2 - i2]]-1)/COUNT([Data]))</f>
        <v/>
      </c>
      <c r="J48" s="5" t="str">
        <f ca="1">IF(INDIRECT("A"&amp;ROW())="","",H48/COUNT([Data]))</f>
        <v/>
      </c>
      <c r="K48" s="72" t="str">
        <f ca="1">IF(INDIRECT("A"&amp;ROW())="","",NORMDIST(Tabulka249[[#This Row],[Data]],$X$6,$X$7,1))</f>
        <v/>
      </c>
      <c r="L48" s="5" t="str">
        <f t="shared" ca="1" si="1"/>
        <v/>
      </c>
      <c r="M48" s="5" t="str">
        <f>IF(ROW()=7,MAX(Tabulka249[D_i]),"")</f>
        <v/>
      </c>
      <c r="N48" s="5"/>
      <c r="O48" s="73">
        <v>42</v>
      </c>
      <c r="P48" s="74">
        <v>0.20499999999999999</v>
      </c>
      <c r="Q48" s="75">
        <f>IF(O48=COUNT(Tabulka249[Data]),P48,0)</f>
        <v>0</v>
      </c>
      <c r="R48" s="76" t="str">
        <f>IF(ROW()=7,IF(SUM([pomocná])&gt;0,SUM([pomocná]),1.36/SQRT(COUNT(Tabulka249[Data]))),"")</f>
        <v/>
      </c>
      <c r="S48" s="79"/>
      <c r="T48" s="72"/>
      <c r="U48" s="72"/>
      <c r="V48" s="72"/>
    </row>
    <row r="49" spans="1:22">
      <c r="A49" s="4" t="str">
        <f>IF('Odhad parametrů populace'!D52="","",'Odhad parametrů populace'!D52)</f>
        <v/>
      </c>
      <c r="B49" s="69" t="str">
        <f ca="1">IF(INDIRECT("A"&amp;ROW())="","",RANK(A49,[Data],1))</f>
        <v/>
      </c>
      <c r="C49" s="5" t="str">
        <f ca="1">IF(INDIRECT("A"&amp;ROW())="","",(B49-1)/COUNT([Data]))</f>
        <v/>
      </c>
      <c r="D49" s="5" t="str">
        <f ca="1">IF(INDIRECT("A"&amp;ROW())="","",B49/COUNT([Data]))</f>
        <v/>
      </c>
      <c r="E49" t="str">
        <f t="shared" ca="1" si="2"/>
        <v/>
      </c>
      <c r="F49" s="5" t="str">
        <f t="shared" ca="1" si="0"/>
        <v/>
      </c>
      <c r="G49" s="5" t="str">
        <f>IF(ROW()=7,MAX([D_i]),"")</f>
        <v/>
      </c>
      <c r="H49" s="69" t="str">
        <f ca="1">IF(INDIRECT("A"&amp;ROW())="","",RANK([Data],[Data],1)+COUNTIF([Data],Tabulka249[[#This Row],[Data]])-1)</f>
        <v/>
      </c>
      <c r="I49" s="5" t="str">
        <f ca="1">IF(INDIRECT("A"&amp;ROW())="","",(Tabulka249[[#This Row],[Pořadí2 - i2]]-1)/COUNT([Data]))</f>
        <v/>
      </c>
      <c r="J49" s="5" t="str">
        <f ca="1">IF(INDIRECT("A"&amp;ROW())="","",H49/COUNT([Data]))</f>
        <v/>
      </c>
      <c r="K49" s="72" t="str">
        <f ca="1">IF(INDIRECT("A"&amp;ROW())="","",NORMDIST(Tabulka249[[#This Row],[Data]],$X$6,$X$7,1))</f>
        <v/>
      </c>
      <c r="L49" s="5" t="str">
        <f t="shared" ca="1" si="1"/>
        <v/>
      </c>
      <c r="M49" s="5" t="str">
        <f>IF(ROW()=7,MAX(Tabulka249[D_i]),"")</f>
        <v/>
      </c>
      <c r="N49" s="5"/>
      <c r="O49" s="73">
        <v>43</v>
      </c>
      <c r="P49" s="74">
        <v>0.20300000000000001</v>
      </c>
      <c r="Q49" s="75">
        <f>IF(O49=COUNT(Tabulka249[Data]),P49,0)</f>
        <v>0</v>
      </c>
      <c r="R49" s="76" t="str">
        <f>IF(ROW()=7,IF(SUM([pomocná])&gt;0,SUM([pomocná]),1.36/SQRT(COUNT(Tabulka249[Data]))),"")</f>
        <v/>
      </c>
      <c r="S49" s="79"/>
      <c r="T49" s="72"/>
      <c r="U49" s="72"/>
      <c r="V49" s="72"/>
    </row>
    <row r="50" spans="1:22">
      <c r="A50" s="4" t="str">
        <f>IF('Odhad parametrů populace'!D53="","",'Odhad parametrů populace'!D53)</f>
        <v/>
      </c>
      <c r="B50" s="69" t="str">
        <f ca="1">IF(INDIRECT("A"&amp;ROW())="","",RANK(A50,[Data],1))</f>
        <v/>
      </c>
      <c r="C50" s="5" t="str">
        <f ca="1">IF(INDIRECT("A"&amp;ROW())="","",(B50-1)/COUNT([Data]))</f>
        <v/>
      </c>
      <c r="D50" s="5" t="str">
        <f ca="1">IF(INDIRECT("A"&amp;ROW())="","",B50/COUNT([Data]))</f>
        <v/>
      </c>
      <c r="E50" t="str">
        <f t="shared" ca="1" si="2"/>
        <v/>
      </c>
      <c r="F50" s="5" t="str">
        <f t="shared" ca="1" si="0"/>
        <v/>
      </c>
      <c r="G50" s="5" t="str">
        <f>IF(ROW()=7,MAX([D_i]),"")</f>
        <v/>
      </c>
      <c r="H50" s="69" t="str">
        <f ca="1">IF(INDIRECT("A"&amp;ROW())="","",RANK([Data],[Data],1)+COUNTIF([Data],Tabulka249[[#This Row],[Data]])-1)</f>
        <v/>
      </c>
      <c r="I50" s="5" t="str">
        <f ca="1">IF(INDIRECT("A"&amp;ROW())="","",(Tabulka249[[#This Row],[Pořadí2 - i2]]-1)/COUNT([Data]))</f>
        <v/>
      </c>
      <c r="J50" s="5" t="str">
        <f ca="1">IF(INDIRECT("A"&amp;ROW())="","",H50/COUNT([Data]))</f>
        <v/>
      </c>
      <c r="K50" s="72" t="str">
        <f ca="1">IF(INDIRECT("A"&amp;ROW())="","",NORMDIST(Tabulka249[[#This Row],[Data]],$X$6,$X$7,1))</f>
        <v/>
      </c>
      <c r="L50" s="5" t="str">
        <f t="shared" ca="1" si="1"/>
        <v/>
      </c>
      <c r="M50" s="5" t="str">
        <f>IF(ROW()=7,MAX(Tabulka249[D_i]),"")</f>
        <v/>
      </c>
      <c r="N50" s="5"/>
      <c r="O50" s="73">
        <v>44</v>
      </c>
      <c r="P50" s="74">
        <v>0.20100000000000001</v>
      </c>
      <c r="Q50" s="75">
        <f>IF(O50=COUNT(Tabulka249[Data]),P50,0)</f>
        <v>0</v>
      </c>
      <c r="R50" s="76" t="str">
        <f>IF(ROW()=7,IF(SUM([pomocná])&gt;0,SUM([pomocná]),1.36/SQRT(COUNT(Tabulka249[Data]))),"")</f>
        <v/>
      </c>
      <c r="S50" s="79"/>
      <c r="T50" s="72"/>
      <c r="U50" s="72"/>
      <c r="V50" s="72"/>
    </row>
    <row r="51" spans="1:22">
      <c r="A51" s="4" t="str">
        <f>IF('Odhad parametrů populace'!D54="","",'Odhad parametrů populace'!D54)</f>
        <v/>
      </c>
      <c r="B51" s="69" t="str">
        <f ca="1">IF(INDIRECT("A"&amp;ROW())="","",RANK(A51,[Data],1))</f>
        <v/>
      </c>
      <c r="C51" s="5" t="str">
        <f ca="1">IF(INDIRECT("A"&amp;ROW())="","",(B51-1)/COUNT([Data]))</f>
        <v/>
      </c>
      <c r="D51" s="5" t="str">
        <f ca="1">IF(INDIRECT("A"&amp;ROW())="","",B51/COUNT([Data]))</f>
        <v/>
      </c>
      <c r="E51" t="str">
        <f t="shared" ca="1" si="2"/>
        <v/>
      </c>
      <c r="F51" s="5" t="str">
        <f t="shared" ca="1" si="0"/>
        <v/>
      </c>
      <c r="G51" s="5" t="str">
        <f>IF(ROW()=7,MAX([D_i]),"")</f>
        <v/>
      </c>
      <c r="H51" s="69" t="str">
        <f ca="1">IF(INDIRECT("A"&amp;ROW())="","",RANK([Data],[Data],1)+COUNTIF([Data],Tabulka249[[#This Row],[Data]])-1)</f>
        <v/>
      </c>
      <c r="I51" s="5" t="str">
        <f ca="1">IF(INDIRECT("A"&amp;ROW())="","",(Tabulka249[[#This Row],[Pořadí2 - i2]]-1)/COUNT([Data]))</f>
        <v/>
      </c>
      <c r="J51" s="5" t="str">
        <f ca="1">IF(INDIRECT("A"&amp;ROW())="","",H51/COUNT([Data]))</f>
        <v/>
      </c>
      <c r="K51" s="72" t="str">
        <f ca="1">IF(INDIRECT("A"&amp;ROW())="","",NORMDIST(Tabulka249[[#This Row],[Data]],$X$6,$X$7,1))</f>
        <v/>
      </c>
      <c r="L51" s="5" t="str">
        <f t="shared" ca="1" si="1"/>
        <v/>
      </c>
      <c r="M51" s="5" t="str">
        <f>IF(ROW()=7,MAX(Tabulka249[D_i]),"")</f>
        <v/>
      </c>
      <c r="N51" s="5"/>
      <c r="O51" s="73">
        <v>45</v>
      </c>
      <c r="P51" s="74">
        <v>0.19800000000000001</v>
      </c>
      <c r="Q51" s="75">
        <f>IF(O51=COUNT(Tabulka249[Data]),P51,0)</f>
        <v>0</v>
      </c>
      <c r="R51" s="76" t="str">
        <f>IF(ROW()=7,IF(SUM([pomocná])&gt;0,SUM([pomocná]),1.36/SQRT(COUNT(Tabulka249[Data]))),"")</f>
        <v/>
      </c>
      <c r="S51" s="79"/>
      <c r="T51" s="72"/>
      <c r="U51" s="72"/>
      <c r="V51" s="72"/>
    </row>
    <row r="52" spans="1:22">
      <c r="A52" s="4" t="str">
        <f>IF('Odhad parametrů populace'!D55="","",'Odhad parametrů populace'!D55)</f>
        <v/>
      </c>
      <c r="B52" s="69" t="str">
        <f ca="1">IF(INDIRECT("A"&amp;ROW())="","",RANK(A52,[Data],1))</f>
        <v/>
      </c>
      <c r="C52" s="5" t="str">
        <f ca="1">IF(INDIRECT("A"&amp;ROW())="","",(B52-1)/COUNT([Data]))</f>
        <v/>
      </c>
      <c r="D52" s="5" t="str">
        <f ca="1">IF(INDIRECT("A"&amp;ROW())="","",B52/COUNT([Data]))</f>
        <v/>
      </c>
      <c r="E52" t="str">
        <f t="shared" ca="1" si="2"/>
        <v/>
      </c>
      <c r="F52" s="5" t="str">
        <f t="shared" ca="1" si="0"/>
        <v/>
      </c>
      <c r="G52" s="5" t="str">
        <f>IF(ROW()=7,MAX([D_i]),"")</f>
        <v/>
      </c>
      <c r="H52" s="69" t="str">
        <f ca="1">IF(INDIRECT("A"&amp;ROW())="","",RANK([Data],[Data],1)+COUNTIF([Data],Tabulka249[[#This Row],[Data]])-1)</f>
        <v/>
      </c>
      <c r="I52" s="5" t="str">
        <f ca="1">IF(INDIRECT("A"&amp;ROW())="","",(Tabulka249[[#This Row],[Pořadí2 - i2]]-1)/COUNT([Data]))</f>
        <v/>
      </c>
      <c r="J52" s="5" t="str">
        <f ca="1">IF(INDIRECT("A"&amp;ROW())="","",H52/COUNT([Data]))</f>
        <v/>
      </c>
      <c r="K52" s="72" t="str">
        <f ca="1">IF(INDIRECT("A"&amp;ROW())="","",NORMDIST(Tabulka249[[#This Row],[Data]],$X$6,$X$7,1))</f>
        <v/>
      </c>
      <c r="L52" s="5" t="str">
        <f t="shared" ca="1" si="1"/>
        <v/>
      </c>
      <c r="M52" s="5" t="str">
        <f>IF(ROW()=7,MAX(Tabulka249[D_i]),"")</f>
        <v/>
      </c>
      <c r="N52" s="5"/>
      <c r="O52" s="73">
        <v>46</v>
      </c>
      <c r="P52" s="74">
        <v>0.19600000000000001</v>
      </c>
      <c r="Q52" s="75">
        <f>IF(O52=COUNT(Tabulka249[Data]),P52,0)</f>
        <v>0</v>
      </c>
      <c r="R52" s="76" t="str">
        <f>IF(ROW()=7,IF(SUM([pomocná])&gt;0,SUM([pomocná]),1.36/SQRT(COUNT(Tabulka249[Data]))),"")</f>
        <v/>
      </c>
      <c r="S52" s="79"/>
      <c r="T52" s="72"/>
      <c r="U52" s="72"/>
      <c r="V52" s="72"/>
    </row>
    <row r="53" spans="1:22">
      <c r="A53" s="4" t="str">
        <f>IF('Odhad parametrů populace'!D56="","",'Odhad parametrů populace'!D56)</f>
        <v/>
      </c>
      <c r="B53" s="69" t="str">
        <f ca="1">IF(INDIRECT("A"&amp;ROW())="","",RANK(A53,[Data],1))</f>
        <v/>
      </c>
      <c r="C53" s="5" t="str">
        <f ca="1">IF(INDIRECT("A"&amp;ROW())="","",(B53-1)/COUNT([Data]))</f>
        <v/>
      </c>
      <c r="D53" s="5" t="str">
        <f ca="1">IF(INDIRECT("A"&amp;ROW())="","",B53/COUNT([Data]))</f>
        <v/>
      </c>
      <c r="E53" t="str">
        <f t="shared" ca="1" si="2"/>
        <v/>
      </c>
      <c r="F53" s="5" t="str">
        <f t="shared" ca="1" si="0"/>
        <v/>
      </c>
      <c r="G53" s="5" t="str">
        <f>IF(ROW()=7,MAX([D_i]),"")</f>
        <v/>
      </c>
      <c r="H53" s="69" t="str">
        <f ca="1">IF(INDIRECT("A"&amp;ROW())="","",RANK([Data],[Data],1)+COUNTIF([Data],Tabulka249[[#This Row],[Data]])-1)</f>
        <v/>
      </c>
      <c r="I53" s="5" t="str">
        <f ca="1">IF(INDIRECT("A"&amp;ROW())="","",(Tabulka249[[#This Row],[Pořadí2 - i2]]-1)/COUNT([Data]))</f>
        <v/>
      </c>
      <c r="J53" s="5" t="str">
        <f ca="1">IF(INDIRECT("A"&amp;ROW())="","",H53/COUNT([Data]))</f>
        <v/>
      </c>
      <c r="K53" s="72" t="str">
        <f ca="1">IF(INDIRECT("A"&amp;ROW())="","",NORMDIST(Tabulka249[[#This Row],[Data]],$X$6,$X$7,1))</f>
        <v/>
      </c>
      <c r="L53" s="5" t="str">
        <f t="shared" ca="1" si="1"/>
        <v/>
      </c>
      <c r="M53" s="5" t="str">
        <f>IF(ROW()=7,MAX(Tabulka249[D_i]),"")</f>
        <v/>
      </c>
      <c r="N53" s="5"/>
      <c r="O53" s="73">
        <v>47</v>
      </c>
      <c r="P53" s="74">
        <v>0.19400000000000001</v>
      </c>
      <c r="Q53" s="75">
        <f>IF(O53=COUNT(Tabulka249[Data]),P53,0)</f>
        <v>0</v>
      </c>
      <c r="R53" s="76" t="str">
        <f>IF(ROW()=7,IF(SUM([pomocná])&gt;0,SUM([pomocná]),1.36/SQRT(COUNT(Tabulka249[Data]))),"")</f>
        <v/>
      </c>
      <c r="S53" s="79"/>
      <c r="T53" s="72"/>
      <c r="U53" s="72"/>
      <c r="V53" s="72"/>
    </row>
    <row r="54" spans="1:22">
      <c r="A54" s="4" t="str">
        <f>IF('Odhad parametrů populace'!D57="","",'Odhad parametrů populace'!D57)</f>
        <v/>
      </c>
      <c r="B54" s="69" t="str">
        <f ca="1">IF(INDIRECT("A"&amp;ROW())="","",RANK(A54,[Data],1))</f>
        <v/>
      </c>
      <c r="C54" s="5" t="str">
        <f ca="1">IF(INDIRECT("A"&amp;ROW())="","",(B54-1)/COUNT([Data]))</f>
        <v/>
      </c>
      <c r="D54" s="5" t="str">
        <f ca="1">IF(INDIRECT("A"&amp;ROW())="","",B54/COUNT([Data]))</f>
        <v/>
      </c>
      <c r="E54" t="str">
        <f t="shared" ca="1" si="2"/>
        <v/>
      </c>
      <c r="F54" s="5" t="str">
        <f t="shared" ca="1" si="0"/>
        <v/>
      </c>
      <c r="G54" s="5" t="str">
        <f>IF(ROW()=7,MAX([D_i]),"")</f>
        <v/>
      </c>
      <c r="H54" s="69" t="str">
        <f ca="1">IF(INDIRECT("A"&amp;ROW())="","",RANK([Data],[Data],1)+COUNTIF([Data],Tabulka249[[#This Row],[Data]])-1)</f>
        <v/>
      </c>
      <c r="I54" s="5" t="str">
        <f ca="1">IF(INDIRECT("A"&amp;ROW())="","",(Tabulka249[[#This Row],[Pořadí2 - i2]]-1)/COUNT([Data]))</f>
        <v/>
      </c>
      <c r="J54" s="5" t="str">
        <f ca="1">IF(INDIRECT("A"&amp;ROW())="","",H54/COUNT([Data]))</f>
        <v/>
      </c>
      <c r="K54" s="72" t="str">
        <f ca="1">IF(INDIRECT("A"&amp;ROW())="","",NORMDIST(Tabulka249[[#This Row],[Data]],$X$6,$X$7,1))</f>
        <v/>
      </c>
      <c r="L54" s="5" t="str">
        <f t="shared" ca="1" si="1"/>
        <v/>
      </c>
      <c r="M54" s="5" t="str">
        <f>IF(ROW()=7,MAX(Tabulka249[D_i]),"")</f>
        <v/>
      </c>
      <c r="N54" s="5"/>
      <c r="O54" s="73">
        <v>48</v>
      </c>
      <c r="P54" s="74">
        <v>0.192</v>
      </c>
      <c r="Q54" s="75">
        <f>IF(O54=COUNT(Tabulka249[Data]),P54,0)</f>
        <v>0</v>
      </c>
      <c r="R54" s="76" t="str">
        <f>IF(ROW()=7,IF(SUM([pomocná])&gt;0,SUM([pomocná]),1.36/SQRT(COUNT(Tabulka249[Data]))),"")</f>
        <v/>
      </c>
      <c r="S54" s="79"/>
      <c r="T54" s="72"/>
      <c r="U54" s="72"/>
      <c r="V54" s="72"/>
    </row>
    <row r="55" spans="1:22">
      <c r="A55" s="4" t="str">
        <f>IF('Odhad parametrů populace'!D58="","",'Odhad parametrů populace'!D58)</f>
        <v/>
      </c>
      <c r="B55" s="69" t="str">
        <f ca="1">IF(INDIRECT("A"&amp;ROW())="","",RANK(A55,[Data],1))</f>
        <v/>
      </c>
      <c r="C55" s="5" t="str">
        <f ca="1">IF(INDIRECT("A"&amp;ROW())="","",(B55-1)/COUNT([Data]))</f>
        <v/>
      </c>
      <c r="D55" s="5" t="str">
        <f ca="1">IF(INDIRECT("A"&amp;ROW())="","",B55/COUNT([Data]))</f>
        <v/>
      </c>
      <c r="E55" t="str">
        <f t="shared" ca="1" si="2"/>
        <v/>
      </c>
      <c r="F55" s="5" t="str">
        <f t="shared" ca="1" si="0"/>
        <v/>
      </c>
      <c r="G55" s="5" t="str">
        <f>IF(ROW()=7,MAX([D_i]),"")</f>
        <v/>
      </c>
      <c r="H55" s="69" t="str">
        <f ca="1">IF(INDIRECT("A"&amp;ROW())="","",RANK([Data],[Data],1)+COUNTIF([Data],Tabulka249[[#This Row],[Data]])-1)</f>
        <v/>
      </c>
      <c r="I55" s="5" t="str">
        <f ca="1">IF(INDIRECT("A"&amp;ROW())="","",(Tabulka249[[#This Row],[Pořadí2 - i2]]-1)/COUNT([Data]))</f>
        <v/>
      </c>
      <c r="J55" s="5" t="str">
        <f ca="1">IF(INDIRECT("A"&amp;ROW())="","",H55/COUNT([Data]))</f>
        <v/>
      </c>
      <c r="K55" s="72" t="str">
        <f ca="1">IF(INDIRECT("A"&amp;ROW())="","",NORMDIST(Tabulka249[[#This Row],[Data]],$X$6,$X$7,1))</f>
        <v/>
      </c>
      <c r="L55" s="5" t="str">
        <f t="shared" ca="1" si="1"/>
        <v/>
      </c>
      <c r="M55" s="5" t="str">
        <f>IF(ROW()=7,MAX(Tabulka249[D_i]),"")</f>
        <v/>
      </c>
      <c r="N55" s="5"/>
      <c r="O55" s="73">
        <v>49</v>
      </c>
      <c r="P55" s="74">
        <v>0.19</v>
      </c>
      <c r="Q55" s="75">
        <f>IF(O55=COUNT(Tabulka249[Data]),P55,0)</f>
        <v>0</v>
      </c>
      <c r="R55" s="76" t="str">
        <f>IF(ROW()=7,IF(SUM([pomocná])&gt;0,SUM([pomocná]),1.36/SQRT(COUNT(Tabulka249[Data]))),"")</f>
        <v/>
      </c>
      <c r="S55" s="79"/>
      <c r="T55" s="72"/>
      <c r="U55" s="72"/>
      <c r="V55" s="72"/>
    </row>
    <row r="56" spans="1:22">
      <c r="A56" s="4" t="str">
        <f>IF('Odhad parametrů populace'!D59="","",'Odhad parametrů populace'!D59)</f>
        <v/>
      </c>
      <c r="B56" s="69" t="str">
        <f ca="1">IF(INDIRECT("A"&amp;ROW())="","",RANK(A56,[Data],1))</f>
        <v/>
      </c>
      <c r="C56" s="5" t="str">
        <f ca="1">IF(INDIRECT("A"&amp;ROW())="","",(B56-1)/COUNT([Data]))</f>
        <v/>
      </c>
      <c r="D56" s="5" t="str">
        <f ca="1">IF(INDIRECT("A"&amp;ROW())="","",B56/COUNT([Data]))</f>
        <v/>
      </c>
      <c r="E56" t="str">
        <f t="shared" ca="1" si="2"/>
        <v/>
      </c>
      <c r="F56" s="5" t="str">
        <f t="shared" ca="1" si="0"/>
        <v/>
      </c>
      <c r="G56" s="5" t="str">
        <f>IF(ROW()=7,MAX([D_i]),"")</f>
        <v/>
      </c>
      <c r="H56" s="69" t="str">
        <f ca="1">IF(INDIRECT("A"&amp;ROW())="","",RANK([Data],[Data],1)+COUNTIF([Data],Tabulka249[[#This Row],[Data]])-1)</f>
        <v/>
      </c>
      <c r="I56" s="5" t="str">
        <f ca="1">IF(INDIRECT("A"&amp;ROW())="","",(Tabulka249[[#This Row],[Pořadí2 - i2]]-1)/COUNT([Data]))</f>
        <v/>
      </c>
      <c r="J56" s="5" t="str">
        <f ca="1">IF(INDIRECT("A"&amp;ROW())="","",H56/COUNT([Data]))</f>
        <v/>
      </c>
      <c r="K56" s="72" t="str">
        <f ca="1">IF(INDIRECT("A"&amp;ROW())="","",NORMDIST(Tabulka249[[#This Row],[Data]],$X$6,$X$7,1))</f>
        <v/>
      </c>
      <c r="L56" s="5" t="str">
        <f t="shared" ca="1" si="1"/>
        <v/>
      </c>
      <c r="M56" s="5" t="str">
        <f>IF(ROW()=7,MAX(Tabulka249[D_i]),"")</f>
        <v/>
      </c>
      <c r="N56" s="5"/>
      <c r="O56" s="73">
        <v>50</v>
      </c>
      <c r="P56" s="74">
        <v>0.188</v>
      </c>
      <c r="Q56" s="75">
        <f>IF(O56=COUNT(Tabulka249[Data]),P56,0)</f>
        <v>0</v>
      </c>
      <c r="R56" s="76" t="str">
        <f>IF(ROW()=7,IF(SUM([pomocná])&gt;0,SUM([pomocná]),1.36/SQRT(COUNT(Tabulka249[Data]))),"")</f>
        <v/>
      </c>
      <c r="S56" s="79"/>
      <c r="T56" s="72"/>
      <c r="U56" s="72"/>
      <c r="V56" s="72"/>
    </row>
    <row r="57" spans="1:22">
      <c r="A57" s="4" t="str">
        <f>IF('Odhad parametrů populace'!D60="","",'Odhad parametrů populace'!D60)</f>
        <v/>
      </c>
      <c r="B57" s="69" t="str">
        <f ca="1">IF(INDIRECT("A"&amp;ROW())="","",RANK(A57,[Data],1))</f>
        <v/>
      </c>
      <c r="C57" s="5" t="str">
        <f ca="1">IF(INDIRECT("A"&amp;ROW())="","",(B57-1)/COUNT([Data]))</f>
        <v/>
      </c>
      <c r="D57" s="5" t="str">
        <f ca="1">IF(INDIRECT("A"&amp;ROW())="","",B57/COUNT([Data]))</f>
        <v/>
      </c>
      <c r="E57" t="str">
        <f t="shared" ca="1" si="2"/>
        <v/>
      </c>
      <c r="F57" s="5" t="str">
        <f t="shared" ca="1" si="0"/>
        <v/>
      </c>
      <c r="G57" s="5" t="str">
        <f>IF(ROW()=7,MAX([D_i]),"")</f>
        <v/>
      </c>
      <c r="H57" s="69" t="str">
        <f ca="1">IF(INDIRECT("A"&amp;ROW())="","",RANK([Data],[Data],1)+COUNTIF([Data],Tabulka249[[#This Row],[Data]])-1)</f>
        <v/>
      </c>
      <c r="I57" s="5" t="str">
        <f ca="1">IF(INDIRECT("A"&amp;ROW())="","",(Tabulka249[[#This Row],[Pořadí2 - i2]]-1)/COUNT([Data]))</f>
        <v/>
      </c>
      <c r="J57" s="5" t="str">
        <f ca="1">IF(INDIRECT("A"&amp;ROW())="","",H57/COUNT([Data]))</f>
        <v/>
      </c>
      <c r="K57" s="72" t="str">
        <f ca="1">IF(INDIRECT("A"&amp;ROW())="","",NORMDIST(Tabulka249[[#This Row],[Data]],$X$6,$X$7,1))</f>
        <v/>
      </c>
      <c r="L57" s="5" t="str">
        <f t="shared" ca="1" si="1"/>
        <v/>
      </c>
      <c r="M57" s="5" t="str">
        <f>IF(ROW()=7,MAX(Tabulka249[D_i]),"")</f>
        <v/>
      </c>
      <c r="N57" s="5"/>
      <c r="O57" s="80"/>
      <c r="P57" s="80"/>
      <c r="Q57" s="81"/>
      <c r="R57" s="76" t="str">
        <f>IF(ROW()=7,IF(SUM([pomocná])&gt;0,SUM([pomocná]),1.36/SQRT(COUNT(Tabulka249[Data]))),"")</f>
        <v/>
      </c>
      <c r="S57" s="79"/>
      <c r="T57" s="72"/>
      <c r="U57" s="72"/>
      <c r="V57" s="72"/>
    </row>
    <row r="58" spans="1:22">
      <c r="A58" s="4" t="str">
        <f>IF('Odhad parametrů populace'!D61="","",'Odhad parametrů populace'!D61)</f>
        <v/>
      </c>
      <c r="B58" s="69" t="str">
        <f ca="1">IF(INDIRECT("A"&amp;ROW())="","",RANK(A58,[Data],1))</f>
        <v/>
      </c>
      <c r="C58" s="5" t="str">
        <f ca="1">IF(INDIRECT("A"&amp;ROW())="","",(B58-1)/COUNT([Data]))</f>
        <v/>
      </c>
      <c r="D58" s="5" t="str">
        <f ca="1">IF(INDIRECT("A"&amp;ROW())="","",B58/COUNT([Data]))</f>
        <v/>
      </c>
      <c r="E58" t="str">
        <f t="shared" ca="1" si="2"/>
        <v/>
      </c>
      <c r="F58" s="5" t="str">
        <f t="shared" ca="1" si="0"/>
        <v/>
      </c>
      <c r="G58" s="5" t="str">
        <f>IF(ROW()=7,MAX([D_i]),"")</f>
        <v/>
      </c>
      <c r="H58" s="69" t="str">
        <f ca="1">IF(INDIRECT("A"&amp;ROW())="","",RANK([Data],[Data],1)+COUNTIF([Data],Tabulka249[[#This Row],[Data]])-1)</f>
        <v/>
      </c>
      <c r="I58" s="5" t="str">
        <f ca="1">IF(INDIRECT("A"&amp;ROW())="","",(Tabulka249[[#This Row],[Pořadí2 - i2]]-1)/COUNT([Data]))</f>
        <v/>
      </c>
      <c r="J58" s="5" t="str">
        <f ca="1">IF(INDIRECT("A"&amp;ROW())="","",H58/COUNT([Data]))</f>
        <v/>
      </c>
      <c r="K58" s="72" t="str">
        <f ca="1">IF(INDIRECT("A"&amp;ROW())="","",NORMDIST(Tabulka249[[#This Row],[Data]],$X$6,$X$7,1))</f>
        <v/>
      </c>
      <c r="L58" s="5" t="str">
        <f t="shared" ca="1" si="1"/>
        <v/>
      </c>
      <c r="M58" s="5" t="str">
        <f>IF(ROW()=7,MAX(Tabulka249[D_i]),"")</f>
        <v/>
      </c>
      <c r="N58" s="5"/>
      <c r="O58" s="80"/>
      <c r="P58" s="80"/>
      <c r="Q58" s="81"/>
      <c r="R58" s="76" t="str">
        <f>IF(ROW()=7,IF(SUM([pomocná])&gt;0,SUM([pomocná]),1.36/SQRT(COUNT(Tabulka249[Data]))),"")</f>
        <v/>
      </c>
      <c r="S58" s="79"/>
      <c r="T58" s="72"/>
      <c r="U58" s="72"/>
      <c r="V58" s="72"/>
    </row>
    <row r="59" spans="1:22">
      <c r="A59" s="4" t="str">
        <f>IF('Odhad parametrů populace'!D62="","",'Odhad parametrů populace'!D62)</f>
        <v/>
      </c>
      <c r="B59" s="69" t="str">
        <f ca="1">IF(INDIRECT("A"&amp;ROW())="","",RANK(A59,[Data],1))</f>
        <v/>
      </c>
      <c r="C59" s="5" t="str">
        <f ca="1">IF(INDIRECT("A"&amp;ROW())="","",(B59-1)/COUNT([Data]))</f>
        <v/>
      </c>
      <c r="D59" s="5" t="str">
        <f ca="1">IF(INDIRECT("A"&amp;ROW())="","",B59/COUNT([Data]))</f>
        <v/>
      </c>
      <c r="E59" t="str">
        <f t="shared" ca="1" si="2"/>
        <v/>
      </c>
      <c r="F59" s="5" t="str">
        <f t="shared" ca="1" si="0"/>
        <v/>
      </c>
      <c r="G59" s="5" t="str">
        <f>IF(ROW()=7,MAX([D_i]),"")</f>
        <v/>
      </c>
      <c r="H59" s="69" t="str">
        <f ca="1">IF(INDIRECT("A"&amp;ROW())="","",RANK([Data],[Data],1)+COUNTIF([Data],Tabulka249[[#This Row],[Data]])-1)</f>
        <v/>
      </c>
      <c r="I59" s="5" t="str">
        <f ca="1">IF(INDIRECT("A"&amp;ROW())="","",(Tabulka249[[#This Row],[Pořadí2 - i2]]-1)/COUNT([Data]))</f>
        <v/>
      </c>
      <c r="J59" s="5" t="str">
        <f ca="1">IF(INDIRECT("A"&amp;ROW())="","",H59/COUNT([Data]))</f>
        <v/>
      </c>
      <c r="K59" s="72" t="str">
        <f ca="1">IF(INDIRECT("A"&amp;ROW())="","",NORMDIST(Tabulka249[[#This Row],[Data]],$X$6,$X$7,1))</f>
        <v/>
      </c>
      <c r="L59" s="5" t="str">
        <f t="shared" ca="1" si="1"/>
        <v/>
      </c>
      <c r="M59" s="5" t="str">
        <f>IF(ROW()=7,MAX(Tabulka249[D_i]),"")</f>
        <v/>
      </c>
      <c r="N59" s="5"/>
      <c r="O59" s="80"/>
      <c r="P59" s="80"/>
      <c r="Q59" s="81"/>
      <c r="R59" s="76" t="str">
        <f>IF(ROW()=7,IF(SUM([pomocná])&gt;0,SUM([pomocná]),1.36/SQRT(COUNT(Tabulka249[Data]))),"")</f>
        <v/>
      </c>
      <c r="S59" s="79"/>
      <c r="T59" s="72"/>
      <c r="U59" s="72"/>
      <c r="V59" s="72"/>
    </row>
    <row r="60" spans="1:22">
      <c r="A60" s="4" t="str">
        <f>IF('Odhad parametrů populace'!D63="","",'Odhad parametrů populace'!D63)</f>
        <v/>
      </c>
      <c r="B60" s="69" t="str">
        <f ca="1">IF(INDIRECT("A"&amp;ROW())="","",RANK(A60,[Data],1))</f>
        <v/>
      </c>
      <c r="C60" s="5" t="str">
        <f ca="1">IF(INDIRECT("A"&amp;ROW())="","",(B60-1)/COUNT([Data]))</f>
        <v/>
      </c>
      <c r="D60" s="5" t="str">
        <f ca="1">IF(INDIRECT("A"&amp;ROW())="","",B60/COUNT([Data]))</f>
        <v/>
      </c>
      <c r="E60" t="str">
        <f t="shared" ca="1" si="2"/>
        <v/>
      </c>
      <c r="F60" s="5" t="str">
        <f t="shared" ca="1" si="0"/>
        <v/>
      </c>
      <c r="G60" s="5" t="str">
        <f>IF(ROW()=7,MAX([D_i]),"")</f>
        <v/>
      </c>
      <c r="H60" s="69" t="str">
        <f ca="1">IF(INDIRECT("A"&amp;ROW())="","",RANK([Data],[Data],1)+COUNTIF([Data],Tabulka249[[#This Row],[Data]])-1)</f>
        <v/>
      </c>
      <c r="I60" s="5" t="str">
        <f ca="1">IF(INDIRECT("A"&amp;ROW())="","",(Tabulka249[[#This Row],[Pořadí2 - i2]]-1)/COUNT([Data]))</f>
        <v/>
      </c>
      <c r="J60" s="5" t="str">
        <f ca="1">IF(INDIRECT("A"&amp;ROW())="","",H60/COUNT([Data]))</f>
        <v/>
      </c>
      <c r="K60" s="72" t="str">
        <f ca="1">IF(INDIRECT("A"&amp;ROW())="","",NORMDIST(Tabulka249[[#This Row],[Data]],$X$6,$X$7,1))</f>
        <v/>
      </c>
      <c r="L60" s="5" t="str">
        <f t="shared" ca="1" si="1"/>
        <v/>
      </c>
      <c r="M60" s="5" t="str">
        <f>IF(ROW()=7,MAX(Tabulka249[D_i]),"")</f>
        <v/>
      </c>
      <c r="N60" s="5"/>
      <c r="O60" s="80"/>
      <c r="P60" s="80"/>
      <c r="Q60" s="81"/>
      <c r="R60" s="76" t="str">
        <f>IF(ROW()=7,IF(SUM([pomocná])&gt;0,SUM([pomocná]),1.36/SQRT(COUNT(Tabulka249[Data]))),"")</f>
        <v/>
      </c>
      <c r="S60" s="79"/>
      <c r="T60" s="72"/>
      <c r="U60" s="72"/>
      <c r="V60" s="72"/>
    </row>
    <row r="61" spans="1:22">
      <c r="A61" s="4" t="str">
        <f>IF('Odhad parametrů populace'!D64="","",'Odhad parametrů populace'!D64)</f>
        <v/>
      </c>
      <c r="B61" s="69" t="str">
        <f ca="1">IF(INDIRECT("A"&amp;ROW())="","",RANK(A61,[Data],1))</f>
        <v/>
      </c>
      <c r="C61" s="5" t="str">
        <f ca="1">IF(INDIRECT("A"&amp;ROW())="","",(B61-1)/COUNT([Data]))</f>
        <v/>
      </c>
      <c r="D61" s="5" t="str">
        <f ca="1">IF(INDIRECT("A"&amp;ROW())="","",B61/COUNT([Data]))</f>
        <v/>
      </c>
      <c r="E61" t="str">
        <f t="shared" ca="1" si="2"/>
        <v/>
      </c>
      <c r="F61" s="5" t="str">
        <f t="shared" ca="1" si="0"/>
        <v/>
      </c>
      <c r="G61" s="5" t="str">
        <f>IF(ROW()=7,MAX([D_i]),"")</f>
        <v/>
      </c>
      <c r="H61" s="69" t="str">
        <f ca="1">IF(INDIRECT("A"&amp;ROW())="","",RANK([Data],[Data],1)+COUNTIF([Data],Tabulka249[[#This Row],[Data]])-1)</f>
        <v/>
      </c>
      <c r="I61" s="5" t="str">
        <f ca="1">IF(INDIRECT("A"&amp;ROW())="","",(Tabulka249[[#This Row],[Pořadí2 - i2]]-1)/COUNT([Data]))</f>
        <v/>
      </c>
      <c r="J61" s="5" t="str">
        <f ca="1">IF(INDIRECT("A"&amp;ROW())="","",H61/COUNT([Data]))</f>
        <v/>
      </c>
      <c r="K61" s="72" t="str">
        <f ca="1">IF(INDIRECT("A"&amp;ROW())="","",NORMDIST(Tabulka249[[#This Row],[Data]],$X$6,$X$7,1))</f>
        <v/>
      </c>
      <c r="L61" s="5" t="str">
        <f t="shared" ca="1" si="1"/>
        <v/>
      </c>
      <c r="M61" s="5" t="str">
        <f>IF(ROW()=7,MAX(Tabulka249[D_i]),"")</f>
        <v/>
      </c>
      <c r="N61" s="5"/>
      <c r="O61" s="80"/>
      <c r="P61" s="80"/>
      <c r="Q61" s="81"/>
      <c r="R61" s="76" t="str">
        <f>IF(ROW()=7,IF(SUM([pomocná])&gt;0,SUM([pomocná]),1.36/SQRT(COUNT(Tabulka249[Data]))),"")</f>
        <v/>
      </c>
      <c r="S61" s="79"/>
      <c r="T61" s="72"/>
      <c r="U61" s="72"/>
      <c r="V61" s="72"/>
    </row>
    <row r="62" spans="1:22">
      <c r="A62" s="4" t="str">
        <f>IF('Odhad parametrů populace'!D65="","",'Odhad parametrů populace'!D65)</f>
        <v/>
      </c>
      <c r="B62" s="69" t="str">
        <f ca="1">IF(INDIRECT("A"&amp;ROW())="","",RANK(A62,[Data],1))</f>
        <v/>
      </c>
      <c r="C62" s="5" t="str">
        <f ca="1">IF(INDIRECT("A"&amp;ROW())="","",(B62-1)/COUNT([Data]))</f>
        <v/>
      </c>
      <c r="D62" s="5" t="str">
        <f ca="1">IF(INDIRECT("A"&amp;ROW())="","",B62/COUNT([Data]))</f>
        <v/>
      </c>
      <c r="E62" t="str">
        <f t="shared" ca="1" si="2"/>
        <v/>
      </c>
      <c r="F62" s="5" t="str">
        <f t="shared" ca="1" si="0"/>
        <v/>
      </c>
      <c r="G62" s="5" t="str">
        <f>IF(ROW()=7,MAX([D_i]),"")</f>
        <v/>
      </c>
      <c r="H62" s="69" t="str">
        <f ca="1">IF(INDIRECT("A"&amp;ROW())="","",RANK([Data],[Data],1)+COUNTIF([Data],Tabulka249[[#This Row],[Data]])-1)</f>
        <v/>
      </c>
      <c r="I62" s="5" t="str">
        <f ca="1">IF(INDIRECT("A"&amp;ROW())="","",(Tabulka249[[#This Row],[Pořadí2 - i2]]-1)/COUNT([Data]))</f>
        <v/>
      </c>
      <c r="J62" s="5" t="str">
        <f ca="1">IF(INDIRECT("A"&amp;ROW())="","",H62/COUNT([Data]))</f>
        <v/>
      </c>
      <c r="K62" s="72" t="str">
        <f ca="1">IF(INDIRECT("A"&amp;ROW())="","",NORMDIST(Tabulka249[[#This Row],[Data]],$X$6,$X$7,1))</f>
        <v/>
      </c>
      <c r="L62" s="5" t="str">
        <f t="shared" ca="1" si="1"/>
        <v/>
      </c>
      <c r="M62" s="5" t="str">
        <f>IF(ROW()=7,MAX(Tabulka249[D_i]),"")</f>
        <v/>
      </c>
      <c r="N62" s="5"/>
      <c r="O62" s="80"/>
      <c r="P62" s="80"/>
      <c r="Q62" s="81"/>
      <c r="R62" s="76" t="str">
        <f>IF(ROW()=7,IF(SUM([pomocná])&gt;0,SUM([pomocná]),1.36/SQRT(COUNT(Tabulka249[Data]))),"")</f>
        <v/>
      </c>
      <c r="S62" s="79"/>
      <c r="T62" s="72"/>
      <c r="U62" s="72"/>
      <c r="V62" s="72"/>
    </row>
    <row r="63" spans="1:22">
      <c r="A63" s="4" t="str">
        <f>IF('Odhad parametrů populace'!D66="","",'Odhad parametrů populace'!D66)</f>
        <v/>
      </c>
      <c r="B63" s="69" t="str">
        <f ca="1">IF(INDIRECT("A"&amp;ROW())="","",RANK(A63,[Data],1))</f>
        <v/>
      </c>
      <c r="C63" s="5" t="str">
        <f ca="1">IF(INDIRECT("A"&amp;ROW())="","",(B63-1)/COUNT([Data]))</f>
        <v/>
      </c>
      <c r="D63" s="5" t="str">
        <f ca="1">IF(INDIRECT("A"&amp;ROW())="","",B63/COUNT([Data]))</f>
        <v/>
      </c>
      <c r="E63" t="str">
        <f t="shared" ca="1" si="2"/>
        <v/>
      </c>
      <c r="F63" s="5" t="str">
        <f t="shared" ca="1" si="0"/>
        <v/>
      </c>
      <c r="G63" s="5" t="str">
        <f>IF(ROW()=7,MAX([D_i]),"")</f>
        <v/>
      </c>
      <c r="H63" s="69" t="str">
        <f ca="1">IF(INDIRECT("A"&amp;ROW())="","",RANK([Data],[Data],1)+COUNTIF([Data],Tabulka249[[#This Row],[Data]])-1)</f>
        <v/>
      </c>
      <c r="I63" s="5" t="str">
        <f ca="1">IF(INDIRECT("A"&amp;ROW())="","",(Tabulka249[[#This Row],[Pořadí2 - i2]]-1)/COUNT([Data]))</f>
        <v/>
      </c>
      <c r="J63" s="5" t="str">
        <f ca="1">IF(INDIRECT("A"&amp;ROW())="","",H63/COUNT([Data]))</f>
        <v/>
      </c>
      <c r="K63" s="72" t="str">
        <f ca="1">IF(INDIRECT("A"&amp;ROW())="","",NORMDIST(Tabulka249[[#This Row],[Data]],$X$6,$X$7,1))</f>
        <v/>
      </c>
      <c r="L63" s="5" t="str">
        <f t="shared" ca="1" si="1"/>
        <v/>
      </c>
      <c r="M63" s="5" t="str">
        <f>IF(ROW()=7,MAX(Tabulka249[D_i]),"")</f>
        <v/>
      </c>
      <c r="N63" s="5"/>
      <c r="O63" s="80"/>
      <c r="P63" s="80"/>
      <c r="Q63" s="81"/>
      <c r="R63" s="76" t="str">
        <f>IF(ROW()=7,IF(SUM([pomocná])&gt;0,SUM([pomocná]),1.36/SQRT(COUNT(Tabulka249[Data]))),"")</f>
        <v/>
      </c>
      <c r="S63" s="79"/>
      <c r="T63" s="72"/>
      <c r="U63" s="72"/>
      <c r="V63" s="72"/>
    </row>
    <row r="64" spans="1:22">
      <c r="A64" s="4" t="str">
        <f>IF('Odhad parametrů populace'!D67="","",'Odhad parametrů populace'!D67)</f>
        <v/>
      </c>
      <c r="B64" s="69" t="str">
        <f ca="1">IF(INDIRECT("A"&amp;ROW())="","",RANK(A64,[Data],1))</f>
        <v/>
      </c>
      <c r="C64" s="5" t="str">
        <f ca="1">IF(INDIRECT("A"&amp;ROW())="","",(B64-1)/COUNT([Data]))</f>
        <v/>
      </c>
      <c r="D64" s="5" t="str">
        <f ca="1">IF(INDIRECT("A"&amp;ROW())="","",B64/COUNT([Data]))</f>
        <v/>
      </c>
      <c r="E64" t="str">
        <f t="shared" ca="1" si="2"/>
        <v/>
      </c>
      <c r="F64" s="5" t="str">
        <f t="shared" ca="1" si="0"/>
        <v/>
      </c>
      <c r="G64" s="5" t="str">
        <f>IF(ROW()=7,MAX([D_i]),"")</f>
        <v/>
      </c>
      <c r="H64" s="69" t="str">
        <f ca="1">IF(INDIRECT("A"&amp;ROW())="","",RANK([Data],[Data],1)+COUNTIF([Data],Tabulka249[[#This Row],[Data]])-1)</f>
        <v/>
      </c>
      <c r="I64" s="5" t="str">
        <f ca="1">IF(INDIRECT("A"&amp;ROW())="","",(Tabulka249[[#This Row],[Pořadí2 - i2]]-1)/COUNT([Data]))</f>
        <v/>
      </c>
      <c r="J64" s="5" t="str">
        <f ca="1">IF(INDIRECT("A"&amp;ROW())="","",H64/COUNT([Data]))</f>
        <v/>
      </c>
      <c r="K64" s="72" t="str">
        <f ca="1">IF(INDIRECT("A"&amp;ROW())="","",NORMDIST(Tabulka249[[#This Row],[Data]],$X$6,$X$7,1))</f>
        <v/>
      </c>
      <c r="L64" s="5" t="str">
        <f t="shared" ca="1" si="1"/>
        <v/>
      </c>
      <c r="M64" s="5" t="str">
        <f>IF(ROW()=7,MAX(Tabulka249[D_i]),"")</f>
        <v/>
      </c>
      <c r="N64" s="5"/>
      <c r="O64" s="80"/>
      <c r="P64" s="80"/>
      <c r="Q64" s="80"/>
      <c r="R64" s="76" t="str">
        <f>IF(ROW()=7,IF(SUM([pomocná])&gt;0,SUM([pomocná]),1.36/SQRT(COUNT(Tabulka249[Data]))),"")</f>
        <v/>
      </c>
      <c r="S64" s="79"/>
      <c r="T64" s="72"/>
      <c r="U64" s="72"/>
      <c r="V64" s="72"/>
    </row>
    <row r="65" spans="1:22">
      <c r="A65" s="4" t="str">
        <f>IF('Odhad parametrů populace'!D68="","",'Odhad parametrů populace'!D68)</f>
        <v/>
      </c>
      <c r="B65" s="69" t="str">
        <f ca="1">IF(INDIRECT("A"&amp;ROW())="","",RANK(A65,[Data],1))</f>
        <v/>
      </c>
      <c r="C65" s="5" t="str">
        <f ca="1">IF(INDIRECT("A"&amp;ROW())="","",(B65-1)/COUNT([Data]))</f>
        <v/>
      </c>
      <c r="D65" s="5" t="str">
        <f ca="1">IF(INDIRECT("A"&amp;ROW())="","",B65/COUNT([Data]))</f>
        <v/>
      </c>
      <c r="E65" t="str">
        <f t="shared" ca="1" si="2"/>
        <v/>
      </c>
      <c r="F65" s="5" t="str">
        <f t="shared" ca="1" si="0"/>
        <v/>
      </c>
      <c r="G65" s="5" t="str">
        <f>IF(ROW()=7,MAX([D_i]),"")</f>
        <v/>
      </c>
      <c r="H65" s="69" t="str">
        <f ca="1">IF(INDIRECT("A"&amp;ROW())="","",RANK([Data],[Data],1)+COUNTIF([Data],Tabulka249[[#This Row],[Data]])-1)</f>
        <v/>
      </c>
      <c r="I65" s="5" t="str">
        <f ca="1">IF(INDIRECT("A"&amp;ROW())="","",(Tabulka249[[#This Row],[Pořadí2 - i2]]-1)/COUNT([Data]))</f>
        <v/>
      </c>
      <c r="J65" s="5" t="str">
        <f ca="1">IF(INDIRECT("A"&amp;ROW())="","",H65/COUNT([Data]))</f>
        <v/>
      </c>
      <c r="K65" s="72" t="str">
        <f ca="1">IF(INDIRECT("A"&amp;ROW())="","",NORMDIST(Tabulka249[[#This Row],[Data]],$X$6,$X$7,1))</f>
        <v/>
      </c>
      <c r="L65" s="5" t="str">
        <f t="shared" ca="1" si="1"/>
        <v/>
      </c>
      <c r="M65" s="5" t="str">
        <f>IF(ROW()=7,MAX(Tabulka249[D_i]),"")</f>
        <v/>
      </c>
      <c r="N65" s="5"/>
      <c r="O65" s="80"/>
      <c r="P65" s="80"/>
      <c r="Q65" s="80"/>
      <c r="R65" s="76" t="str">
        <f>IF(ROW()=7,IF(SUM([pomocná])&gt;0,SUM([pomocná]),1.36/SQRT(COUNT(Tabulka249[Data]))),"")</f>
        <v/>
      </c>
      <c r="S65" s="79"/>
      <c r="T65" s="72"/>
      <c r="U65" s="72"/>
      <c r="V65" s="72"/>
    </row>
    <row r="66" spans="1:22">
      <c r="A66" s="4" t="str">
        <f>IF('Odhad parametrů populace'!D69="","",'Odhad parametrů populace'!D69)</f>
        <v/>
      </c>
      <c r="B66" s="69" t="str">
        <f ca="1">IF(INDIRECT("A"&amp;ROW())="","",RANK(A66,[Data],1))</f>
        <v/>
      </c>
      <c r="C66" s="5" t="str">
        <f ca="1">IF(INDIRECT("A"&amp;ROW())="","",(B66-1)/COUNT([Data]))</f>
        <v/>
      </c>
      <c r="D66" s="5" t="str">
        <f ca="1">IF(INDIRECT("A"&amp;ROW())="","",B66/COUNT([Data]))</f>
        <v/>
      </c>
      <c r="E66" t="str">
        <f t="shared" ca="1" si="2"/>
        <v/>
      </c>
      <c r="F66" s="5" t="str">
        <f t="shared" ca="1" si="0"/>
        <v/>
      </c>
      <c r="G66" s="5" t="str">
        <f>IF(ROW()=7,MAX([D_i]),"")</f>
        <v/>
      </c>
      <c r="H66" s="69" t="str">
        <f ca="1">IF(INDIRECT("A"&amp;ROW())="","",RANK([Data],[Data],1)+COUNTIF([Data],Tabulka249[[#This Row],[Data]])-1)</f>
        <v/>
      </c>
      <c r="I66" s="5" t="str">
        <f ca="1">IF(INDIRECT("A"&amp;ROW())="","",(Tabulka249[[#This Row],[Pořadí2 - i2]]-1)/COUNT([Data]))</f>
        <v/>
      </c>
      <c r="J66" s="5" t="str">
        <f ca="1">IF(INDIRECT("A"&amp;ROW())="","",H66/COUNT([Data]))</f>
        <v/>
      </c>
      <c r="K66" s="72" t="str">
        <f ca="1">IF(INDIRECT("A"&amp;ROW())="","",NORMDIST(Tabulka249[[#This Row],[Data]],$X$6,$X$7,1))</f>
        <v/>
      </c>
      <c r="L66" s="5" t="str">
        <f t="shared" ca="1" si="1"/>
        <v/>
      </c>
      <c r="M66" s="5" t="str">
        <f>IF(ROW()=7,MAX(Tabulka249[D_i]),"")</f>
        <v/>
      </c>
      <c r="N66" s="5"/>
      <c r="O66" s="80"/>
      <c r="P66" s="80"/>
      <c r="Q66" s="80"/>
      <c r="R66" s="76" t="str">
        <f>IF(ROW()=7,IF(SUM([pomocná])&gt;0,SUM([pomocná]),1.36/SQRT(COUNT(Tabulka249[Data]))),"")</f>
        <v/>
      </c>
      <c r="S66" s="79"/>
      <c r="T66" s="72"/>
      <c r="U66" s="72"/>
      <c r="V66" s="72"/>
    </row>
    <row r="67" spans="1:22">
      <c r="A67" s="4" t="str">
        <f>IF('Odhad parametrů populace'!D70="","",'Odhad parametrů populace'!D70)</f>
        <v/>
      </c>
      <c r="B67" s="69" t="str">
        <f ca="1">IF(INDIRECT("A"&amp;ROW())="","",RANK(A67,[Data],1))</f>
        <v/>
      </c>
      <c r="C67" s="5" t="str">
        <f ca="1">IF(INDIRECT("A"&amp;ROW())="","",(B67-1)/COUNT([Data]))</f>
        <v/>
      </c>
      <c r="D67" s="5" t="str">
        <f ca="1">IF(INDIRECT("A"&amp;ROW())="","",B67/COUNT([Data]))</f>
        <v/>
      </c>
      <c r="E67" t="str">
        <f t="shared" ca="1" si="2"/>
        <v/>
      </c>
      <c r="F67" s="5" t="str">
        <f t="shared" ca="1" si="0"/>
        <v/>
      </c>
      <c r="G67" s="5" t="str">
        <f>IF(ROW()=7,MAX([D_i]),"")</f>
        <v/>
      </c>
      <c r="H67" s="69" t="str">
        <f ca="1">IF(INDIRECT("A"&amp;ROW())="","",RANK([Data],[Data],1)+COUNTIF([Data],Tabulka249[[#This Row],[Data]])-1)</f>
        <v/>
      </c>
      <c r="I67" s="5" t="str">
        <f ca="1">IF(INDIRECT("A"&amp;ROW())="","",(Tabulka249[[#This Row],[Pořadí2 - i2]]-1)/COUNT([Data]))</f>
        <v/>
      </c>
      <c r="J67" s="5" t="str">
        <f ca="1">IF(INDIRECT("A"&amp;ROW())="","",H67/COUNT([Data]))</f>
        <v/>
      </c>
      <c r="K67" s="72" t="str">
        <f ca="1">IF(INDIRECT("A"&amp;ROW())="","",NORMDIST(Tabulka249[[#This Row],[Data]],$X$6,$X$7,1))</f>
        <v/>
      </c>
      <c r="L67" s="5" t="str">
        <f t="shared" ca="1" si="1"/>
        <v/>
      </c>
      <c r="M67" s="5" t="str">
        <f>IF(ROW()=7,MAX(Tabulka249[D_i]),"")</f>
        <v/>
      </c>
      <c r="N67" s="5"/>
      <c r="O67" s="80"/>
      <c r="P67" s="80"/>
      <c r="Q67" s="80"/>
      <c r="R67" s="76" t="str">
        <f>IF(ROW()=7,IF(SUM([pomocná])&gt;0,SUM([pomocná]),1.36/SQRT(COUNT(Tabulka249[Data]))),"")</f>
        <v/>
      </c>
      <c r="S67" s="79"/>
      <c r="T67" s="72"/>
      <c r="U67" s="72"/>
      <c r="V67" s="72"/>
    </row>
    <row r="68" spans="1:22">
      <c r="A68" s="4" t="str">
        <f>IF('Odhad parametrů populace'!D71="","",'Odhad parametrů populace'!D71)</f>
        <v/>
      </c>
      <c r="B68" s="69" t="str">
        <f ca="1">IF(INDIRECT("A"&amp;ROW())="","",RANK(A68,[Data],1))</f>
        <v/>
      </c>
      <c r="C68" s="5" t="str">
        <f ca="1">IF(INDIRECT("A"&amp;ROW())="","",(B68-1)/COUNT([Data]))</f>
        <v/>
      </c>
      <c r="D68" s="5" t="str">
        <f ca="1">IF(INDIRECT("A"&amp;ROW())="","",B68/COUNT([Data]))</f>
        <v/>
      </c>
      <c r="E68" t="str">
        <f t="shared" ca="1" si="2"/>
        <v/>
      </c>
      <c r="F68" s="5" t="str">
        <f t="shared" ca="1" si="0"/>
        <v/>
      </c>
      <c r="G68" s="5" t="str">
        <f>IF(ROW()=7,MAX([D_i]),"")</f>
        <v/>
      </c>
      <c r="H68" s="69" t="str">
        <f ca="1">IF(INDIRECT("A"&amp;ROW())="","",RANK([Data],[Data],1)+COUNTIF([Data],Tabulka249[[#This Row],[Data]])-1)</f>
        <v/>
      </c>
      <c r="I68" s="5" t="str">
        <f ca="1">IF(INDIRECT("A"&amp;ROW())="","",(Tabulka249[[#This Row],[Pořadí2 - i2]]-1)/COUNT([Data]))</f>
        <v/>
      </c>
      <c r="J68" s="5" t="str">
        <f ca="1">IF(INDIRECT("A"&amp;ROW())="","",H68/COUNT([Data]))</f>
        <v/>
      </c>
      <c r="K68" s="72" t="str">
        <f ca="1">IF(INDIRECT("A"&amp;ROW())="","",NORMDIST(Tabulka249[[#This Row],[Data]],$X$6,$X$7,1))</f>
        <v/>
      </c>
      <c r="L68" s="5" t="str">
        <f t="shared" ca="1" si="1"/>
        <v/>
      </c>
      <c r="M68" s="5" t="str">
        <f>IF(ROW()=7,MAX(Tabulka249[D_i]),"")</f>
        <v/>
      </c>
      <c r="N68" s="5"/>
      <c r="O68" s="80"/>
      <c r="P68" s="80"/>
      <c r="Q68" s="80"/>
      <c r="R68" s="76" t="str">
        <f>IF(ROW()=7,IF(SUM([pomocná])&gt;0,SUM([pomocná]),1.36/SQRT(COUNT(Tabulka249[Data]))),"")</f>
        <v/>
      </c>
      <c r="S68" s="79"/>
      <c r="T68" s="72"/>
      <c r="U68" s="72"/>
      <c r="V68" s="72"/>
    </row>
    <row r="69" spans="1:22">
      <c r="A69" s="4" t="str">
        <f>IF('Odhad parametrů populace'!D72="","",'Odhad parametrů populace'!D72)</f>
        <v/>
      </c>
      <c r="B69" s="69" t="str">
        <f ca="1">IF(INDIRECT("A"&amp;ROW())="","",RANK(A69,[Data],1))</f>
        <v/>
      </c>
      <c r="C69" s="5" t="str">
        <f ca="1">IF(INDIRECT("A"&amp;ROW())="","",(B69-1)/COUNT([Data]))</f>
        <v/>
      </c>
      <c r="D69" s="5" t="str">
        <f ca="1">IF(INDIRECT("A"&amp;ROW())="","",B69/COUNT([Data]))</f>
        <v/>
      </c>
      <c r="E69" t="str">
        <f t="shared" ca="1" si="2"/>
        <v/>
      </c>
      <c r="F69" s="5" t="str">
        <f t="shared" ca="1" si="0"/>
        <v/>
      </c>
      <c r="G69" s="5" t="str">
        <f>IF(ROW()=7,MAX([D_i]),"")</f>
        <v/>
      </c>
      <c r="H69" s="69" t="str">
        <f ca="1">IF(INDIRECT("A"&amp;ROW())="","",RANK([Data],[Data],1)+COUNTIF([Data],Tabulka249[[#This Row],[Data]])-1)</f>
        <v/>
      </c>
      <c r="I69" s="5" t="str">
        <f ca="1">IF(INDIRECT("A"&amp;ROW())="","",(Tabulka249[[#This Row],[Pořadí2 - i2]]-1)/COUNT([Data]))</f>
        <v/>
      </c>
      <c r="J69" s="5" t="str">
        <f ca="1">IF(INDIRECT("A"&amp;ROW())="","",H69/COUNT([Data]))</f>
        <v/>
      </c>
      <c r="K69" s="72" t="str">
        <f ca="1">IF(INDIRECT("A"&amp;ROW())="","",NORMDIST(Tabulka249[[#This Row],[Data]],$X$6,$X$7,1))</f>
        <v/>
      </c>
      <c r="L69" s="5" t="str">
        <f t="shared" ca="1" si="1"/>
        <v/>
      </c>
      <c r="M69" s="5" t="str">
        <f>IF(ROW()=7,MAX(Tabulka249[D_i]),"")</f>
        <v/>
      </c>
      <c r="N69" s="5"/>
      <c r="O69" s="80"/>
      <c r="P69" s="80"/>
      <c r="Q69" s="80"/>
      <c r="R69" s="76" t="str">
        <f>IF(ROW()=7,IF(SUM([pomocná])&gt;0,SUM([pomocná]),1.36/SQRT(COUNT(Tabulka249[Data]))),"")</f>
        <v/>
      </c>
      <c r="S69" s="79"/>
      <c r="T69" s="72"/>
      <c r="U69" s="72"/>
      <c r="V69" s="72"/>
    </row>
    <row r="70" spans="1:22">
      <c r="A70" s="4" t="str">
        <f>IF('Odhad parametrů populace'!D73="","",'Odhad parametrů populace'!D73)</f>
        <v/>
      </c>
      <c r="B70" s="69" t="str">
        <f ca="1">IF(INDIRECT("A"&amp;ROW())="","",RANK(A70,[Data],1))</f>
        <v/>
      </c>
      <c r="C70" s="5" t="str">
        <f ca="1">IF(INDIRECT("A"&amp;ROW())="","",(B70-1)/COUNT([Data]))</f>
        <v/>
      </c>
      <c r="D70" s="5" t="str">
        <f ca="1">IF(INDIRECT("A"&amp;ROW())="","",B70/COUNT([Data]))</f>
        <v/>
      </c>
      <c r="E70" t="str">
        <f t="shared" ca="1" si="2"/>
        <v/>
      </c>
      <c r="F70" s="5" t="str">
        <f t="shared" ca="1" si="0"/>
        <v/>
      </c>
      <c r="G70" s="5" t="str">
        <f>IF(ROW()=7,MAX([D_i]),"")</f>
        <v/>
      </c>
      <c r="H70" s="69" t="str">
        <f ca="1">IF(INDIRECT("A"&amp;ROW())="","",RANK([Data],[Data],1)+COUNTIF([Data],Tabulka249[[#This Row],[Data]])-1)</f>
        <v/>
      </c>
      <c r="I70" s="5" t="str">
        <f ca="1">IF(INDIRECT("A"&amp;ROW())="","",(Tabulka249[[#This Row],[Pořadí2 - i2]]-1)/COUNT([Data]))</f>
        <v/>
      </c>
      <c r="J70" s="5" t="str">
        <f ca="1">IF(INDIRECT("A"&amp;ROW())="","",H70/COUNT([Data]))</f>
        <v/>
      </c>
      <c r="K70" s="72" t="str">
        <f ca="1">IF(INDIRECT("A"&amp;ROW())="","",NORMDIST(Tabulka249[[#This Row],[Data]],$X$6,$X$7,1))</f>
        <v/>
      </c>
      <c r="L70" s="5" t="str">
        <f t="shared" ca="1" si="1"/>
        <v/>
      </c>
      <c r="M70" s="5" t="str">
        <f>IF(ROW()=7,MAX(Tabulka249[D_i]),"")</f>
        <v/>
      </c>
      <c r="N70" s="5"/>
      <c r="O70" s="80"/>
      <c r="P70" s="80"/>
      <c r="Q70" s="80"/>
      <c r="R70" s="76" t="str">
        <f>IF(ROW()=7,IF(SUM([pomocná])&gt;0,SUM([pomocná]),1.36/SQRT(COUNT(Tabulka249[Data]))),"")</f>
        <v/>
      </c>
      <c r="S70" s="79"/>
      <c r="T70" s="72"/>
      <c r="U70" s="72"/>
      <c r="V70" s="72"/>
    </row>
    <row r="71" spans="1:22">
      <c r="A71" s="4" t="str">
        <f>IF('Odhad parametrů populace'!D74="","",'Odhad parametrů populace'!D74)</f>
        <v/>
      </c>
      <c r="B71" s="69" t="str">
        <f ca="1">IF(INDIRECT("A"&amp;ROW())="","",RANK(A71,[Data],1))</f>
        <v/>
      </c>
      <c r="C71" s="5" t="str">
        <f ca="1">IF(INDIRECT("A"&amp;ROW())="","",(B71-1)/COUNT([Data]))</f>
        <v/>
      </c>
      <c r="D71" s="5" t="str">
        <f ca="1">IF(INDIRECT("A"&amp;ROW())="","",B71/COUNT([Data]))</f>
        <v/>
      </c>
      <c r="E71" t="str">
        <f t="shared" ca="1" si="2"/>
        <v/>
      </c>
      <c r="F71" s="5" t="str">
        <f t="shared" ref="F71:F134" ca="1" si="3">IF(INDIRECT("A"&amp;ROW())="","",MAX(ABS(C71-E71),ABS(D71-E71)))</f>
        <v/>
      </c>
      <c r="G71" s="5" t="str">
        <f>IF(ROW()=7,MAX([D_i]),"")</f>
        <v/>
      </c>
      <c r="H71" s="69" t="str">
        <f ca="1">IF(INDIRECT("A"&amp;ROW())="","",RANK([Data],[Data],1)+COUNTIF([Data],Tabulka249[[#This Row],[Data]])-1)</f>
        <v/>
      </c>
      <c r="I71" s="5" t="str">
        <f ca="1">IF(INDIRECT("A"&amp;ROW())="","",(Tabulka249[[#This Row],[Pořadí2 - i2]]-1)/COUNT([Data]))</f>
        <v/>
      </c>
      <c r="J71" s="5" t="str">
        <f ca="1">IF(INDIRECT("A"&amp;ROW())="","",H71/COUNT([Data]))</f>
        <v/>
      </c>
      <c r="K71" s="72" t="str">
        <f ca="1">IF(INDIRECT("A"&amp;ROW())="","",NORMDIST(Tabulka249[[#This Row],[Data]],$X$6,$X$7,1))</f>
        <v/>
      </c>
      <c r="L71" s="5" t="str">
        <f t="shared" ref="L71:L134" ca="1" si="4">IF(INDIRECT("A"&amp;ROW())="","",MAX(ABS(I71-K71),ABS(J71-K71)))</f>
        <v/>
      </c>
      <c r="M71" s="5" t="str">
        <f>IF(ROW()=7,MAX(Tabulka249[D_i]),"")</f>
        <v/>
      </c>
      <c r="N71" s="5"/>
      <c r="O71" s="80"/>
      <c r="P71" s="80"/>
      <c r="Q71" s="80"/>
      <c r="R71" s="76" t="str">
        <f>IF(ROW()=7,IF(SUM([pomocná])&gt;0,SUM([pomocná]),1.36/SQRT(COUNT(Tabulka249[Data]))),"")</f>
        <v/>
      </c>
      <c r="S71" s="79"/>
      <c r="T71" s="72"/>
      <c r="U71" s="72"/>
      <c r="V71" s="72"/>
    </row>
    <row r="72" spans="1:22">
      <c r="A72" s="4" t="str">
        <f>IF('Odhad parametrů populace'!D75="","",'Odhad parametrů populace'!D75)</f>
        <v/>
      </c>
      <c r="B72" s="69" t="str">
        <f ca="1">IF(INDIRECT("A"&amp;ROW())="","",RANK(A72,[Data],1))</f>
        <v/>
      </c>
      <c r="C72" s="5" t="str">
        <f ca="1">IF(INDIRECT("A"&amp;ROW())="","",(B72-1)/COUNT([Data]))</f>
        <v/>
      </c>
      <c r="D72" s="5" t="str">
        <f ca="1">IF(INDIRECT("A"&amp;ROW())="","",B72/COUNT([Data]))</f>
        <v/>
      </c>
      <c r="E72" t="str">
        <f t="shared" ref="E72:E135" ca="1" si="5">IF(INDIRECT("A"&amp;ROW())="","",NORMDIST(A72,$X$6,$X$7,1))</f>
        <v/>
      </c>
      <c r="F72" s="5" t="str">
        <f t="shared" ca="1" si="3"/>
        <v/>
      </c>
      <c r="G72" s="5" t="str">
        <f>IF(ROW()=7,MAX([D_i]),"")</f>
        <v/>
      </c>
      <c r="H72" s="69" t="str">
        <f ca="1">IF(INDIRECT("A"&amp;ROW())="","",RANK([Data],[Data],1)+COUNTIF([Data],Tabulka249[[#This Row],[Data]])-1)</f>
        <v/>
      </c>
      <c r="I72" s="5" t="str">
        <f ca="1">IF(INDIRECT("A"&amp;ROW())="","",(Tabulka249[[#This Row],[Pořadí2 - i2]]-1)/COUNT([Data]))</f>
        <v/>
      </c>
      <c r="J72" s="5" t="str">
        <f ca="1">IF(INDIRECT("A"&amp;ROW())="","",H72/COUNT([Data]))</f>
        <v/>
      </c>
      <c r="K72" s="72" t="str">
        <f ca="1">IF(INDIRECT("A"&amp;ROW())="","",NORMDIST(Tabulka249[[#This Row],[Data]],$X$6,$X$7,1))</f>
        <v/>
      </c>
      <c r="L72" s="5" t="str">
        <f t="shared" ca="1" si="4"/>
        <v/>
      </c>
      <c r="M72" s="5" t="str">
        <f>IF(ROW()=7,MAX(Tabulka249[D_i]),"")</f>
        <v/>
      </c>
      <c r="N72" s="5"/>
      <c r="O72" s="80"/>
      <c r="P72" s="80"/>
      <c r="Q72" s="80"/>
      <c r="R72" s="76" t="str">
        <f>IF(ROW()=7,IF(SUM([pomocná])&gt;0,SUM([pomocná]),1.36/SQRT(COUNT(Tabulka249[Data]))),"")</f>
        <v/>
      </c>
      <c r="S72" s="79"/>
      <c r="T72" s="72"/>
      <c r="U72" s="72"/>
      <c r="V72" s="72"/>
    </row>
    <row r="73" spans="1:22">
      <c r="A73" s="4" t="str">
        <f>IF('Odhad parametrů populace'!D76="","",'Odhad parametrů populace'!D76)</f>
        <v/>
      </c>
      <c r="B73" s="69" t="str">
        <f ca="1">IF(INDIRECT("A"&amp;ROW())="","",RANK(A73,[Data],1))</f>
        <v/>
      </c>
      <c r="C73" s="5" t="str">
        <f ca="1">IF(INDIRECT("A"&amp;ROW())="","",(B73-1)/COUNT([Data]))</f>
        <v/>
      </c>
      <c r="D73" s="5" t="str">
        <f ca="1">IF(INDIRECT("A"&amp;ROW())="","",B73/COUNT([Data]))</f>
        <v/>
      </c>
      <c r="E73" t="str">
        <f t="shared" ca="1" si="5"/>
        <v/>
      </c>
      <c r="F73" s="5" t="str">
        <f t="shared" ca="1" si="3"/>
        <v/>
      </c>
      <c r="G73" s="5" t="str">
        <f>IF(ROW()=7,MAX([D_i]),"")</f>
        <v/>
      </c>
      <c r="H73" s="69" t="str">
        <f ca="1">IF(INDIRECT("A"&amp;ROW())="","",RANK([Data],[Data],1)+COUNTIF([Data],Tabulka249[[#This Row],[Data]])-1)</f>
        <v/>
      </c>
      <c r="I73" s="5" t="str">
        <f ca="1">IF(INDIRECT("A"&amp;ROW())="","",(Tabulka249[[#This Row],[Pořadí2 - i2]]-1)/COUNT([Data]))</f>
        <v/>
      </c>
      <c r="J73" s="5" t="str">
        <f ca="1">IF(INDIRECT("A"&amp;ROW())="","",H73/COUNT([Data]))</f>
        <v/>
      </c>
      <c r="K73" s="72" t="str">
        <f ca="1">IF(INDIRECT("A"&amp;ROW())="","",NORMDIST(Tabulka249[[#This Row],[Data]],$X$6,$X$7,1))</f>
        <v/>
      </c>
      <c r="L73" s="5" t="str">
        <f t="shared" ca="1" si="4"/>
        <v/>
      </c>
      <c r="M73" s="5" t="str">
        <f>IF(ROW()=7,MAX(Tabulka249[D_i]),"")</f>
        <v/>
      </c>
      <c r="N73" s="5"/>
      <c r="O73" s="80"/>
      <c r="P73" s="80"/>
      <c r="Q73" s="80"/>
      <c r="R73" s="76" t="str">
        <f>IF(ROW()=7,IF(SUM([pomocná])&gt;0,SUM([pomocná]),1.36/SQRT(COUNT(Tabulka249[Data]))),"")</f>
        <v/>
      </c>
      <c r="S73" s="79"/>
      <c r="T73" s="72"/>
      <c r="U73" s="72"/>
      <c r="V73" s="72"/>
    </row>
    <row r="74" spans="1:22">
      <c r="A74" s="4" t="str">
        <f>IF('Odhad parametrů populace'!D77="","",'Odhad parametrů populace'!D77)</f>
        <v/>
      </c>
      <c r="B74" s="69" t="str">
        <f ca="1">IF(INDIRECT("A"&amp;ROW())="","",RANK(A74,[Data],1))</f>
        <v/>
      </c>
      <c r="C74" s="5" t="str">
        <f ca="1">IF(INDIRECT("A"&amp;ROW())="","",(B74-1)/COUNT([Data]))</f>
        <v/>
      </c>
      <c r="D74" s="5" t="str">
        <f ca="1">IF(INDIRECT("A"&amp;ROW())="","",B74/COUNT([Data]))</f>
        <v/>
      </c>
      <c r="E74" t="str">
        <f t="shared" ca="1" si="5"/>
        <v/>
      </c>
      <c r="F74" s="5" t="str">
        <f t="shared" ca="1" si="3"/>
        <v/>
      </c>
      <c r="G74" s="5" t="str">
        <f>IF(ROW()=7,MAX([D_i]),"")</f>
        <v/>
      </c>
      <c r="H74" s="69" t="str">
        <f ca="1">IF(INDIRECT("A"&amp;ROW())="","",RANK([Data],[Data],1)+COUNTIF([Data],Tabulka249[[#This Row],[Data]])-1)</f>
        <v/>
      </c>
      <c r="I74" s="5" t="str">
        <f ca="1">IF(INDIRECT("A"&amp;ROW())="","",(Tabulka249[[#This Row],[Pořadí2 - i2]]-1)/COUNT([Data]))</f>
        <v/>
      </c>
      <c r="J74" s="5" t="str">
        <f ca="1">IF(INDIRECT("A"&amp;ROW())="","",H74/COUNT([Data]))</f>
        <v/>
      </c>
      <c r="K74" s="72" t="str">
        <f ca="1">IF(INDIRECT("A"&amp;ROW())="","",NORMDIST(Tabulka249[[#This Row],[Data]],$X$6,$X$7,1))</f>
        <v/>
      </c>
      <c r="L74" s="5" t="str">
        <f t="shared" ca="1" si="4"/>
        <v/>
      </c>
      <c r="M74" s="5" t="str">
        <f>IF(ROW()=7,MAX(Tabulka249[D_i]),"")</f>
        <v/>
      </c>
      <c r="N74" s="5"/>
      <c r="O74" s="80"/>
      <c r="P74" s="80"/>
      <c r="Q74" s="80"/>
      <c r="R74" s="76" t="str">
        <f>IF(ROW()=7,IF(SUM([pomocná])&gt;0,SUM([pomocná]),1.36/SQRT(COUNT(Tabulka249[Data]))),"")</f>
        <v/>
      </c>
      <c r="S74" s="79"/>
      <c r="T74" s="72"/>
      <c r="U74" s="72"/>
      <c r="V74" s="72"/>
    </row>
    <row r="75" spans="1:22">
      <c r="A75" s="4" t="str">
        <f>IF('Odhad parametrů populace'!D78="","",'Odhad parametrů populace'!D78)</f>
        <v/>
      </c>
      <c r="B75" s="69" t="str">
        <f ca="1">IF(INDIRECT("A"&amp;ROW())="","",RANK(A75,[Data],1))</f>
        <v/>
      </c>
      <c r="C75" s="5" t="str">
        <f ca="1">IF(INDIRECT("A"&amp;ROW())="","",(B75-1)/COUNT([Data]))</f>
        <v/>
      </c>
      <c r="D75" s="5" t="str">
        <f ca="1">IF(INDIRECT("A"&amp;ROW())="","",B75/COUNT([Data]))</f>
        <v/>
      </c>
      <c r="E75" t="str">
        <f t="shared" ca="1" si="5"/>
        <v/>
      </c>
      <c r="F75" s="5" t="str">
        <f t="shared" ca="1" si="3"/>
        <v/>
      </c>
      <c r="G75" s="5" t="str">
        <f>IF(ROW()=7,MAX([D_i]),"")</f>
        <v/>
      </c>
      <c r="H75" s="69" t="str">
        <f ca="1">IF(INDIRECT("A"&amp;ROW())="","",RANK([Data],[Data],1)+COUNTIF([Data],Tabulka249[[#This Row],[Data]])-1)</f>
        <v/>
      </c>
      <c r="I75" s="5" t="str">
        <f ca="1">IF(INDIRECT("A"&amp;ROW())="","",(Tabulka249[[#This Row],[Pořadí2 - i2]]-1)/COUNT([Data]))</f>
        <v/>
      </c>
      <c r="J75" s="5" t="str">
        <f ca="1">IF(INDIRECT("A"&amp;ROW())="","",H75/COUNT([Data]))</f>
        <v/>
      </c>
      <c r="K75" s="72" t="str">
        <f ca="1">IF(INDIRECT("A"&amp;ROW())="","",NORMDIST(Tabulka249[[#This Row],[Data]],$X$6,$X$7,1))</f>
        <v/>
      </c>
      <c r="L75" s="5" t="str">
        <f t="shared" ca="1" si="4"/>
        <v/>
      </c>
      <c r="M75" s="5" t="str">
        <f>IF(ROW()=7,MAX(Tabulka249[D_i]),"")</f>
        <v/>
      </c>
      <c r="N75" s="5"/>
      <c r="O75" s="80"/>
      <c r="P75" s="80"/>
      <c r="Q75" s="80"/>
      <c r="R75" s="76" t="str">
        <f>IF(ROW()=7,IF(SUM([pomocná])&gt;0,SUM([pomocná]),1.36/SQRT(COUNT(Tabulka249[Data]))),"")</f>
        <v/>
      </c>
      <c r="S75" s="79"/>
      <c r="T75" s="72"/>
      <c r="U75" s="72"/>
      <c r="V75" s="72"/>
    </row>
    <row r="76" spans="1:22">
      <c r="A76" s="4" t="str">
        <f>IF('Odhad parametrů populace'!D79="","",'Odhad parametrů populace'!D79)</f>
        <v/>
      </c>
      <c r="B76" s="69" t="str">
        <f ca="1">IF(INDIRECT("A"&amp;ROW())="","",RANK(A76,[Data],1))</f>
        <v/>
      </c>
      <c r="C76" s="5" t="str">
        <f ca="1">IF(INDIRECT("A"&amp;ROW())="","",(B76-1)/COUNT([Data]))</f>
        <v/>
      </c>
      <c r="D76" s="5" t="str">
        <f ca="1">IF(INDIRECT("A"&amp;ROW())="","",B76/COUNT([Data]))</f>
        <v/>
      </c>
      <c r="E76" t="str">
        <f t="shared" ca="1" si="5"/>
        <v/>
      </c>
      <c r="F76" s="5" t="str">
        <f t="shared" ca="1" si="3"/>
        <v/>
      </c>
      <c r="G76" s="5" t="str">
        <f>IF(ROW()=7,MAX([D_i]),"")</f>
        <v/>
      </c>
      <c r="H76" s="69" t="str">
        <f ca="1">IF(INDIRECT("A"&amp;ROW())="","",RANK([Data],[Data],1)+COUNTIF([Data],Tabulka249[[#This Row],[Data]])-1)</f>
        <v/>
      </c>
      <c r="I76" s="5" t="str">
        <f ca="1">IF(INDIRECT("A"&amp;ROW())="","",(Tabulka249[[#This Row],[Pořadí2 - i2]]-1)/COUNT([Data]))</f>
        <v/>
      </c>
      <c r="J76" s="5" t="str">
        <f ca="1">IF(INDIRECT("A"&amp;ROW())="","",H76/COUNT([Data]))</f>
        <v/>
      </c>
      <c r="K76" s="72" t="str">
        <f ca="1">IF(INDIRECT("A"&amp;ROW())="","",NORMDIST(Tabulka249[[#This Row],[Data]],$X$6,$X$7,1))</f>
        <v/>
      </c>
      <c r="L76" s="5" t="str">
        <f t="shared" ca="1" si="4"/>
        <v/>
      </c>
      <c r="M76" s="5" t="str">
        <f>IF(ROW()=7,MAX(Tabulka249[D_i]),"")</f>
        <v/>
      </c>
      <c r="N76" s="5"/>
      <c r="O76" s="80"/>
      <c r="P76" s="80"/>
      <c r="Q76" s="80"/>
      <c r="R76" s="76" t="str">
        <f>IF(ROW()=7,IF(SUM([pomocná])&gt;0,SUM([pomocná]),1.36/SQRT(COUNT(Tabulka249[Data]))),"")</f>
        <v/>
      </c>
      <c r="S76" s="79"/>
      <c r="T76" s="72"/>
      <c r="U76" s="72"/>
      <c r="V76" s="72"/>
    </row>
    <row r="77" spans="1:22">
      <c r="A77" s="4" t="str">
        <f>IF('Odhad parametrů populace'!D80="","",'Odhad parametrů populace'!D80)</f>
        <v/>
      </c>
      <c r="B77" s="69" t="str">
        <f ca="1">IF(INDIRECT("A"&amp;ROW())="","",RANK(A77,[Data],1))</f>
        <v/>
      </c>
      <c r="C77" s="5" t="str">
        <f ca="1">IF(INDIRECT("A"&amp;ROW())="","",(B77-1)/COUNT([Data]))</f>
        <v/>
      </c>
      <c r="D77" s="5" t="str">
        <f ca="1">IF(INDIRECT("A"&amp;ROW())="","",B77/COUNT([Data]))</f>
        <v/>
      </c>
      <c r="E77" t="str">
        <f t="shared" ca="1" si="5"/>
        <v/>
      </c>
      <c r="F77" s="5" t="str">
        <f t="shared" ca="1" si="3"/>
        <v/>
      </c>
      <c r="G77" s="5" t="str">
        <f>IF(ROW()=7,MAX([D_i]),"")</f>
        <v/>
      </c>
      <c r="H77" s="69" t="str">
        <f ca="1">IF(INDIRECT("A"&amp;ROW())="","",RANK([Data],[Data],1)+COUNTIF([Data],Tabulka249[[#This Row],[Data]])-1)</f>
        <v/>
      </c>
      <c r="I77" s="5" t="str">
        <f ca="1">IF(INDIRECT("A"&amp;ROW())="","",(Tabulka249[[#This Row],[Pořadí2 - i2]]-1)/COUNT([Data]))</f>
        <v/>
      </c>
      <c r="J77" s="5" t="str">
        <f ca="1">IF(INDIRECT("A"&amp;ROW())="","",H77/COUNT([Data]))</f>
        <v/>
      </c>
      <c r="K77" s="72" t="str">
        <f ca="1">IF(INDIRECT("A"&amp;ROW())="","",NORMDIST(Tabulka249[[#This Row],[Data]],$X$6,$X$7,1))</f>
        <v/>
      </c>
      <c r="L77" s="5" t="str">
        <f t="shared" ca="1" si="4"/>
        <v/>
      </c>
      <c r="M77" s="5" t="str">
        <f>IF(ROW()=7,MAX(Tabulka249[D_i]),"")</f>
        <v/>
      </c>
      <c r="N77" s="5"/>
      <c r="O77" s="80"/>
      <c r="P77" s="80"/>
      <c r="Q77" s="80"/>
      <c r="R77" s="76" t="str">
        <f>IF(ROW()=7,IF(SUM([pomocná])&gt;0,SUM([pomocná]),1.36/SQRT(COUNT(Tabulka249[Data]))),"")</f>
        <v/>
      </c>
      <c r="S77" s="79"/>
      <c r="T77" s="72"/>
      <c r="U77" s="72"/>
      <c r="V77" s="72"/>
    </row>
    <row r="78" spans="1:22">
      <c r="A78" s="4" t="str">
        <f>IF('Odhad parametrů populace'!D81="","",'Odhad parametrů populace'!D81)</f>
        <v/>
      </c>
      <c r="B78" s="69" t="str">
        <f ca="1">IF(INDIRECT("A"&amp;ROW())="","",RANK(A78,[Data],1))</f>
        <v/>
      </c>
      <c r="C78" s="5" t="str">
        <f ca="1">IF(INDIRECT("A"&amp;ROW())="","",(B78-1)/COUNT([Data]))</f>
        <v/>
      </c>
      <c r="D78" s="5" t="str">
        <f ca="1">IF(INDIRECT("A"&amp;ROW())="","",B78/COUNT([Data]))</f>
        <v/>
      </c>
      <c r="E78" t="str">
        <f t="shared" ca="1" si="5"/>
        <v/>
      </c>
      <c r="F78" s="5" t="str">
        <f t="shared" ca="1" si="3"/>
        <v/>
      </c>
      <c r="G78" s="5" t="str">
        <f>IF(ROW()=7,MAX([D_i]),"")</f>
        <v/>
      </c>
      <c r="H78" s="69" t="str">
        <f ca="1">IF(INDIRECT("A"&amp;ROW())="","",RANK([Data],[Data],1)+COUNTIF([Data],Tabulka249[[#This Row],[Data]])-1)</f>
        <v/>
      </c>
      <c r="I78" s="5" t="str">
        <f ca="1">IF(INDIRECT("A"&amp;ROW())="","",(Tabulka249[[#This Row],[Pořadí2 - i2]]-1)/COUNT([Data]))</f>
        <v/>
      </c>
      <c r="J78" s="5" t="str">
        <f ca="1">IF(INDIRECT("A"&amp;ROW())="","",H78/COUNT([Data]))</f>
        <v/>
      </c>
      <c r="K78" s="72" t="str">
        <f ca="1">IF(INDIRECT("A"&amp;ROW())="","",NORMDIST(Tabulka249[[#This Row],[Data]],$X$6,$X$7,1))</f>
        <v/>
      </c>
      <c r="L78" s="5" t="str">
        <f t="shared" ca="1" si="4"/>
        <v/>
      </c>
      <c r="M78" s="5" t="str">
        <f>IF(ROW()=7,MAX(Tabulka249[D_i]),"")</f>
        <v/>
      </c>
      <c r="N78" s="5"/>
      <c r="O78" s="80"/>
      <c r="P78" s="80"/>
      <c r="Q78" s="80"/>
      <c r="R78" s="76" t="str">
        <f>IF(ROW()=7,IF(SUM([pomocná])&gt;0,SUM([pomocná]),1.36/SQRT(COUNT(Tabulka249[Data]))),"")</f>
        <v/>
      </c>
      <c r="S78" s="79"/>
      <c r="T78" s="72"/>
      <c r="U78" s="72"/>
      <c r="V78" s="72"/>
    </row>
    <row r="79" spans="1:22">
      <c r="A79" s="4" t="str">
        <f>IF('Odhad parametrů populace'!D82="","",'Odhad parametrů populace'!D82)</f>
        <v/>
      </c>
      <c r="B79" s="69" t="str">
        <f ca="1">IF(INDIRECT("A"&amp;ROW())="","",RANK(A79,[Data],1))</f>
        <v/>
      </c>
      <c r="C79" s="5" t="str">
        <f ca="1">IF(INDIRECT("A"&amp;ROW())="","",(B79-1)/COUNT([Data]))</f>
        <v/>
      </c>
      <c r="D79" s="5" t="str">
        <f ca="1">IF(INDIRECT("A"&amp;ROW())="","",B79/COUNT([Data]))</f>
        <v/>
      </c>
      <c r="E79" t="str">
        <f t="shared" ca="1" si="5"/>
        <v/>
      </c>
      <c r="F79" s="5" t="str">
        <f t="shared" ca="1" si="3"/>
        <v/>
      </c>
      <c r="G79" s="5" t="str">
        <f>IF(ROW()=7,MAX([D_i]),"")</f>
        <v/>
      </c>
      <c r="H79" s="69" t="str">
        <f ca="1">IF(INDIRECT("A"&amp;ROW())="","",RANK([Data],[Data],1)+COUNTIF([Data],Tabulka249[[#This Row],[Data]])-1)</f>
        <v/>
      </c>
      <c r="I79" s="5" t="str">
        <f ca="1">IF(INDIRECT("A"&amp;ROW())="","",(Tabulka249[[#This Row],[Pořadí2 - i2]]-1)/COUNT([Data]))</f>
        <v/>
      </c>
      <c r="J79" s="5" t="str">
        <f ca="1">IF(INDIRECT("A"&amp;ROW())="","",H79/COUNT([Data]))</f>
        <v/>
      </c>
      <c r="K79" s="72" t="str">
        <f ca="1">IF(INDIRECT("A"&amp;ROW())="","",NORMDIST(Tabulka249[[#This Row],[Data]],$X$6,$X$7,1))</f>
        <v/>
      </c>
      <c r="L79" s="5" t="str">
        <f t="shared" ca="1" si="4"/>
        <v/>
      </c>
      <c r="M79" s="5" t="str">
        <f>IF(ROW()=7,MAX(Tabulka249[D_i]),"")</f>
        <v/>
      </c>
      <c r="N79" s="5"/>
      <c r="O79" s="80"/>
      <c r="P79" s="80"/>
      <c r="Q79" s="80"/>
      <c r="R79" s="76" t="str">
        <f>IF(ROW()=7,IF(SUM([pomocná])&gt;0,SUM([pomocná]),1.36/SQRT(COUNT(Tabulka249[Data]))),"")</f>
        <v/>
      </c>
      <c r="S79" s="79"/>
      <c r="T79" s="72"/>
      <c r="U79" s="72"/>
      <c r="V79" s="72"/>
    </row>
    <row r="80" spans="1:22">
      <c r="A80" s="4" t="str">
        <f>IF('Odhad parametrů populace'!D83="","",'Odhad parametrů populace'!D83)</f>
        <v/>
      </c>
      <c r="B80" s="69" t="str">
        <f ca="1">IF(INDIRECT("A"&amp;ROW())="","",RANK(A80,[Data],1))</f>
        <v/>
      </c>
      <c r="C80" s="5" t="str">
        <f ca="1">IF(INDIRECT("A"&amp;ROW())="","",(B80-1)/COUNT([Data]))</f>
        <v/>
      </c>
      <c r="D80" s="5" t="str">
        <f ca="1">IF(INDIRECT("A"&amp;ROW())="","",B80/COUNT([Data]))</f>
        <v/>
      </c>
      <c r="E80" t="str">
        <f t="shared" ca="1" si="5"/>
        <v/>
      </c>
      <c r="F80" s="5" t="str">
        <f t="shared" ca="1" si="3"/>
        <v/>
      </c>
      <c r="G80" s="5" t="str">
        <f>IF(ROW()=7,MAX([D_i]),"")</f>
        <v/>
      </c>
      <c r="H80" s="69" t="str">
        <f ca="1">IF(INDIRECT("A"&amp;ROW())="","",RANK([Data],[Data],1)+COUNTIF([Data],Tabulka249[[#This Row],[Data]])-1)</f>
        <v/>
      </c>
      <c r="I80" s="5" t="str">
        <f ca="1">IF(INDIRECT("A"&amp;ROW())="","",(Tabulka249[[#This Row],[Pořadí2 - i2]]-1)/COUNT([Data]))</f>
        <v/>
      </c>
      <c r="J80" s="5" t="str">
        <f ca="1">IF(INDIRECT("A"&amp;ROW())="","",H80/COUNT([Data]))</f>
        <v/>
      </c>
      <c r="K80" s="72" t="str">
        <f ca="1">IF(INDIRECT("A"&amp;ROW())="","",NORMDIST(Tabulka249[[#This Row],[Data]],$X$6,$X$7,1))</f>
        <v/>
      </c>
      <c r="L80" s="5" t="str">
        <f t="shared" ca="1" si="4"/>
        <v/>
      </c>
      <c r="M80" s="5" t="str">
        <f>IF(ROW()=7,MAX(Tabulka249[D_i]),"")</f>
        <v/>
      </c>
      <c r="N80" s="5"/>
      <c r="O80" s="80"/>
      <c r="P80" s="80"/>
      <c r="Q80" s="80"/>
      <c r="R80" s="76" t="str">
        <f>IF(ROW()=7,IF(SUM([pomocná])&gt;0,SUM([pomocná]),1.36/SQRT(COUNT(Tabulka249[Data]))),"")</f>
        <v/>
      </c>
      <c r="S80" s="79"/>
      <c r="T80" s="72"/>
      <c r="U80" s="72"/>
      <c r="V80" s="72"/>
    </row>
    <row r="81" spans="1:22">
      <c r="A81" s="4" t="str">
        <f>IF('Odhad parametrů populace'!D84="","",'Odhad parametrů populace'!D84)</f>
        <v/>
      </c>
      <c r="B81" s="69" t="str">
        <f ca="1">IF(INDIRECT("A"&amp;ROW())="","",RANK(A81,[Data],1))</f>
        <v/>
      </c>
      <c r="C81" s="5" t="str">
        <f ca="1">IF(INDIRECT("A"&amp;ROW())="","",(B81-1)/COUNT([Data]))</f>
        <v/>
      </c>
      <c r="D81" s="5" t="str">
        <f ca="1">IF(INDIRECT("A"&amp;ROW())="","",B81/COUNT([Data]))</f>
        <v/>
      </c>
      <c r="E81" t="str">
        <f t="shared" ca="1" si="5"/>
        <v/>
      </c>
      <c r="F81" s="5" t="str">
        <f t="shared" ca="1" si="3"/>
        <v/>
      </c>
      <c r="G81" s="5" t="str">
        <f>IF(ROW()=7,MAX([D_i]),"")</f>
        <v/>
      </c>
      <c r="H81" s="69" t="str">
        <f ca="1">IF(INDIRECT("A"&amp;ROW())="","",RANK([Data],[Data],1)+COUNTIF([Data],Tabulka249[[#This Row],[Data]])-1)</f>
        <v/>
      </c>
      <c r="I81" s="5" t="str">
        <f ca="1">IF(INDIRECT("A"&amp;ROW())="","",(Tabulka249[[#This Row],[Pořadí2 - i2]]-1)/COUNT([Data]))</f>
        <v/>
      </c>
      <c r="J81" s="5" t="str">
        <f ca="1">IF(INDIRECT("A"&amp;ROW())="","",H81/COUNT([Data]))</f>
        <v/>
      </c>
      <c r="K81" s="72" t="str">
        <f ca="1">IF(INDIRECT("A"&amp;ROW())="","",NORMDIST(Tabulka249[[#This Row],[Data]],$X$6,$X$7,1))</f>
        <v/>
      </c>
      <c r="L81" s="5" t="str">
        <f t="shared" ca="1" si="4"/>
        <v/>
      </c>
      <c r="M81" s="5" t="str">
        <f>IF(ROW()=7,MAX(Tabulka249[D_i]),"")</f>
        <v/>
      </c>
      <c r="N81" s="5"/>
      <c r="O81" s="80"/>
      <c r="P81" s="80"/>
      <c r="Q81" s="80"/>
      <c r="R81" s="76" t="str">
        <f>IF(ROW()=7,IF(SUM([pomocná])&gt;0,SUM([pomocná]),1.36/SQRT(COUNT(Tabulka249[Data]))),"")</f>
        <v/>
      </c>
      <c r="S81" s="79"/>
      <c r="T81" s="72"/>
      <c r="U81" s="72"/>
      <c r="V81" s="72"/>
    </row>
    <row r="82" spans="1:22">
      <c r="A82" s="4" t="str">
        <f>IF('Odhad parametrů populace'!D85="","",'Odhad parametrů populace'!D85)</f>
        <v/>
      </c>
      <c r="B82" s="69" t="str">
        <f ca="1">IF(INDIRECT("A"&amp;ROW())="","",RANK(A82,[Data],1))</f>
        <v/>
      </c>
      <c r="C82" s="5" t="str">
        <f ca="1">IF(INDIRECT("A"&amp;ROW())="","",(B82-1)/COUNT([Data]))</f>
        <v/>
      </c>
      <c r="D82" s="5" t="str">
        <f ca="1">IF(INDIRECT("A"&amp;ROW())="","",B82/COUNT([Data]))</f>
        <v/>
      </c>
      <c r="E82" t="str">
        <f t="shared" ca="1" si="5"/>
        <v/>
      </c>
      <c r="F82" s="5" t="str">
        <f t="shared" ca="1" si="3"/>
        <v/>
      </c>
      <c r="G82" s="5" t="str">
        <f>IF(ROW()=7,MAX([D_i]),"")</f>
        <v/>
      </c>
      <c r="H82" s="69" t="str">
        <f ca="1">IF(INDIRECT("A"&amp;ROW())="","",RANK([Data],[Data],1)+COUNTIF([Data],Tabulka249[[#This Row],[Data]])-1)</f>
        <v/>
      </c>
      <c r="I82" s="5" t="str">
        <f ca="1">IF(INDIRECT("A"&amp;ROW())="","",(Tabulka249[[#This Row],[Pořadí2 - i2]]-1)/COUNT([Data]))</f>
        <v/>
      </c>
      <c r="J82" s="5" t="str">
        <f ca="1">IF(INDIRECT("A"&amp;ROW())="","",H82/COUNT([Data]))</f>
        <v/>
      </c>
      <c r="K82" s="72" t="str">
        <f ca="1">IF(INDIRECT("A"&amp;ROW())="","",NORMDIST(Tabulka249[[#This Row],[Data]],$X$6,$X$7,1))</f>
        <v/>
      </c>
      <c r="L82" s="5" t="str">
        <f t="shared" ca="1" si="4"/>
        <v/>
      </c>
      <c r="M82" s="5" t="str">
        <f>IF(ROW()=7,MAX(Tabulka249[D_i]),"")</f>
        <v/>
      </c>
      <c r="N82" s="5"/>
      <c r="O82" s="80"/>
      <c r="P82" s="80"/>
      <c r="Q82" s="80"/>
      <c r="R82" s="76" t="str">
        <f>IF(ROW()=7,IF(SUM([pomocná])&gt;0,SUM([pomocná]),1.36/SQRT(COUNT(Tabulka249[Data]))),"")</f>
        <v/>
      </c>
      <c r="S82" s="79"/>
      <c r="T82" s="72"/>
      <c r="U82" s="72"/>
      <c r="V82" s="72"/>
    </row>
    <row r="83" spans="1:22">
      <c r="A83" s="4" t="str">
        <f>IF('Odhad parametrů populace'!D86="","",'Odhad parametrů populace'!D86)</f>
        <v/>
      </c>
      <c r="B83" s="69" t="str">
        <f ca="1">IF(INDIRECT("A"&amp;ROW())="","",RANK(A83,[Data],1))</f>
        <v/>
      </c>
      <c r="C83" s="5" t="str">
        <f ca="1">IF(INDIRECT("A"&amp;ROW())="","",(B83-1)/COUNT([Data]))</f>
        <v/>
      </c>
      <c r="D83" s="5" t="str">
        <f ca="1">IF(INDIRECT("A"&amp;ROW())="","",B83/COUNT([Data]))</f>
        <v/>
      </c>
      <c r="E83" t="str">
        <f t="shared" ca="1" si="5"/>
        <v/>
      </c>
      <c r="F83" s="5" t="str">
        <f t="shared" ca="1" si="3"/>
        <v/>
      </c>
      <c r="G83" s="5" t="str">
        <f>IF(ROW()=7,MAX([D_i]),"")</f>
        <v/>
      </c>
      <c r="H83" s="69" t="str">
        <f ca="1">IF(INDIRECT("A"&amp;ROW())="","",RANK([Data],[Data],1)+COUNTIF([Data],Tabulka249[[#This Row],[Data]])-1)</f>
        <v/>
      </c>
      <c r="I83" s="5" t="str">
        <f ca="1">IF(INDIRECT("A"&amp;ROW())="","",(Tabulka249[[#This Row],[Pořadí2 - i2]]-1)/COUNT([Data]))</f>
        <v/>
      </c>
      <c r="J83" s="5" t="str">
        <f ca="1">IF(INDIRECT("A"&amp;ROW())="","",H83/COUNT([Data]))</f>
        <v/>
      </c>
      <c r="K83" s="72" t="str">
        <f ca="1">IF(INDIRECT("A"&amp;ROW())="","",NORMDIST(Tabulka249[[#This Row],[Data]],$X$6,$X$7,1))</f>
        <v/>
      </c>
      <c r="L83" s="5" t="str">
        <f t="shared" ca="1" si="4"/>
        <v/>
      </c>
      <c r="M83" s="5" t="str">
        <f>IF(ROW()=7,MAX(Tabulka249[D_i]),"")</f>
        <v/>
      </c>
      <c r="N83" s="5"/>
      <c r="O83" s="80"/>
      <c r="P83" s="80"/>
      <c r="Q83" s="80"/>
      <c r="R83" s="76" t="str">
        <f>IF(ROW()=7,IF(SUM([pomocná])&gt;0,SUM([pomocná]),1.36/SQRT(COUNT(Tabulka249[Data]))),"")</f>
        <v/>
      </c>
      <c r="S83" s="79"/>
      <c r="T83" s="72"/>
      <c r="U83" s="72"/>
      <c r="V83" s="72"/>
    </row>
    <row r="84" spans="1:22">
      <c r="A84" s="4" t="str">
        <f>IF('Odhad parametrů populace'!D87="","",'Odhad parametrů populace'!D87)</f>
        <v/>
      </c>
      <c r="B84" s="69" t="str">
        <f ca="1">IF(INDIRECT("A"&amp;ROW())="","",RANK(A84,[Data],1))</f>
        <v/>
      </c>
      <c r="C84" s="5" t="str">
        <f ca="1">IF(INDIRECT("A"&amp;ROW())="","",(B84-1)/COUNT([Data]))</f>
        <v/>
      </c>
      <c r="D84" s="5" t="str">
        <f ca="1">IF(INDIRECT("A"&amp;ROW())="","",B84/COUNT([Data]))</f>
        <v/>
      </c>
      <c r="E84" t="str">
        <f t="shared" ca="1" si="5"/>
        <v/>
      </c>
      <c r="F84" s="5" t="str">
        <f t="shared" ca="1" si="3"/>
        <v/>
      </c>
      <c r="G84" s="5" t="str">
        <f>IF(ROW()=7,MAX([D_i]),"")</f>
        <v/>
      </c>
      <c r="H84" s="69" t="str">
        <f ca="1">IF(INDIRECT("A"&amp;ROW())="","",RANK([Data],[Data],1)+COUNTIF([Data],Tabulka249[[#This Row],[Data]])-1)</f>
        <v/>
      </c>
      <c r="I84" s="5" t="str">
        <f ca="1">IF(INDIRECT("A"&amp;ROW())="","",(Tabulka249[[#This Row],[Pořadí2 - i2]]-1)/COUNT([Data]))</f>
        <v/>
      </c>
      <c r="J84" s="5" t="str">
        <f ca="1">IF(INDIRECT("A"&amp;ROW())="","",H84/COUNT([Data]))</f>
        <v/>
      </c>
      <c r="K84" s="72" t="str">
        <f ca="1">IF(INDIRECT("A"&amp;ROW())="","",NORMDIST(Tabulka249[[#This Row],[Data]],$X$6,$X$7,1))</f>
        <v/>
      </c>
      <c r="L84" s="5" t="str">
        <f t="shared" ca="1" si="4"/>
        <v/>
      </c>
      <c r="M84" s="5" t="str">
        <f>IF(ROW()=7,MAX(Tabulka249[D_i]),"")</f>
        <v/>
      </c>
      <c r="N84" s="5"/>
      <c r="O84" s="80"/>
      <c r="P84" s="80"/>
      <c r="Q84" s="80"/>
      <c r="R84" s="76" t="str">
        <f>IF(ROW()=7,IF(SUM([pomocná])&gt;0,SUM([pomocná]),1.36/SQRT(COUNT(Tabulka249[Data]))),"")</f>
        <v/>
      </c>
      <c r="S84" s="79"/>
      <c r="T84" s="72"/>
      <c r="U84" s="72"/>
      <c r="V84" s="72"/>
    </row>
    <row r="85" spans="1:22">
      <c r="A85" s="4" t="str">
        <f>IF('Odhad parametrů populace'!D88="","",'Odhad parametrů populace'!D88)</f>
        <v/>
      </c>
      <c r="B85" s="69" t="str">
        <f ca="1">IF(INDIRECT("A"&amp;ROW())="","",RANK(A85,[Data],1))</f>
        <v/>
      </c>
      <c r="C85" s="5" t="str">
        <f ca="1">IF(INDIRECT("A"&amp;ROW())="","",(B85-1)/COUNT([Data]))</f>
        <v/>
      </c>
      <c r="D85" s="5" t="str">
        <f ca="1">IF(INDIRECT("A"&amp;ROW())="","",B85/COUNT([Data]))</f>
        <v/>
      </c>
      <c r="E85" t="str">
        <f t="shared" ca="1" si="5"/>
        <v/>
      </c>
      <c r="F85" s="5" t="str">
        <f t="shared" ca="1" si="3"/>
        <v/>
      </c>
      <c r="G85" s="5" t="str">
        <f>IF(ROW()=7,MAX([D_i]),"")</f>
        <v/>
      </c>
      <c r="H85" s="69" t="str">
        <f ca="1">IF(INDIRECT("A"&amp;ROW())="","",RANK([Data],[Data],1)+COUNTIF([Data],Tabulka249[[#This Row],[Data]])-1)</f>
        <v/>
      </c>
      <c r="I85" s="5" t="str">
        <f ca="1">IF(INDIRECT("A"&amp;ROW())="","",(Tabulka249[[#This Row],[Pořadí2 - i2]]-1)/COUNT([Data]))</f>
        <v/>
      </c>
      <c r="J85" s="5" t="str">
        <f ca="1">IF(INDIRECT("A"&amp;ROW())="","",H85/COUNT([Data]))</f>
        <v/>
      </c>
      <c r="K85" s="72" t="str">
        <f ca="1">IF(INDIRECT("A"&amp;ROW())="","",NORMDIST(Tabulka249[[#This Row],[Data]],$X$6,$X$7,1))</f>
        <v/>
      </c>
      <c r="L85" s="5" t="str">
        <f t="shared" ca="1" si="4"/>
        <v/>
      </c>
      <c r="M85" s="5" t="str">
        <f>IF(ROW()=7,MAX(Tabulka249[D_i]),"")</f>
        <v/>
      </c>
      <c r="N85" s="5"/>
      <c r="O85" s="80"/>
      <c r="P85" s="80"/>
      <c r="Q85" s="80"/>
      <c r="R85" s="76" t="str">
        <f>IF(ROW()=7,IF(SUM([pomocná])&gt;0,SUM([pomocná]),1.36/SQRT(COUNT(Tabulka249[Data]))),"")</f>
        <v/>
      </c>
      <c r="S85" s="79"/>
      <c r="T85" s="72"/>
      <c r="U85" s="72"/>
      <c r="V85" s="72"/>
    </row>
    <row r="86" spans="1:22">
      <c r="A86" s="4" t="str">
        <f>IF('Odhad parametrů populace'!D89="","",'Odhad parametrů populace'!D89)</f>
        <v/>
      </c>
      <c r="B86" s="69" t="str">
        <f ca="1">IF(INDIRECT("A"&amp;ROW())="","",RANK(A86,[Data],1))</f>
        <v/>
      </c>
      <c r="C86" s="5" t="str">
        <f ca="1">IF(INDIRECT("A"&amp;ROW())="","",(B86-1)/COUNT([Data]))</f>
        <v/>
      </c>
      <c r="D86" s="5" t="str">
        <f ca="1">IF(INDIRECT("A"&amp;ROW())="","",B86/COUNT([Data]))</f>
        <v/>
      </c>
      <c r="E86" t="str">
        <f t="shared" ca="1" si="5"/>
        <v/>
      </c>
      <c r="F86" s="5" t="str">
        <f t="shared" ca="1" si="3"/>
        <v/>
      </c>
      <c r="G86" s="5" t="str">
        <f>IF(ROW()=7,MAX([D_i]),"")</f>
        <v/>
      </c>
      <c r="H86" s="69" t="str">
        <f ca="1">IF(INDIRECT("A"&amp;ROW())="","",RANK([Data],[Data],1)+COUNTIF([Data],Tabulka249[[#This Row],[Data]])-1)</f>
        <v/>
      </c>
      <c r="I86" s="5" t="str">
        <f ca="1">IF(INDIRECT("A"&amp;ROW())="","",(Tabulka249[[#This Row],[Pořadí2 - i2]]-1)/COUNT([Data]))</f>
        <v/>
      </c>
      <c r="J86" s="5" t="str">
        <f ca="1">IF(INDIRECT("A"&amp;ROW())="","",H86/COUNT([Data]))</f>
        <v/>
      </c>
      <c r="K86" s="72" t="str">
        <f ca="1">IF(INDIRECT("A"&amp;ROW())="","",NORMDIST(Tabulka249[[#This Row],[Data]],$X$6,$X$7,1))</f>
        <v/>
      </c>
      <c r="L86" s="5" t="str">
        <f t="shared" ca="1" si="4"/>
        <v/>
      </c>
      <c r="M86" s="5" t="str">
        <f>IF(ROW()=7,MAX(Tabulka249[D_i]),"")</f>
        <v/>
      </c>
      <c r="N86" s="5"/>
      <c r="O86" s="80"/>
      <c r="P86" s="80"/>
      <c r="Q86" s="80"/>
      <c r="R86" s="76" t="str">
        <f>IF(ROW()=7,IF(SUM([pomocná])&gt;0,SUM([pomocná]),1.36/SQRT(COUNT(Tabulka249[Data]))),"")</f>
        <v/>
      </c>
      <c r="S86" s="79"/>
      <c r="T86" s="72"/>
      <c r="U86" s="72"/>
      <c r="V86" s="72"/>
    </row>
    <row r="87" spans="1:22">
      <c r="A87" s="4" t="str">
        <f>IF('Odhad parametrů populace'!D90="","",'Odhad parametrů populace'!D90)</f>
        <v/>
      </c>
      <c r="B87" s="69" t="str">
        <f ca="1">IF(INDIRECT("A"&amp;ROW())="","",RANK(A87,[Data],1))</f>
        <v/>
      </c>
      <c r="C87" s="5" t="str">
        <f ca="1">IF(INDIRECT("A"&amp;ROW())="","",(B87-1)/COUNT([Data]))</f>
        <v/>
      </c>
      <c r="D87" s="5" t="str">
        <f ca="1">IF(INDIRECT("A"&amp;ROW())="","",B87/COUNT([Data]))</f>
        <v/>
      </c>
      <c r="E87" t="str">
        <f t="shared" ca="1" si="5"/>
        <v/>
      </c>
      <c r="F87" s="5" t="str">
        <f t="shared" ca="1" si="3"/>
        <v/>
      </c>
      <c r="G87" s="5" t="str">
        <f>IF(ROW()=7,MAX([D_i]),"")</f>
        <v/>
      </c>
      <c r="H87" s="69" t="str">
        <f ca="1">IF(INDIRECT("A"&amp;ROW())="","",RANK([Data],[Data],1)+COUNTIF([Data],Tabulka249[[#This Row],[Data]])-1)</f>
        <v/>
      </c>
      <c r="I87" s="5" t="str">
        <f ca="1">IF(INDIRECT("A"&amp;ROW())="","",(Tabulka249[[#This Row],[Pořadí2 - i2]]-1)/COUNT([Data]))</f>
        <v/>
      </c>
      <c r="J87" s="5" t="str">
        <f ca="1">IF(INDIRECT("A"&amp;ROW())="","",H87/COUNT([Data]))</f>
        <v/>
      </c>
      <c r="K87" s="72" t="str">
        <f ca="1">IF(INDIRECT("A"&amp;ROW())="","",NORMDIST(Tabulka249[[#This Row],[Data]],$X$6,$X$7,1))</f>
        <v/>
      </c>
      <c r="L87" s="5" t="str">
        <f t="shared" ca="1" si="4"/>
        <v/>
      </c>
      <c r="M87" s="5" t="str">
        <f>IF(ROW()=7,MAX(Tabulka249[D_i]),"")</f>
        <v/>
      </c>
      <c r="N87" s="5"/>
      <c r="O87" s="80"/>
      <c r="P87" s="80"/>
      <c r="Q87" s="80"/>
      <c r="R87" s="76" t="str">
        <f>IF(ROW()=7,IF(SUM([pomocná])&gt;0,SUM([pomocná]),1.36/SQRT(COUNT(Tabulka249[Data]))),"")</f>
        <v/>
      </c>
      <c r="S87" s="79"/>
      <c r="T87" s="72"/>
      <c r="U87" s="72"/>
      <c r="V87" s="72"/>
    </row>
    <row r="88" spans="1:22">
      <c r="A88" s="4" t="str">
        <f>IF('Odhad parametrů populace'!D91="","",'Odhad parametrů populace'!D91)</f>
        <v/>
      </c>
      <c r="B88" s="69" t="str">
        <f ca="1">IF(INDIRECT("A"&amp;ROW())="","",RANK(A88,[Data],1))</f>
        <v/>
      </c>
      <c r="C88" s="5" t="str">
        <f ca="1">IF(INDIRECT("A"&amp;ROW())="","",(B88-1)/COUNT([Data]))</f>
        <v/>
      </c>
      <c r="D88" s="5" t="str">
        <f ca="1">IF(INDIRECT("A"&amp;ROW())="","",B88/COUNT([Data]))</f>
        <v/>
      </c>
      <c r="E88" t="str">
        <f t="shared" ca="1" si="5"/>
        <v/>
      </c>
      <c r="F88" s="5" t="str">
        <f t="shared" ca="1" si="3"/>
        <v/>
      </c>
      <c r="G88" s="5" t="str">
        <f>IF(ROW()=7,MAX([D_i]),"")</f>
        <v/>
      </c>
      <c r="H88" s="69" t="str">
        <f ca="1">IF(INDIRECT("A"&amp;ROW())="","",RANK([Data],[Data],1)+COUNTIF([Data],Tabulka249[[#This Row],[Data]])-1)</f>
        <v/>
      </c>
      <c r="I88" s="5" t="str">
        <f ca="1">IF(INDIRECT("A"&amp;ROW())="","",(Tabulka249[[#This Row],[Pořadí2 - i2]]-1)/COUNT([Data]))</f>
        <v/>
      </c>
      <c r="J88" s="5" t="str">
        <f ca="1">IF(INDIRECT("A"&amp;ROW())="","",H88/COUNT([Data]))</f>
        <v/>
      </c>
      <c r="K88" s="72" t="str">
        <f ca="1">IF(INDIRECT("A"&amp;ROW())="","",NORMDIST(Tabulka249[[#This Row],[Data]],$X$6,$X$7,1))</f>
        <v/>
      </c>
      <c r="L88" s="5" t="str">
        <f t="shared" ca="1" si="4"/>
        <v/>
      </c>
      <c r="M88" s="5" t="str">
        <f>IF(ROW()=7,MAX(Tabulka249[D_i]),"")</f>
        <v/>
      </c>
      <c r="N88" s="5"/>
      <c r="O88" s="80"/>
      <c r="P88" s="80"/>
      <c r="Q88" s="80"/>
      <c r="R88" s="76" t="str">
        <f>IF(ROW()=7,IF(SUM([pomocná])&gt;0,SUM([pomocná]),1.36/SQRT(COUNT(Tabulka249[Data]))),"")</f>
        <v/>
      </c>
      <c r="S88" s="79"/>
      <c r="T88" s="72"/>
      <c r="U88" s="72"/>
      <c r="V88" s="72"/>
    </row>
    <row r="89" spans="1:22">
      <c r="A89" s="4" t="str">
        <f>IF('Odhad parametrů populace'!D92="","",'Odhad parametrů populace'!D92)</f>
        <v/>
      </c>
      <c r="B89" s="69" t="str">
        <f ca="1">IF(INDIRECT("A"&amp;ROW())="","",RANK(A89,[Data],1))</f>
        <v/>
      </c>
      <c r="C89" s="5" t="str">
        <f ca="1">IF(INDIRECT("A"&amp;ROW())="","",(B89-1)/COUNT([Data]))</f>
        <v/>
      </c>
      <c r="D89" s="5" t="str">
        <f ca="1">IF(INDIRECT("A"&amp;ROW())="","",B89/COUNT([Data]))</f>
        <v/>
      </c>
      <c r="E89" t="str">
        <f t="shared" ca="1" si="5"/>
        <v/>
      </c>
      <c r="F89" s="5" t="str">
        <f t="shared" ca="1" si="3"/>
        <v/>
      </c>
      <c r="G89" s="5" t="str">
        <f>IF(ROW()=7,MAX([D_i]),"")</f>
        <v/>
      </c>
      <c r="H89" s="69" t="str">
        <f ca="1">IF(INDIRECT("A"&amp;ROW())="","",RANK([Data],[Data],1)+COUNTIF([Data],Tabulka249[[#This Row],[Data]])-1)</f>
        <v/>
      </c>
      <c r="I89" s="5" t="str">
        <f ca="1">IF(INDIRECT("A"&amp;ROW())="","",(Tabulka249[[#This Row],[Pořadí2 - i2]]-1)/COUNT([Data]))</f>
        <v/>
      </c>
      <c r="J89" s="5" t="str">
        <f ca="1">IF(INDIRECT("A"&amp;ROW())="","",H89/COUNT([Data]))</f>
        <v/>
      </c>
      <c r="K89" s="72" t="str">
        <f ca="1">IF(INDIRECT("A"&amp;ROW())="","",NORMDIST(Tabulka249[[#This Row],[Data]],$X$6,$X$7,1))</f>
        <v/>
      </c>
      <c r="L89" s="5" t="str">
        <f t="shared" ca="1" si="4"/>
        <v/>
      </c>
      <c r="M89" s="5" t="str">
        <f>IF(ROW()=7,MAX(Tabulka249[D_i]),"")</f>
        <v/>
      </c>
      <c r="N89" s="5"/>
      <c r="O89" s="80"/>
      <c r="P89" s="80"/>
      <c r="Q89" s="80"/>
      <c r="R89" s="76" t="str">
        <f>IF(ROW()=7,IF(SUM([pomocná])&gt;0,SUM([pomocná]),1.36/SQRT(COUNT(Tabulka249[Data]))),"")</f>
        <v/>
      </c>
      <c r="S89" s="79"/>
      <c r="T89" s="72"/>
      <c r="U89" s="72"/>
      <c r="V89" s="72"/>
    </row>
    <row r="90" spans="1:22">
      <c r="A90" s="4" t="str">
        <f>IF('Odhad parametrů populace'!D93="","",'Odhad parametrů populace'!D93)</f>
        <v/>
      </c>
      <c r="B90" s="69" t="str">
        <f ca="1">IF(INDIRECT("A"&amp;ROW())="","",RANK(A90,[Data],1))</f>
        <v/>
      </c>
      <c r="C90" s="5" t="str">
        <f ca="1">IF(INDIRECT("A"&amp;ROW())="","",(B90-1)/COUNT([Data]))</f>
        <v/>
      </c>
      <c r="D90" s="5" t="str">
        <f ca="1">IF(INDIRECT("A"&amp;ROW())="","",B90/COUNT([Data]))</f>
        <v/>
      </c>
      <c r="E90" t="str">
        <f t="shared" ca="1" si="5"/>
        <v/>
      </c>
      <c r="F90" s="5" t="str">
        <f t="shared" ca="1" si="3"/>
        <v/>
      </c>
      <c r="G90" s="5" t="str">
        <f>IF(ROW()=7,MAX([D_i]),"")</f>
        <v/>
      </c>
      <c r="H90" s="69" t="str">
        <f ca="1">IF(INDIRECT("A"&amp;ROW())="","",RANK([Data],[Data],1)+COUNTIF([Data],Tabulka249[[#This Row],[Data]])-1)</f>
        <v/>
      </c>
      <c r="I90" s="5" t="str">
        <f ca="1">IF(INDIRECT("A"&amp;ROW())="","",(Tabulka249[[#This Row],[Pořadí2 - i2]]-1)/COUNT([Data]))</f>
        <v/>
      </c>
      <c r="J90" s="5" t="str">
        <f ca="1">IF(INDIRECT("A"&amp;ROW())="","",H90/COUNT([Data]))</f>
        <v/>
      </c>
      <c r="K90" s="72" t="str">
        <f ca="1">IF(INDIRECT("A"&amp;ROW())="","",NORMDIST(Tabulka249[[#This Row],[Data]],$X$6,$X$7,1))</f>
        <v/>
      </c>
      <c r="L90" s="5" t="str">
        <f t="shared" ca="1" si="4"/>
        <v/>
      </c>
      <c r="M90" s="5" t="str">
        <f>IF(ROW()=7,MAX(Tabulka249[D_i]),"")</f>
        <v/>
      </c>
      <c r="N90" s="5"/>
      <c r="O90" s="80"/>
      <c r="P90" s="80"/>
      <c r="Q90" s="80"/>
      <c r="R90" s="76" t="str">
        <f>IF(ROW()=7,IF(SUM([pomocná])&gt;0,SUM([pomocná]),1.36/SQRT(COUNT(Tabulka249[Data]))),"")</f>
        <v/>
      </c>
      <c r="S90" s="79"/>
      <c r="T90" s="72"/>
      <c r="U90" s="72"/>
      <c r="V90" s="72"/>
    </row>
    <row r="91" spans="1:22">
      <c r="A91" s="4" t="str">
        <f>IF('Odhad parametrů populace'!D94="","",'Odhad parametrů populace'!D94)</f>
        <v/>
      </c>
      <c r="B91" s="69" t="str">
        <f ca="1">IF(INDIRECT("A"&amp;ROW())="","",RANK(A91,[Data],1))</f>
        <v/>
      </c>
      <c r="C91" s="5" t="str">
        <f ca="1">IF(INDIRECT("A"&amp;ROW())="","",(B91-1)/COUNT([Data]))</f>
        <v/>
      </c>
      <c r="D91" s="5" t="str">
        <f ca="1">IF(INDIRECT("A"&amp;ROW())="","",B91/COUNT([Data]))</f>
        <v/>
      </c>
      <c r="E91" t="str">
        <f t="shared" ca="1" si="5"/>
        <v/>
      </c>
      <c r="F91" s="5" t="str">
        <f t="shared" ca="1" si="3"/>
        <v/>
      </c>
      <c r="G91" s="5" t="str">
        <f>IF(ROW()=7,MAX([D_i]),"")</f>
        <v/>
      </c>
      <c r="H91" s="69" t="str">
        <f ca="1">IF(INDIRECT("A"&amp;ROW())="","",RANK([Data],[Data],1)+COUNTIF([Data],Tabulka249[[#This Row],[Data]])-1)</f>
        <v/>
      </c>
      <c r="I91" s="5" t="str">
        <f ca="1">IF(INDIRECT("A"&amp;ROW())="","",(Tabulka249[[#This Row],[Pořadí2 - i2]]-1)/COUNT([Data]))</f>
        <v/>
      </c>
      <c r="J91" s="5" t="str">
        <f ca="1">IF(INDIRECT("A"&amp;ROW())="","",H91/COUNT([Data]))</f>
        <v/>
      </c>
      <c r="K91" s="72" t="str">
        <f ca="1">IF(INDIRECT("A"&amp;ROW())="","",NORMDIST(Tabulka249[[#This Row],[Data]],$X$6,$X$7,1))</f>
        <v/>
      </c>
      <c r="L91" s="5" t="str">
        <f t="shared" ca="1" si="4"/>
        <v/>
      </c>
      <c r="M91" s="5" t="str">
        <f>IF(ROW()=7,MAX(Tabulka249[D_i]),"")</f>
        <v/>
      </c>
      <c r="N91" s="5"/>
      <c r="O91" s="80"/>
      <c r="P91" s="80"/>
      <c r="Q91" s="80"/>
      <c r="R91" s="76" t="str">
        <f>IF(ROW()=7,IF(SUM([pomocná])&gt;0,SUM([pomocná]),1.36/SQRT(COUNT(Tabulka249[Data]))),"")</f>
        <v/>
      </c>
      <c r="S91" s="79"/>
      <c r="T91" s="72"/>
      <c r="U91" s="72"/>
      <c r="V91" s="72"/>
    </row>
    <row r="92" spans="1:22">
      <c r="A92" s="4" t="str">
        <f>IF('Odhad parametrů populace'!D95="","",'Odhad parametrů populace'!D95)</f>
        <v/>
      </c>
      <c r="B92" s="69" t="str">
        <f ca="1">IF(INDIRECT("A"&amp;ROW())="","",RANK(A92,[Data],1))</f>
        <v/>
      </c>
      <c r="C92" s="5" t="str">
        <f ca="1">IF(INDIRECT("A"&amp;ROW())="","",(B92-1)/COUNT([Data]))</f>
        <v/>
      </c>
      <c r="D92" s="5" t="str">
        <f ca="1">IF(INDIRECT("A"&amp;ROW())="","",B92/COUNT([Data]))</f>
        <v/>
      </c>
      <c r="E92" t="str">
        <f t="shared" ca="1" si="5"/>
        <v/>
      </c>
      <c r="F92" s="5" t="str">
        <f t="shared" ca="1" si="3"/>
        <v/>
      </c>
      <c r="G92" s="5" t="str">
        <f>IF(ROW()=7,MAX([D_i]),"")</f>
        <v/>
      </c>
      <c r="H92" s="69" t="str">
        <f ca="1">IF(INDIRECT("A"&amp;ROW())="","",RANK([Data],[Data],1)+COUNTIF([Data],Tabulka249[[#This Row],[Data]])-1)</f>
        <v/>
      </c>
      <c r="I92" s="5" t="str">
        <f ca="1">IF(INDIRECT("A"&amp;ROW())="","",(Tabulka249[[#This Row],[Pořadí2 - i2]]-1)/COUNT([Data]))</f>
        <v/>
      </c>
      <c r="J92" s="5" t="str">
        <f ca="1">IF(INDIRECT("A"&amp;ROW())="","",H92/COUNT([Data]))</f>
        <v/>
      </c>
      <c r="K92" s="72" t="str">
        <f ca="1">IF(INDIRECT("A"&amp;ROW())="","",NORMDIST(Tabulka249[[#This Row],[Data]],$X$6,$X$7,1))</f>
        <v/>
      </c>
      <c r="L92" s="5" t="str">
        <f t="shared" ca="1" si="4"/>
        <v/>
      </c>
      <c r="M92" s="5" t="str">
        <f>IF(ROW()=7,MAX(Tabulka249[D_i]),"")</f>
        <v/>
      </c>
      <c r="N92" s="5"/>
      <c r="O92" s="80"/>
      <c r="P92" s="80"/>
      <c r="Q92" s="80"/>
      <c r="R92" s="76" t="str">
        <f>IF(ROW()=7,IF(SUM([pomocná])&gt;0,SUM([pomocná]),1.36/SQRT(COUNT(Tabulka249[Data]))),"")</f>
        <v/>
      </c>
      <c r="S92" s="79"/>
      <c r="T92" s="72"/>
      <c r="U92" s="72"/>
      <c r="V92" s="72"/>
    </row>
    <row r="93" spans="1:22">
      <c r="A93" s="4" t="str">
        <f>IF('Odhad parametrů populace'!D96="","",'Odhad parametrů populace'!D96)</f>
        <v/>
      </c>
      <c r="B93" s="69" t="str">
        <f ca="1">IF(INDIRECT("A"&amp;ROW())="","",RANK(A93,[Data],1))</f>
        <v/>
      </c>
      <c r="C93" s="5" t="str">
        <f ca="1">IF(INDIRECT("A"&amp;ROW())="","",(B93-1)/COUNT([Data]))</f>
        <v/>
      </c>
      <c r="D93" s="5" t="str">
        <f ca="1">IF(INDIRECT("A"&amp;ROW())="","",B93/COUNT([Data]))</f>
        <v/>
      </c>
      <c r="E93" t="str">
        <f t="shared" ca="1" si="5"/>
        <v/>
      </c>
      <c r="F93" s="5" t="str">
        <f t="shared" ca="1" si="3"/>
        <v/>
      </c>
      <c r="G93" s="5" t="str">
        <f>IF(ROW()=7,MAX([D_i]),"")</f>
        <v/>
      </c>
      <c r="H93" s="69" t="str">
        <f ca="1">IF(INDIRECT("A"&amp;ROW())="","",RANK([Data],[Data],1)+COUNTIF([Data],Tabulka249[[#This Row],[Data]])-1)</f>
        <v/>
      </c>
      <c r="I93" s="5" t="str">
        <f ca="1">IF(INDIRECT("A"&amp;ROW())="","",(Tabulka249[[#This Row],[Pořadí2 - i2]]-1)/COUNT([Data]))</f>
        <v/>
      </c>
      <c r="J93" s="5" t="str">
        <f ca="1">IF(INDIRECT("A"&amp;ROW())="","",H93/COUNT([Data]))</f>
        <v/>
      </c>
      <c r="K93" s="72" t="str">
        <f ca="1">IF(INDIRECT("A"&amp;ROW())="","",NORMDIST(Tabulka249[[#This Row],[Data]],$X$6,$X$7,1))</f>
        <v/>
      </c>
      <c r="L93" s="5" t="str">
        <f t="shared" ca="1" si="4"/>
        <v/>
      </c>
      <c r="M93" s="5" t="str">
        <f>IF(ROW()=7,MAX(Tabulka249[D_i]),"")</f>
        <v/>
      </c>
      <c r="N93" s="5"/>
      <c r="O93" s="80"/>
      <c r="P93" s="80"/>
      <c r="Q93" s="80"/>
      <c r="R93" s="76" t="str">
        <f>IF(ROW()=7,IF(SUM([pomocná])&gt;0,SUM([pomocná]),1.36/SQRT(COUNT(Tabulka249[Data]))),"")</f>
        <v/>
      </c>
      <c r="S93" s="79"/>
      <c r="T93" s="72"/>
      <c r="U93" s="72"/>
      <c r="V93" s="72"/>
    </row>
    <row r="94" spans="1:22">
      <c r="A94" s="4" t="str">
        <f>IF('Odhad parametrů populace'!D97="","",'Odhad parametrů populace'!D97)</f>
        <v/>
      </c>
      <c r="B94" s="69" t="str">
        <f ca="1">IF(INDIRECT("A"&amp;ROW())="","",RANK(A94,[Data],1))</f>
        <v/>
      </c>
      <c r="C94" s="5" t="str">
        <f ca="1">IF(INDIRECT("A"&amp;ROW())="","",(B94-1)/COUNT([Data]))</f>
        <v/>
      </c>
      <c r="D94" s="5" t="str">
        <f ca="1">IF(INDIRECT("A"&amp;ROW())="","",B94/COUNT([Data]))</f>
        <v/>
      </c>
      <c r="E94" t="str">
        <f t="shared" ca="1" si="5"/>
        <v/>
      </c>
      <c r="F94" s="5" t="str">
        <f t="shared" ca="1" si="3"/>
        <v/>
      </c>
      <c r="G94" s="5" t="str">
        <f>IF(ROW()=7,MAX([D_i]),"")</f>
        <v/>
      </c>
      <c r="H94" s="69" t="str">
        <f ca="1">IF(INDIRECT("A"&amp;ROW())="","",RANK([Data],[Data],1)+COUNTIF([Data],Tabulka249[[#This Row],[Data]])-1)</f>
        <v/>
      </c>
      <c r="I94" s="5" t="str">
        <f ca="1">IF(INDIRECT("A"&amp;ROW())="","",(Tabulka249[[#This Row],[Pořadí2 - i2]]-1)/COUNT([Data]))</f>
        <v/>
      </c>
      <c r="J94" s="5" t="str">
        <f ca="1">IF(INDIRECT("A"&amp;ROW())="","",H94/COUNT([Data]))</f>
        <v/>
      </c>
      <c r="K94" s="72" t="str">
        <f ca="1">IF(INDIRECT("A"&amp;ROW())="","",NORMDIST(Tabulka249[[#This Row],[Data]],$X$6,$X$7,1))</f>
        <v/>
      </c>
      <c r="L94" s="5" t="str">
        <f t="shared" ca="1" si="4"/>
        <v/>
      </c>
      <c r="M94" s="5" t="str">
        <f>IF(ROW()=7,MAX(Tabulka249[D_i]),"")</f>
        <v/>
      </c>
      <c r="N94" s="5"/>
      <c r="O94" s="80"/>
      <c r="P94" s="80"/>
      <c r="Q94" s="80"/>
      <c r="R94" s="76" t="str">
        <f>IF(ROW()=7,IF(SUM([pomocná])&gt;0,SUM([pomocná]),1.36/SQRT(COUNT(Tabulka249[Data]))),"")</f>
        <v/>
      </c>
      <c r="S94" s="79"/>
      <c r="T94" s="72"/>
      <c r="U94" s="72"/>
      <c r="V94" s="72"/>
    </row>
    <row r="95" spans="1:22">
      <c r="A95" s="4" t="str">
        <f>IF('Odhad parametrů populace'!D98="","",'Odhad parametrů populace'!D98)</f>
        <v/>
      </c>
      <c r="B95" s="69" t="str">
        <f ca="1">IF(INDIRECT("A"&amp;ROW())="","",RANK(A95,[Data],1))</f>
        <v/>
      </c>
      <c r="C95" s="5" t="str">
        <f ca="1">IF(INDIRECT("A"&amp;ROW())="","",(B95-1)/COUNT([Data]))</f>
        <v/>
      </c>
      <c r="D95" s="5" t="str">
        <f ca="1">IF(INDIRECT("A"&amp;ROW())="","",B95/COUNT([Data]))</f>
        <v/>
      </c>
      <c r="E95" t="str">
        <f t="shared" ca="1" si="5"/>
        <v/>
      </c>
      <c r="F95" s="5" t="str">
        <f t="shared" ca="1" si="3"/>
        <v/>
      </c>
      <c r="G95" s="5" t="str">
        <f>IF(ROW()=7,MAX([D_i]),"")</f>
        <v/>
      </c>
      <c r="H95" s="69" t="str">
        <f ca="1">IF(INDIRECT("A"&amp;ROW())="","",RANK([Data],[Data],1)+COUNTIF([Data],Tabulka249[[#This Row],[Data]])-1)</f>
        <v/>
      </c>
      <c r="I95" s="5" t="str">
        <f ca="1">IF(INDIRECT("A"&amp;ROW())="","",(Tabulka249[[#This Row],[Pořadí2 - i2]]-1)/COUNT([Data]))</f>
        <v/>
      </c>
      <c r="J95" s="5" t="str">
        <f ca="1">IF(INDIRECT("A"&amp;ROW())="","",H95/COUNT([Data]))</f>
        <v/>
      </c>
      <c r="K95" s="72" t="str">
        <f ca="1">IF(INDIRECT("A"&amp;ROW())="","",NORMDIST(Tabulka249[[#This Row],[Data]],$X$6,$X$7,1))</f>
        <v/>
      </c>
      <c r="L95" s="5" t="str">
        <f t="shared" ca="1" si="4"/>
        <v/>
      </c>
      <c r="M95" s="5" t="str">
        <f>IF(ROW()=7,MAX(Tabulka249[D_i]),"")</f>
        <v/>
      </c>
      <c r="N95" s="5"/>
      <c r="O95" s="80"/>
      <c r="P95" s="80"/>
      <c r="Q95" s="80"/>
      <c r="R95" s="76" t="str">
        <f>IF(ROW()=7,IF(SUM([pomocná])&gt;0,SUM([pomocná]),1.36/SQRT(COUNT(Tabulka249[Data]))),"")</f>
        <v/>
      </c>
      <c r="S95" s="79"/>
      <c r="T95" s="72"/>
      <c r="U95" s="72"/>
      <c r="V95" s="72"/>
    </row>
    <row r="96" spans="1:22">
      <c r="A96" s="4" t="str">
        <f>IF('Odhad parametrů populace'!D99="","",'Odhad parametrů populace'!D99)</f>
        <v/>
      </c>
      <c r="B96" s="69" t="str">
        <f ca="1">IF(INDIRECT("A"&amp;ROW())="","",RANK(A96,[Data],1))</f>
        <v/>
      </c>
      <c r="C96" s="5" t="str">
        <f ca="1">IF(INDIRECT("A"&amp;ROW())="","",(B96-1)/COUNT([Data]))</f>
        <v/>
      </c>
      <c r="D96" s="5" t="str">
        <f ca="1">IF(INDIRECT("A"&amp;ROW())="","",B96/COUNT([Data]))</f>
        <v/>
      </c>
      <c r="E96" t="str">
        <f t="shared" ca="1" si="5"/>
        <v/>
      </c>
      <c r="F96" s="5" t="str">
        <f t="shared" ca="1" si="3"/>
        <v/>
      </c>
      <c r="G96" s="5" t="str">
        <f>IF(ROW()=7,MAX([D_i]),"")</f>
        <v/>
      </c>
      <c r="H96" s="69" t="str">
        <f ca="1">IF(INDIRECT("A"&amp;ROW())="","",RANK([Data],[Data],1)+COUNTIF([Data],Tabulka249[[#This Row],[Data]])-1)</f>
        <v/>
      </c>
      <c r="I96" s="5" t="str">
        <f ca="1">IF(INDIRECT("A"&amp;ROW())="","",(Tabulka249[[#This Row],[Pořadí2 - i2]]-1)/COUNT([Data]))</f>
        <v/>
      </c>
      <c r="J96" s="5" t="str">
        <f ca="1">IF(INDIRECT("A"&amp;ROW())="","",H96/COUNT([Data]))</f>
        <v/>
      </c>
      <c r="K96" s="72" t="str">
        <f ca="1">IF(INDIRECT("A"&amp;ROW())="","",NORMDIST(Tabulka249[[#This Row],[Data]],$X$6,$X$7,1))</f>
        <v/>
      </c>
      <c r="L96" s="5" t="str">
        <f t="shared" ca="1" si="4"/>
        <v/>
      </c>
      <c r="M96" s="5" t="str">
        <f>IF(ROW()=7,MAX(Tabulka249[D_i]),"")</f>
        <v/>
      </c>
      <c r="N96" s="5"/>
      <c r="O96" s="80"/>
      <c r="P96" s="80"/>
      <c r="Q96" s="80"/>
      <c r="R96" s="76" t="str">
        <f>IF(ROW()=7,IF(SUM([pomocná])&gt;0,SUM([pomocná]),1.36/SQRT(COUNT(Tabulka249[Data]))),"")</f>
        <v/>
      </c>
      <c r="S96" s="79"/>
      <c r="T96" s="72"/>
      <c r="U96" s="72"/>
      <c r="V96" s="72"/>
    </row>
    <row r="97" spans="1:22">
      <c r="A97" s="4" t="str">
        <f>IF('Odhad parametrů populace'!D100="","",'Odhad parametrů populace'!D100)</f>
        <v/>
      </c>
      <c r="B97" s="69" t="str">
        <f ca="1">IF(INDIRECT("A"&amp;ROW())="","",RANK(A97,[Data],1))</f>
        <v/>
      </c>
      <c r="C97" s="5" t="str">
        <f ca="1">IF(INDIRECT("A"&amp;ROW())="","",(B97-1)/COUNT([Data]))</f>
        <v/>
      </c>
      <c r="D97" s="5" t="str">
        <f ca="1">IF(INDIRECT("A"&amp;ROW())="","",B97/COUNT([Data]))</f>
        <v/>
      </c>
      <c r="E97" t="str">
        <f t="shared" ca="1" si="5"/>
        <v/>
      </c>
      <c r="F97" s="5" t="str">
        <f t="shared" ca="1" si="3"/>
        <v/>
      </c>
      <c r="G97" s="5" t="str">
        <f>IF(ROW()=7,MAX([D_i]),"")</f>
        <v/>
      </c>
      <c r="H97" s="69" t="str">
        <f ca="1">IF(INDIRECT("A"&amp;ROW())="","",RANK([Data],[Data],1)+COUNTIF([Data],Tabulka249[[#This Row],[Data]])-1)</f>
        <v/>
      </c>
      <c r="I97" s="5" t="str">
        <f ca="1">IF(INDIRECT("A"&amp;ROW())="","",(Tabulka249[[#This Row],[Pořadí2 - i2]]-1)/COUNT([Data]))</f>
        <v/>
      </c>
      <c r="J97" s="5" t="str">
        <f ca="1">IF(INDIRECT("A"&amp;ROW())="","",H97/COUNT([Data]))</f>
        <v/>
      </c>
      <c r="K97" s="72" t="str">
        <f ca="1">IF(INDIRECT("A"&amp;ROW())="","",NORMDIST(Tabulka249[[#This Row],[Data]],$X$6,$X$7,1))</f>
        <v/>
      </c>
      <c r="L97" s="5" t="str">
        <f t="shared" ca="1" si="4"/>
        <v/>
      </c>
      <c r="M97" s="5" t="str">
        <f>IF(ROW()=7,MAX(Tabulka249[D_i]),"")</f>
        <v/>
      </c>
      <c r="N97" s="5"/>
      <c r="O97" s="80"/>
      <c r="P97" s="80"/>
      <c r="Q97" s="80"/>
      <c r="R97" s="76" t="str">
        <f>IF(ROW()=7,IF(SUM([pomocná])&gt;0,SUM([pomocná]),1.36/SQRT(COUNT(Tabulka249[Data]))),"")</f>
        <v/>
      </c>
      <c r="S97" s="79"/>
      <c r="T97" s="72"/>
      <c r="U97" s="72"/>
      <c r="V97" s="72"/>
    </row>
    <row r="98" spans="1:22">
      <c r="A98" s="4" t="str">
        <f>IF('Odhad parametrů populace'!D101="","",'Odhad parametrů populace'!D101)</f>
        <v/>
      </c>
      <c r="B98" s="69" t="str">
        <f ca="1">IF(INDIRECT("A"&amp;ROW())="","",RANK(A98,[Data],1))</f>
        <v/>
      </c>
      <c r="C98" s="5" t="str">
        <f ca="1">IF(INDIRECT("A"&amp;ROW())="","",(B98-1)/COUNT([Data]))</f>
        <v/>
      </c>
      <c r="D98" s="5" t="str">
        <f ca="1">IF(INDIRECT("A"&amp;ROW())="","",B98/COUNT([Data]))</f>
        <v/>
      </c>
      <c r="E98" t="str">
        <f t="shared" ca="1" si="5"/>
        <v/>
      </c>
      <c r="F98" s="5" t="str">
        <f t="shared" ca="1" si="3"/>
        <v/>
      </c>
      <c r="G98" s="5" t="str">
        <f>IF(ROW()=7,MAX([D_i]),"")</f>
        <v/>
      </c>
      <c r="H98" s="69" t="str">
        <f ca="1">IF(INDIRECT("A"&amp;ROW())="","",RANK([Data],[Data],1)+COUNTIF([Data],Tabulka249[[#This Row],[Data]])-1)</f>
        <v/>
      </c>
      <c r="I98" s="5" t="str">
        <f ca="1">IF(INDIRECT("A"&amp;ROW())="","",(Tabulka249[[#This Row],[Pořadí2 - i2]]-1)/COUNT([Data]))</f>
        <v/>
      </c>
      <c r="J98" s="5" t="str">
        <f ca="1">IF(INDIRECT("A"&amp;ROW())="","",H98/COUNT([Data]))</f>
        <v/>
      </c>
      <c r="K98" s="72" t="str">
        <f ca="1">IF(INDIRECT("A"&amp;ROW())="","",NORMDIST(Tabulka249[[#This Row],[Data]],$X$6,$X$7,1))</f>
        <v/>
      </c>
      <c r="L98" s="5" t="str">
        <f t="shared" ca="1" si="4"/>
        <v/>
      </c>
      <c r="M98" s="5" t="str">
        <f>IF(ROW()=7,MAX(Tabulka249[D_i]),"")</f>
        <v/>
      </c>
      <c r="N98" s="5"/>
      <c r="O98" s="80"/>
      <c r="P98" s="80"/>
      <c r="Q98" s="80"/>
      <c r="R98" s="76" t="str">
        <f>IF(ROW()=7,IF(SUM([pomocná])&gt;0,SUM([pomocná]),1.36/SQRT(COUNT(Tabulka249[Data]))),"")</f>
        <v/>
      </c>
      <c r="S98" s="79"/>
      <c r="T98" s="72"/>
      <c r="U98" s="72"/>
      <c r="V98" s="72"/>
    </row>
    <row r="99" spans="1:22">
      <c r="A99" s="4" t="str">
        <f>IF('Odhad parametrů populace'!D102="","",'Odhad parametrů populace'!D102)</f>
        <v/>
      </c>
      <c r="B99" s="69" t="str">
        <f ca="1">IF(INDIRECT("A"&amp;ROW())="","",RANK(A99,[Data],1))</f>
        <v/>
      </c>
      <c r="C99" s="5" t="str">
        <f ca="1">IF(INDIRECT("A"&amp;ROW())="","",(B99-1)/COUNT([Data]))</f>
        <v/>
      </c>
      <c r="D99" s="5" t="str">
        <f ca="1">IF(INDIRECT("A"&amp;ROW())="","",B99/COUNT([Data]))</f>
        <v/>
      </c>
      <c r="E99" t="str">
        <f t="shared" ca="1" si="5"/>
        <v/>
      </c>
      <c r="F99" s="5" t="str">
        <f t="shared" ca="1" si="3"/>
        <v/>
      </c>
      <c r="G99" s="5" t="str">
        <f>IF(ROW()=7,MAX([D_i]),"")</f>
        <v/>
      </c>
      <c r="H99" s="69" t="str">
        <f ca="1">IF(INDIRECT("A"&amp;ROW())="","",RANK([Data],[Data],1)+COUNTIF([Data],Tabulka249[[#This Row],[Data]])-1)</f>
        <v/>
      </c>
      <c r="I99" s="5" t="str">
        <f ca="1">IF(INDIRECT("A"&amp;ROW())="","",(Tabulka249[[#This Row],[Pořadí2 - i2]]-1)/COUNT([Data]))</f>
        <v/>
      </c>
      <c r="J99" s="5" t="str">
        <f ca="1">IF(INDIRECT("A"&amp;ROW())="","",H99/COUNT([Data]))</f>
        <v/>
      </c>
      <c r="K99" s="72" t="str">
        <f ca="1">IF(INDIRECT("A"&amp;ROW())="","",NORMDIST(Tabulka249[[#This Row],[Data]],$X$6,$X$7,1))</f>
        <v/>
      </c>
      <c r="L99" s="5" t="str">
        <f t="shared" ca="1" si="4"/>
        <v/>
      </c>
      <c r="M99" s="5" t="str">
        <f>IF(ROW()=7,MAX(Tabulka249[D_i]),"")</f>
        <v/>
      </c>
      <c r="N99" s="5"/>
      <c r="O99" s="80"/>
      <c r="P99" s="80"/>
      <c r="Q99" s="80"/>
      <c r="R99" s="76" t="str">
        <f>IF(ROW()=7,IF(SUM([pomocná])&gt;0,SUM([pomocná]),1.36/SQRT(COUNT(Tabulka249[Data]))),"")</f>
        <v/>
      </c>
      <c r="S99" s="79"/>
      <c r="T99" s="72"/>
      <c r="U99" s="72"/>
      <c r="V99" s="72"/>
    </row>
    <row r="100" spans="1:22">
      <c r="A100" s="4" t="str">
        <f>IF('Odhad parametrů populace'!D103="","",'Odhad parametrů populace'!D103)</f>
        <v/>
      </c>
      <c r="B100" s="69" t="str">
        <f ca="1">IF(INDIRECT("A"&amp;ROW())="","",RANK(A100,[Data],1))</f>
        <v/>
      </c>
      <c r="C100" s="5" t="str">
        <f ca="1">IF(INDIRECT("A"&amp;ROW())="","",(B100-1)/COUNT([Data]))</f>
        <v/>
      </c>
      <c r="D100" s="5" t="str">
        <f ca="1">IF(INDIRECT("A"&amp;ROW())="","",B100/COUNT([Data]))</f>
        <v/>
      </c>
      <c r="E100" t="str">
        <f t="shared" ca="1" si="5"/>
        <v/>
      </c>
      <c r="F100" s="5" t="str">
        <f t="shared" ca="1" si="3"/>
        <v/>
      </c>
      <c r="G100" s="5" t="str">
        <f>IF(ROW()=7,MAX([D_i]),"")</f>
        <v/>
      </c>
      <c r="H100" s="69" t="str">
        <f ca="1">IF(INDIRECT("A"&amp;ROW())="","",RANK([Data],[Data],1)+COUNTIF([Data],Tabulka249[[#This Row],[Data]])-1)</f>
        <v/>
      </c>
      <c r="I100" s="5" t="str">
        <f ca="1">IF(INDIRECT("A"&amp;ROW())="","",(Tabulka249[[#This Row],[Pořadí2 - i2]]-1)/COUNT([Data]))</f>
        <v/>
      </c>
      <c r="J100" s="5" t="str">
        <f ca="1">IF(INDIRECT("A"&amp;ROW())="","",H100/COUNT([Data]))</f>
        <v/>
      </c>
      <c r="K100" s="72" t="str">
        <f ca="1">IF(INDIRECT("A"&amp;ROW())="","",NORMDIST(Tabulka249[[#This Row],[Data]],$X$6,$X$7,1))</f>
        <v/>
      </c>
      <c r="L100" s="5" t="str">
        <f t="shared" ca="1" si="4"/>
        <v/>
      </c>
      <c r="M100" s="5" t="str">
        <f>IF(ROW()=7,MAX(Tabulka249[D_i]),"")</f>
        <v/>
      </c>
      <c r="N100" s="5"/>
      <c r="O100" s="80"/>
      <c r="P100" s="80"/>
      <c r="Q100" s="80"/>
      <c r="R100" s="76" t="str">
        <f>IF(ROW()=7,IF(SUM([pomocná])&gt;0,SUM([pomocná]),1.36/SQRT(COUNT(Tabulka249[Data]))),"")</f>
        <v/>
      </c>
      <c r="S100" s="79"/>
      <c r="T100" s="72"/>
      <c r="U100" s="72"/>
      <c r="V100" s="72"/>
    </row>
    <row r="101" spans="1:22">
      <c r="A101" s="4" t="str">
        <f>IF('Odhad parametrů populace'!D104="","",'Odhad parametrů populace'!D104)</f>
        <v/>
      </c>
      <c r="B101" s="69" t="str">
        <f ca="1">IF(INDIRECT("A"&amp;ROW())="","",RANK(A101,[Data],1))</f>
        <v/>
      </c>
      <c r="C101" s="5" t="str">
        <f ca="1">IF(INDIRECT("A"&amp;ROW())="","",(B101-1)/COUNT([Data]))</f>
        <v/>
      </c>
      <c r="D101" s="5" t="str">
        <f ca="1">IF(INDIRECT("A"&amp;ROW())="","",B101/COUNT([Data]))</f>
        <v/>
      </c>
      <c r="E101" t="str">
        <f t="shared" ca="1" si="5"/>
        <v/>
      </c>
      <c r="F101" s="5" t="str">
        <f t="shared" ca="1" si="3"/>
        <v/>
      </c>
      <c r="G101" s="5" t="str">
        <f>IF(ROW()=7,MAX([D_i]),"")</f>
        <v/>
      </c>
      <c r="H101" s="69" t="str">
        <f ca="1">IF(INDIRECT("A"&amp;ROW())="","",RANK([Data],[Data],1)+COUNTIF([Data],Tabulka249[[#This Row],[Data]])-1)</f>
        <v/>
      </c>
      <c r="I101" s="5" t="str">
        <f ca="1">IF(INDIRECT("A"&amp;ROW())="","",(Tabulka249[[#This Row],[Pořadí2 - i2]]-1)/COUNT([Data]))</f>
        <v/>
      </c>
      <c r="J101" s="5" t="str">
        <f ca="1">IF(INDIRECT("A"&amp;ROW())="","",H101/COUNT([Data]))</f>
        <v/>
      </c>
      <c r="K101" s="72" t="str">
        <f ca="1">IF(INDIRECT("A"&amp;ROW())="","",NORMDIST(Tabulka249[[#This Row],[Data]],$X$6,$X$7,1))</f>
        <v/>
      </c>
      <c r="L101" s="5" t="str">
        <f t="shared" ca="1" si="4"/>
        <v/>
      </c>
      <c r="M101" s="5" t="str">
        <f>IF(ROW()=7,MAX(Tabulka249[D_i]),"")</f>
        <v/>
      </c>
      <c r="N101" s="5"/>
      <c r="O101" s="80"/>
      <c r="P101" s="80"/>
      <c r="Q101" s="80"/>
      <c r="R101" s="76" t="str">
        <f>IF(ROW()=7,IF(SUM([pomocná])&gt;0,SUM([pomocná]),1.36/SQRT(COUNT(Tabulka249[Data]))),"")</f>
        <v/>
      </c>
      <c r="S101" s="79"/>
      <c r="T101" s="72"/>
      <c r="U101" s="72"/>
      <c r="V101" s="72"/>
    </row>
    <row r="102" spans="1:22">
      <c r="A102" s="4" t="str">
        <f>IF('Odhad parametrů populace'!D105="","",'Odhad parametrů populace'!D105)</f>
        <v/>
      </c>
      <c r="B102" s="69" t="str">
        <f ca="1">IF(INDIRECT("A"&amp;ROW())="","",RANK(A102,[Data],1))</f>
        <v/>
      </c>
      <c r="C102" s="5" t="str">
        <f ca="1">IF(INDIRECT("A"&amp;ROW())="","",(B102-1)/COUNT([Data]))</f>
        <v/>
      </c>
      <c r="D102" s="5" t="str">
        <f ca="1">IF(INDIRECT("A"&amp;ROW())="","",B102/COUNT([Data]))</f>
        <v/>
      </c>
      <c r="E102" t="str">
        <f t="shared" ca="1" si="5"/>
        <v/>
      </c>
      <c r="F102" s="5" t="str">
        <f t="shared" ca="1" si="3"/>
        <v/>
      </c>
      <c r="G102" s="5" t="str">
        <f>IF(ROW()=7,MAX([D_i]),"")</f>
        <v/>
      </c>
      <c r="H102" s="69" t="str">
        <f ca="1">IF(INDIRECT("A"&amp;ROW())="","",RANK([Data],[Data],1)+COUNTIF([Data],Tabulka249[[#This Row],[Data]])-1)</f>
        <v/>
      </c>
      <c r="I102" s="5" t="str">
        <f ca="1">IF(INDIRECT("A"&amp;ROW())="","",(Tabulka249[[#This Row],[Pořadí2 - i2]]-1)/COUNT([Data]))</f>
        <v/>
      </c>
      <c r="J102" s="5" t="str">
        <f ca="1">IF(INDIRECT("A"&amp;ROW())="","",H102/COUNT([Data]))</f>
        <v/>
      </c>
      <c r="K102" s="72" t="str">
        <f ca="1">IF(INDIRECT("A"&amp;ROW())="","",NORMDIST(Tabulka249[[#This Row],[Data]],$X$6,$X$7,1))</f>
        <v/>
      </c>
      <c r="L102" s="5" t="str">
        <f t="shared" ca="1" si="4"/>
        <v/>
      </c>
      <c r="M102" s="5" t="str">
        <f>IF(ROW()=7,MAX(Tabulka249[D_i]),"")</f>
        <v/>
      </c>
      <c r="N102" s="5"/>
      <c r="O102" s="80"/>
      <c r="P102" s="80"/>
      <c r="Q102" s="80"/>
      <c r="R102" s="76" t="str">
        <f>IF(ROW()=7,IF(SUM([pomocná])&gt;0,SUM([pomocná]),1.36/SQRT(COUNT(Tabulka249[Data]))),"")</f>
        <v/>
      </c>
      <c r="S102" s="79"/>
      <c r="T102" s="72"/>
      <c r="U102" s="72"/>
      <c r="V102" s="72"/>
    </row>
    <row r="103" spans="1:22">
      <c r="A103" s="4" t="str">
        <f>IF('Odhad parametrů populace'!D106="","",'Odhad parametrů populace'!D106)</f>
        <v/>
      </c>
      <c r="B103" s="69" t="str">
        <f ca="1">IF(INDIRECT("A"&amp;ROW())="","",RANK(A103,[Data],1))</f>
        <v/>
      </c>
      <c r="C103" s="5" t="str">
        <f ca="1">IF(INDIRECT("A"&amp;ROW())="","",(B103-1)/COUNT([Data]))</f>
        <v/>
      </c>
      <c r="D103" s="5" t="str">
        <f ca="1">IF(INDIRECT("A"&amp;ROW())="","",B103/COUNT([Data]))</f>
        <v/>
      </c>
      <c r="E103" t="str">
        <f t="shared" ca="1" si="5"/>
        <v/>
      </c>
      <c r="F103" s="5" t="str">
        <f t="shared" ca="1" si="3"/>
        <v/>
      </c>
      <c r="G103" s="5" t="str">
        <f>IF(ROW()=7,MAX([D_i]),"")</f>
        <v/>
      </c>
      <c r="H103" s="69" t="str">
        <f ca="1">IF(INDIRECT("A"&amp;ROW())="","",RANK([Data],[Data],1)+COUNTIF([Data],Tabulka249[[#This Row],[Data]])-1)</f>
        <v/>
      </c>
      <c r="I103" s="5" t="str">
        <f ca="1">IF(INDIRECT("A"&amp;ROW())="","",(Tabulka249[[#This Row],[Pořadí2 - i2]]-1)/COUNT([Data]))</f>
        <v/>
      </c>
      <c r="J103" s="5" t="str">
        <f ca="1">IF(INDIRECT("A"&amp;ROW())="","",H103/COUNT([Data]))</f>
        <v/>
      </c>
      <c r="K103" s="72" t="str">
        <f ca="1">IF(INDIRECT("A"&amp;ROW())="","",NORMDIST(Tabulka249[[#This Row],[Data]],$X$6,$X$7,1))</f>
        <v/>
      </c>
      <c r="L103" s="5" t="str">
        <f t="shared" ca="1" si="4"/>
        <v/>
      </c>
      <c r="M103" s="5" t="str">
        <f>IF(ROW()=7,MAX(Tabulka249[D_i]),"")</f>
        <v/>
      </c>
      <c r="N103" s="5"/>
      <c r="O103" s="80"/>
      <c r="P103" s="80"/>
      <c r="Q103" s="80"/>
      <c r="R103" s="76" t="str">
        <f>IF(ROW()=7,IF(SUM([pomocná])&gt;0,SUM([pomocná]),1.36/SQRT(COUNT(Tabulka249[Data]))),"")</f>
        <v/>
      </c>
      <c r="S103" s="79"/>
      <c r="T103" s="72"/>
      <c r="U103" s="72"/>
      <c r="V103" s="72"/>
    </row>
    <row r="104" spans="1:22">
      <c r="A104" s="4" t="str">
        <f>IF('Odhad parametrů populace'!D107="","",'Odhad parametrů populace'!D107)</f>
        <v/>
      </c>
      <c r="B104" s="69" t="str">
        <f ca="1">IF(INDIRECT("A"&amp;ROW())="","",RANK(A104,[Data],1))</f>
        <v/>
      </c>
      <c r="C104" s="5" t="str">
        <f ca="1">IF(INDIRECT("A"&amp;ROW())="","",(B104-1)/COUNT([Data]))</f>
        <v/>
      </c>
      <c r="D104" s="5" t="str">
        <f ca="1">IF(INDIRECT("A"&amp;ROW())="","",B104/COUNT([Data]))</f>
        <v/>
      </c>
      <c r="E104" t="str">
        <f t="shared" ca="1" si="5"/>
        <v/>
      </c>
      <c r="F104" s="5" t="str">
        <f t="shared" ca="1" si="3"/>
        <v/>
      </c>
      <c r="G104" s="5" t="str">
        <f>IF(ROW()=7,MAX([D_i]),"")</f>
        <v/>
      </c>
      <c r="H104" s="69" t="str">
        <f ca="1">IF(INDIRECT("A"&amp;ROW())="","",RANK([Data],[Data],1)+COUNTIF([Data],Tabulka249[[#This Row],[Data]])-1)</f>
        <v/>
      </c>
      <c r="I104" s="5" t="str">
        <f ca="1">IF(INDIRECT("A"&amp;ROW())="","",(Tabulka249[[#This Row],[Pořadí2 - i2]]-1)/COUNT([Data]))</f>
        <v/>
      </c>
      <c r="J104" s="5" t="str">
        <f ca="1">IF(INDIRECT("A"&amp;ROW())="","",H104/COUNT([Data]))</f>
        <v/>
      </c>
      <c r="K104" s="72" t="str">
        <f ca="1">IF(INDIRECT("A"&amp;ROW())="","",NORMDIST(Tabulka249[[#This Row],[Data]],$X$6,$X$7,1))</f>
        <v/>
      </c>
      <c r="L104" s="5" t="str">
        <f t="shared" ca="1" si="4"/>
        <v/>
      </c>
      <c r="M104" s="5" t="str">
        <f>IF(ROW()=7,MAX(Tabulka249[D_i]),"")</f>
        <v/>
      </c>
      <c r="N104" s="5"/>
      <c r="O104" s="80"/>
      <c r="P104" s="80"/>
      <c r="Q104" s="80"/>
      <c r="R104" s="76" t="str">
        <f>IF(ROW()=7,IF(SUM([pomocná])&gt;0,SUM([pomocná]),1.36/SQRT(COUNT(Tabulka249[Data]))),"")</f>
        <v/>
      </c>
      <c r="S104" s="79"/>
      <c r="T104" s="72"/>
      <c r="U104" s="72"/>
      <c r="V104" s="72"/>
    </row>
    <row r="105" spans="1:22">
      <c r="A105" s="4" t="str">
        <f>IF('Odhad parametrů populace'!D108="","",'Odhad parametrů populace'!D108)</f>
        <v/>
      </c>
      <c r="B105" s="69" t="str">
        <f ca="1">IF(INDIRECT("A"&amp;ROW())="","",RANK(A105,[Data],1))</f>
        <v/>
      </c>
      <c r="C105" s="5" t="str">
        <f ca="1">IF(INDIRECT("A"&amp;ROW())="","",(B105-1)/COUNT([Data]))</f>
        <v/>
      </c>
      <c r="D105" s="5" t="str">
        <f ca="1">IF(INDIRECT("A"&amp;ROW())="","",B105/COUNT([Data]))</f>
        <v/>
      </c>
      <c r="E105" t="str">
        <f t="shared" ca="1" si="5"/>
        <v/>
      </c>
      <c r="F105" s="5" t="str">
        <f t="shared" ca="1" si="3"/>
        <v/>
      </c>
      <c r="G105" s="5" t="str">
        <f>IF(ROW()=7,MAX([D_i]),"")</f>
        <v/>
      </c>
      <c r="H105" s="69" t="str">
        <f ca="1">IF(INDIRECT("A"&amp;ROW())="","",RANK([Data],[Data],1)+COUNTIF([Data],Tabulka249[[#This Row],[Data]])-1)</f>
        <v/>
      </c>
      <c r="I105" s="5" t="str">
        <f ca="1">IF(INDIRECT("A"&amp;ROW())="","",(Tabulka249[[#This Row],[Pořadí2 - i2]]-1)/COUNT([Data]))</f>
        <v/>
      </c>
      <c r="J105" s="5" t="str">
        <f ca="1">IF(INDIRECT("A"&amp;ROW())="","",H105/COUNT([Data]))</f>
        <v/>
      </c>
      <c r="K105" s="72" t="str">
        <f ca="1">IF(INDIRECT("A"&amp;ROW())="","",NORMDIST(Tabulka249[[#This Row],[Data]],$X$6,$X$7,1))</f>
        <v/>
      </c>
      <c r="L105" s="5" t="str">
        <f t="shared" ca="1" si="4"/>
        <v/>
      </c>
      <c r="M105" s="5" t="str">
        <f>IF(ROW()=7,MAX(Tabulka249[D_i]),"")</f>
        <v/>
      </c>
      <c r="N105" s="5"/>
      <c r="O105" s="80"/>
      <c r="P105" s="80"/>
      <c r="Q105" s="80"/>
      <c r="R105" s="76" t="str">
        <f>IF(ROW()=7,IF(SUM([pomocná])&gt;0,SUM([pomocná]),1.36/SQRT(COUNT(Tabulka249[Data]))),"")</f>
        <v/>
      </c>
      <c r="S105" s="79"/>
      <c r="T105" s="72"/>
      <c r="U105" s="72"/>
      <c r="V105" s="72"/>
    </row>
    <row r="106" spans="1:22">
      <c r="A106" s="4" t="str">
        <f>IF('Odhad parametrů populace'!D109="","",'Odhad parametrů populace'!D109)</f>
        <v/>
      </c>
      <c r="B106" s="69" t="str">
        <f ca="1">IF(INDIRECT("A"&amp;ROW())="","",RANK(A106,[Data],1))</f>
        <v/>
      </c>
      <c r="C106" s="5" t="str">
        <f ca="1">IF(INDIRECT("A"&amp;ROW())="","",(B106-1)/COUNT([Data]))</f>
        <v/>
      </c>
      <c r="D106" s="5" t="str">
        <f ca="1">IF(INDIRECT("A"&amp;ROW())="","",B106/COUNT([Data]))</f>
        <v/>
      </c>
      <c r="E106" t="str">
        <f t="shared" ca="1" si="5"/>
        <v/>
      </c>
      <c r="F106" s="5" t="str">
        <f t="shared" ca="1" si="3"/>
        <v/>
      </c>
      <c r="G106" s="5" t="str">
        <f>IF(ROW()=7,MAX([D_i]),"")</f>
        <v/>
      </c>
      <c r="H106" s="69" t="str">
        <f ca="1">IF(INDIRECT("A"&amp;ROW())="","",RANK([Data],[Data],1)+COUNTIF([Data],Tabulka249[[#This Row],[Data]])-1)</f>
        <v/>
      </c>
      <c r="I106" s="5" t="str">
        <f ca="1">IF(INDIRECT("A"&amp;ROW())="","",(Tabulka249[[#This Row],[Pořadí2 - i2]]-1)/COUNT([Data]))</f>
        <v/>
      </c>
      <c r="J106" s="5" t="str">
        <f ca="1">IF(INDIRECT("A"&amp;ROW())="","",H106/COUNT([Data]))</f>
        <v/>
      </c>
      <c r="K106" s="72" t="str">
        <f ca="1">IF(INDIRECT("A"&amp;ROW())="","",NORMDIST(Tabulka249[[#This Row],[Data]],$X$6,$X$7,1))</f>
        <v/>
      </c>
      <c r="L106" s="5" t="str">
        <f t="shared" ca="1" si="4"/>
        <v/>
      </c>
      <c r="M106" s="5" t="str">
        <f>IF(ROW()=7,MAX(Tabulka249[D_i]),"")</f>
        <v/>
      </c>
      <c r="N106" s="5"/>
      <c r="O106" s="80"/>
      <c r="P106" s="80"/>
      <c r="Q106" s="80"/>
      <c r="R106" s="76" t="str">
        <f>IF(ROW()=7,IF(SUM([pomocná])&gt;0,SUM([pomocná]),1.36/SQRT(COUNT(Tabulka249[Data]))),"")</f>
        <v/>
      </c>
      <c r="S106" s="79"/>
      <c r="T106" s="72"/>
      <c r="U106" s="72"/>
      <c r="V106" s="72"/>
    </row>
    <row r="107" spans="1:22">
      <c r="A107" s="4" t="str">
        <f>IF('Odhad parametrů populace'!D110="","",'Odhad parametrů populace'!D110)</f>
        <v/>
      </c>
      <c r="B107" s="69" t="str">
        <f ca="1">IF(INDIRECT("A"&amp;ROW())="","",RANK(A107,[Data],1))</f>
        <v/>
      </c>
      <c r="C107" s="5" t="str">
        <f ca="1">IF(INDIRECT("A"&amp;ROW())="","",(B107-1)/COUNT([Data]))</f>
        <v/>
      </c>
      <c r="D107" s="5" t="str">
        <f ca="1">IF(INDIRECT("A"&amp;ROW())="","",B107/COUNT([Data]))</f>
        <v/>
      </c>
      <c r="E107" t="str">
        <f t="shared" ca="1" si="5"/>
        <v/>
      </c>
      <c r="F107" s="5" t="str">
        <f t="shared" ca="1" si="3"/>
        <v/>
      </c>
      <c r="G107" s="5" t="str">
        <f>IF(ROW()=7,MAX([D_i]),"")</f>
        <v/>
      </c>
      <c r="H107" s="69" t="str">
        <f ca="1">IF(INDIRECT("A"&amp;ROW())="","",RANK([Data],[Data],1)+COUNTIF([Data],Tabulka249[[#This Row],[Data]])-1)</f>
        <v/>
      </c>
      <c r="I107" s="5" t="str">
        <f ca="1">IF(INDIRECT("A"&amp;ROW())="","",(Tabulka249[[#This Row],[Pořadí2 - i2]]-1)/COUNT([Data]))</f>
        <v/>
      </c>
      <c r="J107" s="5" t="str">
        <f ca="1">IF(INDIRECT("A"&amp;ROW())="","",H107/COUNT([Data]))</f>
        <v/>
      </c>
      <c r="K107" s="72" t="str">
        <f ca="1">IF(INDIRECT("A"&amp;ROW())="","",NORMDIST(Tabulka249[[#This Row],[Data]],$X$6,$X$7,1))</f>
        <v/>
      </c>
      <c r="L107" s="5" t="str">
        <f t="shared" ca="1" si="4"/>
        <v/>
      </c>
      <c r="M107" s="5" t="str">
        <f>IF(ROW()=7,MAX(Tabulka249[D_i]),"")</f>
        <v/>
      </c>
      <c r="N107" s="5"/>
      <c r="O107" s="80"/>
      <c r="P107" s="80"/>
      <c r="Q107" s="80"/>
      <c r="R107" s="76" t="str">
        <f>IF(ROW()=7,IF(SUM([pomocná])&gt;0,SUM([pomocná]),1.36/SQRT(COUNT(Tabulka249[Data]))),"")</f>
        <v/>
      </c>
      <c r="S107" s="79"/>
      <c r="T107" s="72"/>
      <c r="U107" s="72"/>
      <c r="V107" s="72"/>
    </row>
    <row r="108" spans="1:22">
      <c r="A108" s="4" t="str">
        <f>IF('Odhad parametrů populace'!D111="","",'Odhad parametrů populace'!D111)</f>
        <v/>
      </c>
      <c r="B108" s="69" t="str">
        <f ca="1">IF(INDIRECT("A"&amp;ROW())="","",RANK(A108,[Data],1))</f>
        <v/>
      </c>
      <c r="C108" s="5" t="str">
        <f ca="1">IF(INDIRECT("A"&amp;ROW())="","",(B108-1)/COUNT([Data]))</f>
        <v/>
      </c>
      <c r="D108" s="5" t="str">
        <f ca="1">IF(INDIRECT("A"&amp;ROW())="","",B108/COUNT([Data]))</f>
        <v/>
      </c>
      <c r="E108" t="str">
        <f t="shared" ca="1" si="5"/>
        <v/>
      </c>
      <c r="F108" s="5" t="str">
        <f t="shared" ca="1" si="3"/>
        <v/>
      </c>
      <c r="G108" s="5" t="str">
        <f>IF(ROW()=7,MAX([D_i]),"")</f>
        <v/>
      </c>
      <c r="H108" s="69" t="str">
        <f ca="1">IF(INDIRECT("A"&amp;ROW())="","",RANK([Data],[Data],1)+COUNTIF([Data],Tabulka249[[#This Row],[Data]])-1)</f>
        <v/>
      </c>
      <c r="I108" s="5" t="str">
        <f ca="1">IF(INDIRECT("A"&amp;ROW())="","",(Tabulka249[[#This Row],[Pořadí2 - i2]]-1)/COUNT([Data]))</f>
        <v/>
      </c>
      <c r="J108" s="5" t="str">
        <f ca="1">IF(INDIRECT("A"&amp;ROW())="","",H108/COUNT([Data]))</f>
        <v/>
      </c>
      <c r="K108" s="72" t="str">
        <f ca="1">IF(INDIRECT("A"&amp;ROW())="","",NORMDIST(Tabulka249[[#This Row],[Data]],$X$6,$X$7,1))</f>
        <v/>
      </c>
      <c r="L108" s="5" t="str">
        <f t="shared" ca="1" si="4"/>
        <v/>
      </c>
      <c r="M108" s="5" t="str">
        <f>IF(ROW()=7,MAX(Tabulka249[D_i]),"")</f>
        <v/>
      </c>
      <c r="N108" s="5"/>
      <c r="O108" s="80"/>
      <c r="P108" s="80"/>
      <c r="Q108" s="80"/>
      <c r="R108" s="76" t="str">
        <f>IF(ROW()=7,IF(SUM([pomocná])&gt;0,SUM([pomocná]),1.36/SQRT(COUNT(Tabulka249[Data]))),"")</f>
        <v/>
      </c>
      <c r="S108" s="79"/>
      <c r="T108" s="72"/>
      <c r="U108" s="72"/>
      <c r="V108" s="72"/>
    </row>
    <row r="109" spans="1:22">
      <c r="A109" s="4" t="str">
        <f>IF('Odhad parametrů populace'!D112="","",'Odhad parametrů populace'!D112)</f>
        <v/>
      </c>
      <c r="B109" s="69" t="str">
        <f ca="1">IF(INDIRECT("A"&amp;ROW())="","",RANK(A109,[Data],1))</f>
        <v/>
      </c>
      <c r="C109" s="5" t="str">
        <f ca="1">IF(INDIRECT("A"&amp;ROW())="","",(B109-1)/COUNT([Data]))</f>
        <v/>
      </c>
      <c r="D109" s="5" t="str">
        <f ca="1">IF(INDIRECT("A"&amp;ROW())="","",B109/COUNT([Data]))</f>
        <v/>
      </c>
      <c r="E109" t="str">
        <f t="shared" ca="1" si="5"/>
        <v/>
      </c>
      <c r="F109" s="5" t="str">
        <f t="shared" ca="1" si="3"/>
        <v/>
      </c>
      <c r="G109" s="5" t="str">
        <f>IF(ROW()=7,MAX([D_i]),"")</f>
        <v/>
      </c>
      <c r="H109" s="69" t="str">
        <f ca="1">IF(INDIRECT("A"&amp;ROW())="","",RANK([Data],[Data],1)+COUNTIF([Data],Tabulka249[[#This Row],[Data]])-1)</f>
        <v/>
      </c>
      <c r="I109" s="5" t="str">
        <f ca="1">IF(INDIRECT("A"&amp;ROW())="","",(Tabulka249[[#This Row],[Pořadí2 - i2]]-1)/COUNT([Data]))</f>
        <v/>
      </c>
      <c r="J109" s="5" t="str">
        <f ca="1">IF(INDIRECT("A"&amp;ROW())="","",H109/COUNT([Data]))</f>
        <v/>
      </c>
      <c r="K109" s="72" t="str">
        <f ca="1">IF(INDIRECT("A"&amp;ROW())="","",NORMDIST(Tabulka249[[#This Row],[Data]],$X$6,$X$7,1))</f>
        <v/>
      </c>
      <c r="L109" s="5" t="str">
        <f t="shared" ca="1" si="4"/>
        <v/>
      </c>
      <c r="M109" s="5" t="str">
        <f>IF(ROW()=7,MAX(Tabulka249[D_i]),"")</f>
        <v/>
      </c>
      <c r="N109" s="5"/>
      <c r="O109" s="80"/>
      <c r="P109" s="80"/>
      <c r="Q109" s="80"/>
      <c r="R109" s="76" t="str">
        <f>IF(ROW()=7,IF(SUM([pomocná])&gt;0,SUM([pomocná]),1.36/SQRT(COUNT(Tabulka249[Data]))),"")</f>
        <v/>
      </c>
      <c r="S109" s="79"/>
      <c r="T109" s="72"/>
      <c r="U109" s="72"/>
      <c r="V109" s="72"/>
    </row>
    <row r="110" spans="1:22">
      <c r="A110" s="4" t="str">
        <f>IF('Odhad parametrů populace'!D113="","",'Odhad parametrů populace'!D113)</f>
        <v/>
      </c>
      <c r="B110" s="69" t="str">
        <f ca="1">IF(INDIRECT("A"&amp;ROW())="","",RANK(A110,[Data],1))</f>
        <v/>
      </c>
      <c r="C110" s="5" t="str">
        <f ca="1">IF(INDIRECT("A"&amp;ROW())="","",(B110-1)/COUNT([Data]))</f>
        <v/>
      </c>
      <c r="D110" s="5" t="str">
        <f ca="1">IF(INDIRECT("A"&amp;ROW())="","",B110/COUNT([Data]))</f>
        <v/>
      </c>
      <c r="E110" t="str">
        <f t="shared" ca="1" si="5"/>
        <v/>
      </c>
      <c r="F110" s="5" t="str">
        <f t="shared" ca="1" si="3"/>
        <v/>
      </c>
      <c r="G110" s="5" t="str">
        <f>IF(ROW()=7,MAX([D_i]),"")</f>
        <v/>
      </c>
      <c r="H110" s="69" t="str">
        <f ca="1">IF(INDIRECT("A"&amp;ROW())="","",RANK([Data],[Data],1)+COUNTIF([Data],Tabulka249[[#This Row],[Data]])-1)</f>
        <v/>
      </c>
      <c r="I110" s="5" t="str">
        <f ca="1">IF(INDIRECT("A"&amp;ROW())="","",(Tabulka249[[#This Row],[Pořadí2 - i2]]-1)/COUNT([Data]))</f>
        <v/>
      </c>
      <c r="J110" s="5" t="str">
        <f ca="1">IF(INDIRECT("A"&amp;ROW())="","",H110/COUNT([Data]))</f>
        <v/>
      </c>
      <c r="K110" s="72" t="str">
        <f ca="1">IF(INDIRECT("A"&amp;ROW())="","",NORMDIST(Tabulka249[[#This Row],[Data]],$X$6,$X$7,1))</f>
        <v/>
      </c>
      <c r="L110" s="5" t="str">
        <f t="shared" ca="1" si="4"/>
        <v/>
      </c>
      <c r="M110" s="5" t="str">
        <f>IF(ROW()=7,MAX(Tabulka249[D_i]),"")</f>
        <v/>
      </c>
      <c r="N110" s="5"/>
      <c r="O110" s="80"/>
      <c r="P110" s="80"/>
      <c r="Q110" s="80"/>
      <c r="R110" s="76" t="str">
        <f>IF(ROW()=7,IF(SUM([pomocná])&gt;0,SUM([pomocná]),1.36/SQRT(COUNT(Tabulka249[Data]))),"")</f>
        <v/>
      </c>
      <c r="S110" s="79"/>
      <c r="T110" s="72"/>
      <c r="U110" s="72"/>
      <c r="V110" s="72"/>
    </row>
    <row r="111" spans="1:22">
      <c r="A111" s="4" t="str">
        <f>IF('Odhad parametrů populace'!D114="","",'Odhad parametrů populace'!D114)</f>
        <v/>
      </c>
      <c r="B111" s="69" t="str">
        <f ca="1">IF(INDIRECT("A"&amp;ROW())="","",RANK(A111,[Data],1))</f>
        <v/>
      </c>
      <c r="C111" s="5" t="str">
        <f ca="1">IF(INDIRECT("A"&amp;ROW())="","",(B111-1)/COUNT([Data]))</f>
        <v/>
      </c>
      <c r="D111" s="5" t="str">
        <f ca="1">IF(INDIRECT("A"&amp;ROW())="","",B111/COUNT([Data]))</f>
        <v/>
      </c>
      <c r="E111" t="str">
        <f t="shared" ca="1" si="5"/>
        <v/>
      </c>
      <c r="F111" s="5" t="str">
        <f t="shared" ca="1" si="3"/>
        <v/>
      </c>
      <c r="G111" s="5" t="str">
        <f>IF(ROW()=7,MAX([D_i]),"")</f>
        <v/>
      </c>
      <c r="H111" s="69" t="str">
        <f ca="1">IF(INDIRECT("A"&amp;ROW())="","",RANK([Data],[Data],1)+COUNTIF([Data],Tabulka249[[#This Row],[Data]])-1)</f>
        <v/>
      </c>
      <c r="I111" s="5" t="str">
        <f ca="1">IF(INDIRECT("A"&amp;ROW())="","",(Tabulka249[[#This Row],[Pořadí2 - i2]]-1)/COUNT([Data]))</f>
        <v/>
      </c>
      <c r="J111" s="5" t="str">
        <f ca="1">IF(INDIRECT("A"&amp;ROW())="","",H111/COUNT([Data]))</f>
        <v/>
      </c>
      <c r="K111" s="72" t="str">
        <f ca="1">IF(INDIRECT("A"&amp;ROW())="","",NORMDIST(Tabulka249[[#This Row],[Data]],$X$6,$X$7,1))</f>
        <v/>
      </c>
      <c r="L111" s="5" t="str">
        <f t="shared" ca="1" si="4"/>
        <v/>
      </c>
      <c r="M111" s="5" t="str">
        <f>IF(ROW()=7,MAX(Tabulka249[D_i]),"")</f>
        <v/>
      </c>
      <c r="N111" s="5"/>
      <c r="O111" s="80"/>
      <c r="P111" s="80"/>
      <c r="Q111" s="80"/>
      <c r="R111" s="76" t="str">
        <f>IF(ROW()=7,IF(SUM([pomocná])&gt;0,SUM([pomocná]),1.36/SQRT(COUNT(Tabulka249[Data]))),"")</f>
        <v/>
      </c>
      <c r="S111" s="79"/>
      <c r="T111" s="72"/>
      <c r="U111" s="72"/>
      <c r="V111" s="72"/>
    </row>
    <row r="112" spans="1:22">
      <c r="A112" s="4" t="str">
        <f>IF('Odhad parametrů populace'!D115="","",'Odhad parametrů populace'!D115)</f>
        <v/>
      </c>
      <c r="B112" s="69" t="str">
        <f ca="1">IF(INDIRECT("A"&amp;ROW())="","",RANK(A112,[Data],1))</f>
        <v/>
      </c>
      <c r="C112" s="5" t="str">
        <f ca="1">IF(INDIRECT("A"&amp;ROW())="","",(B112-1)/COUNT([Data]))</f>
        <v/>
      </c>
      <c r="D112" s="5" t="str">
        <f ca="1">IF(INDIRECT("A"&amp;ROW())="","",B112/COUNT([Data]))</f>
        <v/>
      </c>
      <c r="E112" t="str">
        <f t="shared" ca="1" si="5"/>
        <v/>
      </c>
      <c r="F112" s="5" t="str">
        <f t="shared" ca="1" si="3"/>
        <v/>
      </c>
      <c r="G112" s="5" t="str">
        <f>IF(ROW()=7,MAX([D_i]),"")</f>
        <v/>
      </c>
      <c r="H112" s="69" t="str">
        <f ca="1">IF(INDIRECT("A"&amp;ROW())="","",RANK([Data],[Data],1)+COUNTIF([Data],Tabulka249[[#This Row],[Data]])-1)</f>
        <v/>
      </c>
      <c r="I112" s="5" t="str">
        <f ca="1">IF(INDIRECT("A"&amp;ROW())="","",(Tabulka249[[#This Row],[Pořadí2 - i2]]-1)/COUNT([Data]))</f>
        <v/>
      </c>
      <c r="J112" s="5" t="str">
        <f ca="1">IF(INDIRECT("A"&amp;ROW())="","",H112/COUNT([Data]))</f>
        <v/>
      </c>
      <c r="K112" s="72" t="str">
        <f ca="1">IF(INDIRECT("A"&amp;ROW())="","",NORMDIST(Tabulka249[[#This Row],[Data]],$X$6,$X$7,1))</f>
        <v/>
      </c>
      <c r="L112" s="5" t="str">
        <f t="shared" ca="1" si="4"/>
        <v/>
      </c>
      <c r="M112" s="5" t="str">
        <f>IF(ROW()=7,MAX(Tabulka249[D_i]),"")</f>
        <v/>
      </c>
      <c r="N112" s="5"/>
      <c r="O112" s="80"/>
      <c r="P112" s="80"/>
      <c r="Q112" s="80"/>
      <c r="R112" s="76" t="str">
        <f>IF(ROW()=7,IF(SUM([pomocná])&gt;0,SUM([pomocná]),1.36/SQRT(COUNT(Tabulka249[Data]))),"")</f>
        <v/>
      </c>
      <c r="S112" s="79"/>
      <c r="T112" s="72"/>
      <c r="U112" s="72"/>
      <c r="V112" s="72"/>
    </row>
    <row r="113" spans="1:22">
      <c r="A113" s="4" t="str">
        <f>IF('Odhad parametrů populace'!D116="","",'Odhad parametrů populace'!D116)</f>
        <v/>
      </c>
      <c r="B113" s="69" t="str">
        <f ca="1">IF(INDIRECT("A"&amp;ROW())="","",RANK(A113,[Data],1))</f>
        <v/>
      </c>
      <c r="C113" s="5" t="str">
        <f ca="1">IF(INDIRECT("A"&amp;ROW())="","",(B113-1)/COUNT([Data]))</f>
        <v/>
      </c>
      <c r="D113" s="5" t="str">
        <f ca="1">IF(INDIRECT("A"&amp;ROW())="","",B113/COUNT([Data]))</f>
        <v/>
      </c>
      <c r="E113" t="str">
        <f t="shared" ca="1" si="5"/>
        <v/>
      </c>
      <c r="F113" s="5" t="str">
        <f t="shared" ca="1" si="3"/>
        <v/>
      </c>
      <c r="G113" s="5" t="str">
        <f>IF(ROW()=7,MAX([D_i]),"")</f>
        <v/>
      </c>
      <c r="H113" s="69" t="str">
        <f ca="1">IF(INDIRECT("A"&amp;ROW())="","",RANK([Data],[Data],1)+COUNTIF([Data],Tabulka249[[#This Row],[Data]])-1)</f>
        <v/>
      </c>
      <c r="I113" s="5" t="str">
        <f ca="1">IF(INDIRECT("A"&amp;ROW())="","",(Tabulka249[[#This Row],[Pořadí2 - i2]]-1)/COUNT([Data]))</f>
        <v/>
      </c>
      <c r="J113" s="5" t="str">
        <f ca="1">IF(INDIRECT("A"&amp;ROW())="","",H113/COUNT([Data]))</f>
        <v/>
      </c>
      <c r="K113" s="72" t="str">
        <f ca="1">IF(INDIRECT("A"&amp;ROW())="","",NORMDIST(Tabulka249[[#This Row],[Data]],$X$6,$X$7,1))</f>
        <v/>
      </c>
      <c r="L113" s="5" t="str">
        <f t="shared" ca="1" si="4"/>
        <v/>
      </c>
      <c r="M113" s="5" t="str">
        <f>IF(ROW()=7,MAX(Tabulka249[D_i]),"")</f>
        <v/>
      </c>
      <c r="N113" s="5"/>
      <c r="O113" s="80"/>
      <c r="P113" s="80"/>
      <c r="Q113" s="80"/>
      <c r="R113" s="76" t="str">
        <f>IF(ROW()=7,IF(SUM([pomocná])&gt;0,SUM([pomocná]),1.36/SQRT(COUNT(Tabulka249[Data]))),"")</f>
        <v/>
      </c>
      <c r="S113" s="79"/>
      <c r="T113" s="72"/>
      <c r="U113" s="72"/>
      <c r="V113" s="72"/>
    </row>
    <row r="114" spans="1:22">
      <c r="A114" s="4" t="str">
        <f>IF('Odhad parametrů populace'!D117="","",'Odhad parametrů populace'!D117)</f>
        <v/>
      </c>
      <c r="B114" s="69" t="str">
        <f ca="1">IF(INDIRECT("A"&amp;ROW())="","",RANK(A114,[Data],1))</f>
        <v/>
      </c>
      <c r="C114" s="5" t="str">
        <f ca="1">IF(INDIRECT("A"&amp;ROW())="","",(B114-1)/COUNT([Data]))</f>
        <v/>
      </c>
      <c r="D114" s="5" t="str">
        <f ca="1">IF(INDIRECT("A"&amp;ROW())="","",B114/COUNT([Data]))</f>
        <v/>
      </c>
      <c r="E114" t="str">
        <f t="shared" ca="1" si="5"/>
        <v/>
      </c>
      <c r="F114" s="5" t="str">
        <f t="shared" ca="1" si="3"/>
        <v/>
      </c>
      <c r="G114" s="5" t="str">
        <f>IF(ROW()=7,MAX([D_i]),"")</f>
        <v/>
      </c>
      <c r="H114" s="69" t="str">
        <f ca="1">IF(INDIRECT("A"&amp;ROW())="","",RANK([Data],[Data],1)+COUNTIF([Data],Tabulka249[[#This Row],[Data]])-1)</f>
        <v/>
      </c>
      <c r="I114" s="5" t="str">
        <f ca="1">IF(INDIRECT("A"&amp;ROW())="","",(Tabulka249[[#This Row],[Pořadí2 - i2]]-1)/COUNT([Data]))</f>
        <v/>
      </c>
      <c r="J114" s="5" t="str">
        <f ca="1">IF(INDIRECT("A"&amp;ROW())="","",H114/COUNT([Data]))</f>
        <v/>
      </c>
      <c r="K114" s="72" t="str">
        <f ca="1">IF(INDIRECT("A"&amp;ROW())="","",NORMDIST(Tabulka249[[#This Row],[Data]],$X$6,$X$7,1))</f>
        <v/>
      </c>
      <c r="L114" s="5" t="str">
        <f t="shared" ca="1" si="4"/>
        <v/>
      </c>
      <c r="M114" s="5" t="str">
        <f>IF(ROW()=7,MAX(Tabulka249[D_i]),"")</f>
        <v/>
      </c>
      <c r="N114" s="5"/>
      <c r="O114" s="80"/>
      <c r="P114" s="80"/>
      <c r="Q114" s="80"/>
      <c r="R114" s="76" t="str">
        <f>IF(ROW()=7,IF(SUM([pomocná])&gt;0,SUM([pomocná]),1.36/SQRT(COUNT(Tabulka249[Data]))),"")</f>
        <v/>
      </c>
      <c r="S114" s="79"/>
      <c r="T114" s="72"/>
      <c r="U114" s="72"/>
      <c r="V114" s="72"/>
    </row>
    <row r="115" spans="1:22">
      <c r="A115" s="4" t="str">
        <f>IF('Odhad parametrů populace'!D118="","",'Odhad parametrů populace'!D118)</f>
        <v/>
      </c>
      <c r="B115" s="69" t="str">
        <f ca="1">IF(INDIRECT("A"&amp;ROW())="","",RANK(A115,[Data],1))</f>
        <v/>
      </c>
      <c r="C115" s="5" t="str">
        <f ca="1">IF(INDIRECT("A"&amp;ROW())="","",(B115-1)/COUNT([Data]))</f>
        <v/>
      </c>
      <c r="D115" s="5" t="str">
        <f ca="1">IF(INDIRECT("A"&amp;ROW())="","",B115/COUNT([Data]))</f>
        <v/>
      </c>
      <c r="E115" t="str">
        <f t="shared" ca="1" si="5"/>
        <v/>
      </c>
      <c r="F115" s="5" t="str">
        <f t="shared" ca="1" si="3"/>
        <v/>
      </c>
      <c r="G115" s="5" t="str">
        <f>IF(ROW()=7,MAX([D_i]),"")</f>
        <v/>
      </c>
      <c r="H115" s="69" t="str">
        <f ca="1">IF(INDIRECT("A"&amp;ROW())="","",RANK([Data],[Data],1)+COUNTIF([Data],Tabulka249[[#This Row],[Data]])-1)</f>
        <v/>
      </c>
      <c r="I115" s="5" t="str">
        <f ca="1">IF(INDIRECT("A"&amp;ROW())="","",(Tabulka249[[#This Row],[Pořadí2 - i2]]-1)/COUNT([Data]))</f>
        <v/>
      </c>
      <c r="J115" s="5" t="str">
        <f ca="1">IF(INDIRECT("A"&amp;ROW())="","",H115/COUNT([Data]))</f>
        <v/>
      </c>
      <c r="K115" s="72" t="str">
        <f ca="1">IF(INDIRECT("A"&amp;ROW())="","",NORMDIST(Tabulka249[[#This Row],[Data]],$X$6,$X$7,1))</f>
        <v/>
      </c>
      <c r="L115" s="5" t="str">
        <f t="shared" ca="1" si="4"/>
        <v/>
      </c>
      <c r="M115" s="5" t="str">
        <f>IF(ROW()=7,MAX(Tabulka249[D_i]),"")</f>
        <v/>
      </c>
      <c r="N115" s="5"/>
      <c r="O115" s="80"/>
      <c r="P115" s="80"/>
      <c r="Q115" s="80"/>
      <c r="R115" s="76" t="str">
        <f>IF(ROW()=7,IF(SUM([pomocná])&gt;0,SUM([pomocná]),1.36/SQRT(COUNT(Tabulka249[Data]))),"")</f>
        <v/>
      </c>
      <c r="S115" s="79"/>
      <c r="T115" s="72"/>
      <c r="U115" s="72"/>
      <c r="V115" s="72"/>
    </row>
    <row r="116" spans="1:22">
      <c r="A116" s="4" t="str">
        <f>IF('Odhad parametrů populace'!D119="","",'Odhad parametrů populace'!D119)</f>
        <v/>
      </c>
      <c r="B116" s="69" t="str">
        <f ca="1">IF(INDIRECT("A"&amp;ROW())="","",RANK(A116,[Data],1))</f>
        <v/>
      </c>
      <c r="C116" s="5" t="str">
        <f ca="1">IF(INDIRECT("A"&amp;ROW())="","",(B116-1)/COUNT([Data]))</f>
        <v/>
      </c>
      <c r="D116" s="5" t="str">
        <f ca="1">IF(INDIRECT("A"&amp;ROW())="","",B116/COUNT([Data]))</f>
        <v/>
      </c>
      <c r="E116" t="str">
        <f t="shared" ca="1" si="5"/>
        <v/>
      </c>
      <c r="F116" s="5" t="str">
        <f t="shared" ca="1" si="3"/>
        <v/>
      </c>
      <c r="G116" s="5" t="str">
        <f>IF(ROW()=7,MAX([D_i]),"")</f>
        <v/>
      </c>
      <c r="H116" s="69" t="str">
        <f ca="1">IF(INDIRECT("A"&amp;ROW())="","",RANK([Data],[Data],1)+COUNTIF([Data],Tabulka249[[#This Row],[Data]])-1)</f>
        <v/>
      </c>
      <c r="I116" s="5" t="str">
        <f ca="1">IF(INDIRECT("A"&amp;ROW())="","",(Tabulka249[[#This Row],[Pořadí2 - i2]]-1)/COUNT([Data]))</f>
        <v/>
      </c>
      <c r="J116" s="5" t="str">
        <f ca="1">IF(INDIRECT("A"&amp;ROW())="","",H116/COUNT([Data]))</f>
        <v/>
      </c>
      <c r="K116" s="72" t="str">
        <f ca="1">IF(INDIRECT("A"&amp;ROW())="","",NORMDIST(Tabulka249[[#This Row],[Data]],$X$6,$X$7,1))</f>
        <v/>
      </c>
      <c r="L116" s="5" t="str">
        <f t="shared" ca="1" si="4"/>
        <v/>
      </c>
      <c r="M116" s="5" t="str">
        <f>IF(ROW()=7,MAX(Tabulka249[D_i]),"")</f>
        <v/>
      </c>
      <c r="N116" s="5"/>
      <c r="O116" s="80"/>
      <c r="P116" s="80"/>
      <c r="Q116" s="80"/>
      <c r="R116" s="76" t="str">
        <f>IF(ROW()=7,IF(SUM([pomocná])&gt;0,SUM([pomocná]),1.36/SQRT(COUNT(Tabulka249[Data]))),"")</f>
        <v/>
      </c>
      <c r="S116" s="79"/>
      <c r="T116" s="72"/>
      <c r="U116" s="72"/>
      <c r="V116" s="72"/>
    </row>
    <row r="117" spans="1:22">
      <c r="A117" s="4" t="str">
        <f>IF('Odhad parametrů populace'!D120="","",'Odhad parametrů populace'!D120)</f>
        <v/>
      </c>
      <c r="B117" s="69" t="str">
        <f ca="1">IF(INDIRECT("A"&amp;ROW())="","",RANK(A117,[Data],1))</f>
        <v/>
      </c>
      <c r="C117" s="5" t="str">
        <f ca="1">IF(INDIRECT("A"&amp;ROW())="","",(B117-1)/COUNT([Data]))</f>
        <v/>
      </c>
      <c r="D117" s="5" t="str">
        <f ca="1">IF(INDIRECT("A"&amp;ROW())="","",B117/COUNT([Data]))</f>
        <v/>
      </c>
      <c r="E117" t="str">
        <f t="shared" ca="1" si="5"/>
        <v/>
      </c>
      <c r="F117" s="5" t="str">
        <f t="shared" ca="1" si="3"/>
        <v/>
      </c>
      <c r="G117" s="5" t="str">
        <f>IF(ROW()=7,MAX([D_i]),"")</f>
        <v/>
      </c>
      <c r="H117" s="69" t="str">
        <f ca="1">IF(INDIRECT("A"&amp;ROW())="","",RANK([Data],[Data],1)+COUNTIF([Data],Tabulka249[[#This Row],[Data]])-1)</f>
        <v/>
      </c>
      <c r="I117" s="5" t="str">
        <f ca="1">IF(INDIRECT("A"&amp;ROW())="","",(Tabulka249[[#This Row],[Pořadí2 - i2]]-1)/COUNT([Data]))</f>
        <v/>
      </c>
      <c r="J117" s="5" t="str">
        <f ca="1">IF(INDIRECT("A"&amp;ROW())="","",H117/COUNT([Data]))</f>
        <v/>
      </c>
      <c r="K117" s="72" t="str">
        <f ca="1">IF(INDIRECT("A"&amp;ROW())="","",NORMDIST(Tabulka249[[#This Row],[Data]],$X$6,$X$7,1))</f>
        <v/>
      </c>
      <c r="L117" s="5" t="str">
        <f t="shared" ca="1" si="4"/>
        <v/>
      </c>
      <c r="M117" s="5" t="str">
        <f>IF(ROW()=7,MAX(Tabulka249[D_i]),"")</f>
        <v/>
      </c>
      <c r="N117" s="5"/>
      <c r="O117" s="80"/>
      <c r="P117" s="80"/>
      <c r="Q117" s="80"/>
      <c r="R117" s="76" t="str">
        <f>IF(ROW()=7,IF(SUM([pomocná])&gt;0,SUM([pomocná]),1.36/SQRT(COUNT(Tabulka249[Data]))),"")</f>
        <v/>
      </c>
      <c r="S117" s="79"/>
      <c r="T117" s="72"/>
      <c r="U117" s="72"/>
      <c r="V117" s="72"/>
    </row>
    <row r="118" spans="1:22">
      <c r="A118" s="4" t="str">
        <f>IF('Odhad parametrů populace'!D121="","",'Odhad parametrů populace'!D121)</f>
        <v/>
      </c>
      <c r="B118" s="69" t="str">
        <f ca="1">IF(INDIRECT("A"&amp;ROW())="","",RANK(A118,[Data],1))</f>
        <v/>
      </c>
      <c r="C118" s="5" t="str">
        <f ca="1">IF(INDIRECT("A"&amp;ROW())="","",(B118-1)/COUNT([Data]))</f>
        <v/>
      </c>
      <c r="D118" s="5" t="str">
        <f ca="1">IF(INDIRECT("A"&amp;ROW())="","",B118/COUNT([Data]))</f>
        <v/>
      </c>
      <c r="E118" t="str">
        <f t="shared" ca="1" si="5"/>
        <v/>
      </c>
      <c r="F118" s="5" t="str">
        <f t="shared" ca="1" si="3"/>
        <v/>
      </c>
      <c r="G118" s="5" t="str">
        <f>IF(ROW()=7,MAX([D_i]),"")</f>
        <v/>
      </c>
      <c r="H118" s="69" t="str">
        <f ca="1">IF(INDIRECT("A"&amp;ROW())="","",RANK([Data],[Data],1)+COUNTIF([Data],Tabulka249[[#This Row],[Data]])-1)</f>
        <v/>
      </c>
      <c r="I118" s="5" t="str">
        <f ca="1">IF(INDIRECT("A"&amp;ROW())="","",(Tabulka249[[#This Row],[Pořadí2 - i2]]-1)/COUNT([Data]))</f>
        <v/>
      </c>
      <c r="J118" s="5" t="str">
        <f ca="1">IF(INDIRECT("A"&amp;ROW())="","",H118/COUNT([Data]))</f>
        <v/>
      </c>
      <c r="K118" s="72" t="str">
        <f ca="1">IF(INDIRECT("A"&amp;ROW())="","",NORMDIST(Tabulka249[[#This Row],[Data]],$X$6,$X$7,1))</f>
        <v/>
      </c>
      <c r="L118" s="5" t="str">
        <f t="shared" ca="1" si="4"/>
        <v/>
      </c>
      <c r="M118" s="5" t="str">
        <f>IF(ROW()=7,MAX(Tabulka249[D_i]),"")</f>
        <v/>
      </c>
      <c r="N118" s="5"/>
      <c r="O118" s="80"/>
      <c r="P118" s="80"/>
      <c r="Q118" s="80"/>
      <c r="R118" s="76" t="str">
        <f>IF(ROW()=7,IF(SUM([pomocná])&gt;0,SUM([pomocná]),1.36/SQRT(COUNT(Tabulka249[Data]))),"")</f>
        <v/>
      </c>
      <c r="S118" s="79"/>
      <c r="T118" s="72"/>
      <c r="U118" s="72"/>
      <c r="V118" s="72"/>
    </row>
    <row r="119" spans="1:22">
      <c r="A119" s="4" t="str">
        <f>IF('Odhad parametrů populace'!D122="","",'Odhad parametrů populace'!D122)</f>
        <v/>
      </c>
      <c r="B119" s="69" t="str">
        <f ca="1">IF(INDIRECT("A"&amp;ROW())="","",RANK(A119,[Data],1))</f>
        <v/>
      </c>
      <c r="C119" s="5" t="str">
        <f ca="1">IF(INDIRECT("A"&amp;ROW())="","",(B119-1)/COUNT([Data]))</f>
        <v/>
      </c>
      <c r="D119" s="5" t="str">
        <f ca="1">IF(INDIRECT("A"&amp;ROW())="","",B119/COUNT([Data]))</f>
        <v/>
      </c>
      <c r="E119" t="str">
        <f t="shared" ca="1" si="5"/>
        <v/>
      </c>
      <c r="F119" s="5" t="str">
        <f t="shared" ca="1" si="3"/>
        <v/>
      </c>
      <c r="G119" s="5" t="str">
        <f>IF(ROW()=7,MAX([D_i]),"")</f>
        <v/>
      </c>
      <c r="H119" s="69" t="str">
        <f ca="1">IF(INDIRECT("A"&amp;ROW())="","",RANK([Data],[Data],1)+COUNTIF([Data],Tabulka249[[#This Row],[Data]])-1)</f>
        <v/>
      </c>
      <c r="I119" s="5" t="str">
        <f ca="1">IF(INDIRECT("A"&amp;ROW())="","",(Tabulka249[[#This Row],[Pořadí2 - i2]]-1)/COUNT([Data]))</f>
        <v/>
      </c>
      <c r="J119" s="5" t="str">
        <f ca="1">IF(INDIRECT("A"&amp;ROW())="","",H119/COUNT([Data]))</f>
        <v/>
      </c>
      <c r="K119" s="72" t="str">
        <f ca="1">IF(INDIRECT("A"&amp;ROW())="","",NORMDIST(Tabulka249[[#This Row],[Data]],$X$6,$X$7,1))</f>
        <v/>
      </c>
      <c r="L119" s="5" t="str">
        <f t="shared" ca="1" si="4"/>
        <v/>
      </c>
      <c r="M119" s="5" t="str">
        <f>IF(ROW()=7,MAX(Tabulka249[D_i]),"")</f>
        <v/>
      </c>
      <c r="N119" s="5"/>
      <c r="O119" s="80"/>
      <c r="P119" s="80"/>
      <c r="Q119" s="80"/>
      <c r="R119" s="76" t="str">
        <f>IF(ROW()=7,IF(SUM([pomocná])&gt;0,SUM([pomocná]),1.36/SQRT(COUNT(Tabulka249[Data]))),"")</f>
        <v/>
      </c>
      <c r="S119" s="79"/>
      <c r="T119" s="72"/>
      <c r="U119" s="72"/>
      <c r="V119" s="72"/>
    </row>
    <row r="120" spans="1:22">
      <c r="A120" s="4" t="str">
        <f>IF('Odhad parametrů populace'!D123="","",'Odhad parametrů populace'!D123)</f>
        <v/>
      </c>
      <c r="B120" s="69" t="str">
        <f ca="1">IF(INDIRECT("A"&amp;ROW())="","",RANK(A120,[Data],1))</f>
        <v/>
      </c>
      <c r="C120" s="5" t="str">
        <f ca="1">IF(INDIRECT("A"&amp;ROW())="","",(B120-1)/COUNT([Data]))</f>
        <v/>
      </c>
      <c r="D120" s="5" t="str">
        <f ca="1">IF(INDIRECT("A"&amp;ROW())="","",B120/COUNT([Data]))</f>
        <v/>
      </c>
      <c r="E120" t="str">
        <f t="shared" ca="1" si="5"/>
        <v/>
      </c>
      <c r="F120" s="5" t="str">
        <f t="shared" ca="1" si="3"/>
        <v/>
      </c>
      <c r="G120" s="5" t="str">
        <f>IF(ROW()=7,MAX([D_i]),"")</f>
        <v/>
      </c>
      <c r="H120" s="69" t="str">
        <f ca="1">IF(INDIRECT("A"&amp;ROW())="","",RANK([Data],[Data],1)+COUNTIF([Data],Tabulka249[[#This Row],[Data]])-1)</f>
        <v/>
      </c>
      <c r="I120" s="5" t="str">
        <f ca="1">IF(INDIRECT("A"&amp;ROW())="","",(Tabulka249[[#This Row],[Pořadí2 - i2]]-1)/COUNT([Data]))</f>
        <v/>
      </c>
      <c r="J120" s="5" t="str">
        <f ca="1">IF(INDIRECT("A"&amp;ROW())="","",H120/COUNT([Data]))</f>
        <v/>
      </c>
      <c r="K120" s="72" t="str">
        <f ca="1">IF(INDIRECT("A"&amp;ROW())="","",NORMDIST(Tabulka249[[#This Row],[Data]],$X$6,$X$7,1))</f>
        <v/>
      </c>
      <c r="L120" s="5" t="str">
        <f t="shared" ca="1" si="4"/>
        <v/>
      </c>
      <c r="M120" s="5" t="str">
        <f>IF(ROW()=7,MAX(Tabulka249[D_i]),"")</f>
        <v/>
      </c>
      <c r="N120" s="5"/>
      <c r="O120" s="80"/>
      <c r="P120" s="80"/>
      <c r="Q120" s="80"/>
      <c r="R120" s="76" t="str">
        <f>IF(ROW()=7,IF(SUM([pomocná])&gt;0,SUM([pomocná]),1.36/SQRT(COUNT(Tabulka249[Data]))),"")</f>
        <v/>
      </c>
      <c r="S120" s="79"/>
      <c r="T120" s="72"/>
      <c r="U120" s="72"/>
      <c r="V120" s="72"/>
    </row>
    <row r="121" spans="1:22">
      <c r="A121" s="4" t="str">
        <f>IF('Odhad parametrů populace'!D124="","",'Odhad parametrů populace'!D124)</f>
        <v/>
      </c>
      <c r="B121" s="69" t="str">
        <f ca="1">IF(INDIRECT("A"&amp;ROW())="","",RANK(A121,[Data],1))</f>
        <v/>
      </c>
      <c r="C121" s="5" t="str">
        <f ca="1">IF(INDIRECT("A"&amp;ROW())="","",(B121-1)/COUNT([Data]))</f>
        <v/>
      </c>
      <c r="D121" s="5" t="str">
        <f ca="1">IF(INDIRECT("A"&amp;ROW())="","",B121/COUNT([Data]))</f>
        <v/>
      </c>
      <c r="E121" t="str">
        <f t="shared" ca="1" si="5"/>
        <v/>
      </c>
      <c r="F121" s="5" t="str">
        <f t="shared" ca="1" si="3"/>
        <v/>
      </c>
      <c r="G121" s="5" t="str">
        <f>IF(ROW()=7,MAX([D_i]),"")</f>
        <v/>
      </c>
      <c r="H121" s="69" t="str">
        <f ca="1">IF(INDIRECT("A"&amp;ROW())="","",RANK([Data],[Data],1)+COUNTIF([Data],Tabulka249[[#This Row],[Data]])-1)</f>
        <v/>
      </c>
      <c r="I121" s="5" t="str">
        <f ca="1">IF(INDIRECT("A"&amp;ROW())="","",(Tabulka249[[#This Row],[Pořadí2 - i2]]-1)/COUNT([Data]))</f>
        <v/>
      </c>
      <c r="J121" s="5" t="str">
        <f ca="1">IF(INDIRECT("A"&amp;ROW())="","",H121/COUNT([Data]))</f>
        <v/>
      </c>
      <c r="K121" s="72" t="str">
        <f ca="1">IF(INDIRECT("A"&amp;ROW())="","",NORMDIST(Tabulka249[[#This Row],[Data]],$X$6,$X$7,1))</f>
        <v/>
      </c>
      <c r="L121" s="5" t="str">
        <f t="shared" ca="1" si="4"/>
        <v/>
      </c>
      <c r="M121" s="5" t="str">
        <f>IF(ROW()=7,MAX(Tabulka249[D_i]),"")</f>
        <v/>
      </c>
      <c r="N121" s="5"/>
      <c r="O121" s="80"/>
      <c r="P121" s="80"/>
      <c r="Q121" s="80"/>
      <c r="R121" s="76" t="str">
        <f>IF(ROW()=7,IF(SUM([pomocná])&gt;0,SUM([pomocná]),1.36/SQRT(COUNT(Tabulka249[Data]))),"")</f>
        <v/>
      </c>
      <c r="S121" s="79"/>
      <c r="T121" s="72"/>
      <c r="U121" s="72"/>
      <c r="V121" s="72"/>
    </row>
    <row r="122" spans="1:22">
      <c r="A122" s="4" t="str">
        <f>IF('Odhad parametrů populace'!D125="","",'Odhad parametrů populace'!D125)</f>
        <v/>
      </c>
      <c r="B122" s="69" t="str">
        <f ca="1">IF(INDIRECT("A"&amp;ROW())="","",RANK(A122,[Data],1))</f>
        <v/>
      </c>
      <c r="C122" s="5" t="str">
        <f ca="1">IF(INDIRECT("A"&amp;ROW())="","",(B122-1)/COUNT([Data]))</f>
        <v/>
      </c>
      <c r="D122" s="5" t="str">
        <f ca="1">IF(INDIRECT("A"&amp;ROW())="","",B122/COUNT([Data]))</f>
        <v/>
      </c>
      <c r="E122" t="str">
        <f t="shared" ca="1" si="5"/>
        <v/>
      </c>
      <c r="F122" s="5" t="str">
        <f t="shared" ca="1" si="3"/>
        <v/>
      </c>
      <c r="G122" s="5" t="str">
        <f>IF(ROW()=7,MAX([D_i]),"")</f>
        <v/>
      </c>
      <c r="H122" s="69" t="str">
        <f ca="1">IF(INDIRECT("A"&amp;ROW())="","",RANK([Data],[Data],1)+COUNTIF([Data],Tabulka249[[#This Row],[Data]])-1)</f>
        <v/>
      </c>
      <c r="I122" s="5" t="str">
        <f ca="1">IF(INDIRECT("A"&amp;ROW())="","",(Tabulka249[[#This Row],[Pořadí2 - i2]]-1)/COUNT([Data]))</f>
        <v/>
      </c>
      <c r="J122" s="5" t="str">
        <f ca="1">IF(INDIRECT("A"&amp;ROW())="","",H122/COUNT([Data]))</f>
        <v/>
      </c>
      <c r="K122" s="72" t="str">
        <f ca="1">IF(INDIRECT("A"&amp;ROW())="","",NORMDIST(Tabulka249[[#This Row],[Data]],$X$6,$X$7,1))</f>
        <v/>
      </c>
      <c r="L122" s="5" t="str">
        <f t="shared" ca="1" si="4"/>
        <v/>
      </c>
      <c r="M122" s="5" t="str">
        <f>IF(ROW()=7,MAX(Tabulka249[D_i]),"")</f>
        <v/>
      </c>
      <c r="N122" s="5"/>
      <c r="O122" s="80"/>
      <c r="P122" s="80"/>
      <c r="Q122" s="80"/>
      <c r="R122" s="76" t="str">
        <f>IF(ROW()=7,IF(SUM([pomocná])&gt;0,SUM([pomocná]),1.36/SQRT(COUNT(Tabulka249[Data]))),"")</f>
        <v/>
      </c>
      <c r="S122" s="79"/>
      <c r="T122" s="72"/>
      <c r="U122" s="72"/>
      <c r="V122" s="72"/>
    </row>
    <row r="123" spans="1:22">
      <c r="A123" s="4" t="str">
        <f>IF('Odhad parametrů populace'!D126="","",'Odhad parametrů populace'!D126)</f>
        <v/>
      </c>
      <c r="B123" s="69" t="str">
        <f ca="1">IF(INDIRECT("A"&amp;ROW())="","",RANK(A123,[Data],1))</f>
        <v/>
      </c>
      <c r="C123" s="5" t="str">
        <f ca="1">IF(INDIRECT("A"&amp;ROW())="","",(B123-1)/COUNT([Data]))</f>
        <v/>
      </c>
      <c r="D123" s="5" t="str">
        <f ca="1">IF(INDIRECT("A"&amp;ROW())="","",B123/COUNT([Data]))</f>
        <v/>
      </c>
      <c r="E123" t="str">
        <f t="shared" ca="1" si="5"/>
        <v/>
      </c>
      <c r="F123" s="5" t="str">
        <f t="shared" ca="1" si="3"/>
        <v/>
      </c>
      <c r="G123" s="5" t="str">
        <f>IF(ROW()=7,MAX([D_i]),"")</f>
        <v/>
      </c>
      <c r="H123" s="69" t="str">
        <f ca="1">IF(INDIRECT("A"&amp;ROW())="","",RANK([Data],[Data],1)+COUNTIF([Data],Tabulka249[[#This Row],[Data]])-1)</f>
        <v/>
      </c>
      <c r="I123" s="5" t="str">
        <f ca="1">IF(INDIRECT("A"&amp;ROW())="","",(Tabulka249[[#This Row],[Pořadí2 - i2]]-1)/COUNT([Data]))</f>
        <v/>
      </c>
      <c r="J123" s="5" t="str">
        <f ca="1">IF(INDIRECT("A"&amp;ROW())="","",H123/COUNT([Data]))</f>
        <v/>
      </c>
      <c r="K123" s="72" t="str">
        <f ca="1">IF(INDIRECT("A"&amp;ROW())="","",NORMDIST(Tabulka249[[#This Row],[Data]],$X$6,$X$7,1))</f>
        <v/>
      </c>
      <c r="L123" s="5" t="str">
        <f t="shared" ca="1" si="4"/>
        <v/>
      </c>
      <c r="M123" s="5" t="str">
        <f>IF(ROW()=7,MAX(Tabulka249[D_i]),"")</f>
        <v/>
      </c>
      <c r="N123" s="5"/>
      <c r="O123" s="80"/>
      <c r="P123" s="80"/>
      <c r="Q123" s="80"/>
      <c r="R123" s="76" t="str">
        <f>IF(ROW()=7,IF(SUM([pomocná])&gt;0,SUM([pomocná]),1.36/SQRT(COUNT(Tabulka249[Data]))),"")</f>
        <v/>
      </c>
      <c r="S123" s="79"/>
      <c r="T123" s="72"/>
      <c r="U123" s="72"/>
      <c r="V123" s="72"/>
    </row>
    <row r="124" spans="1:22">
      <c r="A124" s="4" t="str">
        <f>IF('Odhad parametrů populace'!D127="","",'Odhad parametrů populace'!D127)</f>
        <v/>
      </c>
      <c r="B124" s="69" t="str">
        <f ca="1">IF(INDIRECT("A"&amp;ROW())="","",RANK(A124,[Data],1))</f>
        <v/>
      </c>
      <c r="C124" s="5" t="str">
        <f ca="1">IF(INDIRECT("A"&amp;ROW())="","",(B124-1)/COUNT([Data]))</f>
        <v/>
      </c>
      <c r="D124" s="5" t="str">
        <f ca="1">IF(INDIRECT("A"&amp;ROW())="","",B124/COUNT([Data]))</f>
        <v/>
      </c>
      <c r="E124" t="str">
        <f t="shared" ca="1" si="5"/>
        <v/>
      </c>
      <c r="F124" s="5" t="str">
        <f t="shared" ca="1" si="3"/>
        <v/>
      </c>
      <c r="G124" s="5" t="str">
        <f>IF(ROW()=7,MAX([D_i]),"")</f>
        <v/>
      </c>
      <c r="H124" s="69" t="str">
        <f ca="1">IF(INDIRECT("A"&amp;ROW())="","",RANK([Data],[Data],1)+COUNTIF([Data],Tabulka249[[#This Row],[Data]])-1)</f>
        <v/>
      </c>
      <c r="I124" s="5" t="str">
        <f ca="1">IF(INDIRECT("A"&amp;ROW())="","",(Tabulka249[[#This Row],[Pořadí2 - i2]]-1)/COUNT([Data]))</f>
        <v/>
      </c>
      <c r="J124" s="5" t="str">
        <f ca="1">IF(INDIRECT("A"&amp;ROW())="","",H124/COUNT([Data]))</f>
        <v/>
      </c>
      <c r="K124" s="72" t="str">
        <f ca="1">IF(INDIRECT("A"&amp;ROW())="","",NORMDIST(Tabulka249[[#This Row],[Data]],$X$6,$X$7,1))</f>
        <v/>
      </c>
      <c r="L124" s="5" t="str">
        <f t="shared" ca="1" si="4"/>
        <v/>
      </c>
      <c r="M124" s="5" t="str">
        <f>IF(ROW()=7,MAX(Tabulka249[D_i]),"")</f>
        <v/>
      </c>
      <c r="N124" s="5"/>
      <c r="O124" s="80"/>
      <c r="P124" s="80"/>
      <c r="Q124" s="80"/>
      <c r="R124" s="76" t="str">
        <f>IF(ROW()=7,IF(SUM([pomocná])&gt;0,SUM([pomocná]),1.36/SQRT(COUNT(Tabulka249[Data]))),"")</f>
        <v/>
      </c>
      <c r="S124" s="79"/>
      <c r="T124" s="72"/>
      <c r="U124" s="72"/>
      <c r="V124" s="72"/>
    </row>
    <row r="125" spans="1:22">
      <c r="A125" s="4" t="str">
        <f>IF('Odhad parametrů populace'!D128="","",'Odhad parametrů populace'!D128)</f>
        <v/>
      </c>
      <c r="B125" s="69" t="str">
        <f ca="1">IF(INDIRECT("A"&amp;ROW())="","",RANK(A125,[Data],1))</f>
        <v/>
      </c>
      <c r="C125" s="5" t="str">
        <f ca="1">IF(INDIRECT("A"&amp;ROW())="","",(B125-1)/COUNT([Data]))</f>
        <v/>
      </c>
      <c r="D125" s="5" t="str">
        <f ca="1">IF(INDIRECT("A"&amp;ROW())="","",B125/COUNT([Data]))</f>
        <v/>
      </c>
      <c r="E125" t="str">
        <f t="shared" ca="1" si="5"/>
        <v/>
      </c>
      <c r="F125" s="5" t="str">
        <f t="shared" ca="1" si="3"/>
        <v/>
      </c>
      <c r="G125" s="5" t="str">
        <f>IF(ROW()=7,MAX([D_i]),"")</f>
        <v/>
      </c>
      <c r="H125" s="69" t="str">
        <f ca="1">IF(INDIRECT("A"&amp;ROW())="","",RANK([Data],[Data],1)+COUNTIF([Data],Tabulka249[[#This Row],[Data]])-1)</f>
        <v/>
      </c>
      <c r="I125" s="5" t="str">
        <f ca="1">IF(INDIRECT("A"&amp;ROW())="","",(Tabulka249[[#This Row],[Pořadí2 - i2]]-1)/COUNT([Data]))</f>
        <v/>
      </c>
      <c r="J125" s="5" t="str">
        <f ca="1">IF(INDIRECT("A"&amp;ROW())="","",H125/COUNT([Data]))</f>
        <v/>
      </c>
      <c r="K125" s="72" t="str">
        <f ca="1">IF(INDIRECT("A"&amp;ROW())="","",NORMDIST(Tabulka249[[#This Row],[Data]],$X$6,$X$7,1))</f>
        <v/>
      </c>
      <c r="L125" s="5" t="str">
        <f t="shared" ca="1" si="4"/>
        <v/>
      </c>
      <c r="M125" s="5" t="str">
        <f>IF(ROW()=7,MAX(Tabulka249[D_i]),"")</f>
        <v/>
      </c>
      <c r="N125" s="5"/>
      <c r="O125" s="80"/>
      <c r="P125" s="80"/>
      <c r="Q125" s="80"/>
      <c r="R125" s="76" t="str">
        <f>IF(ROW()=7,IF(SUM([pomocná])&gt;0,SUM([pomocná]),1.36/SQRT(COUNT(Tabulka249[Data]))),"")</f>
        <v/>
      </c>
      <c r="S125" s="79"/>
      <c r="T125" s="72"/>
      <c r="U125" s="72"/>
      <c r="V125" s="72"/>
    </row>
    <row r="126" spans="1:22">
      <c r="A126" s="4" t="str">
        <f>IF('Odhad parametrů populace'!D129="","",'Odhad parametrů populace'!D129)</f>
        <v/>
      </c>
      <c r="B126" s="69" t="str">
        <f ca="1">IF(INDIRECT("A"&amp;ROW())="","",RANK(A126,[Data],1))</f>
        <v/>
      </c>
      <c r="C126" s="5" t="str">
        <f ca="1">IF(INDIRECT("A"&amp;ROW())="","",(B126-1)/COUNT([Data]))</f>
        <v/>
      </c>
      <c r="D126" s="5" t="str">
        <f ca="1">IF(INDIRECT("A"&amp;ROW())="","",B126/COUNT([Data]))</f>
        <v/>
      </c>
      <c r="E126" t="str">
        <f t="shared" ca="1" si="5"/>
        <v/>
      </c>
      <c r="F126" s="5" t="str">
        <f t="shared" ca="1" si="3"/>
        <v/>
      </c>
      <c r="G126" s="5" t="str">
        <f>IF(ROW()=7,MAX([D_i]),"")</f>
        <v/>
      </c>
      <c r="H126" s="69" t="str">
        <f ca="1">IF(INDIRECT("A"&amp;ROW())="","",RANK([Data],[Data],1)+COUNTIF([Data],Tabulka249[[#This Row],[Data]])-1)</f>
        <v/>
      </c>
      <c r="I126" s="5" t="str">
        <f ca="1">IF(INDIRECT("A"&amp;ROW())="","",(Tabulka249[[#This Row],[Pořadí2 - i2]]-1)/COUNT([Data]))</f>
        <v/>
      </c>
      <c r="J126" s="5" t="str">
        <f ca="1">IF(INDIRECT("A"&amp;ROW())="","",H126/COUNT([Data]))</f>
        <v/>
      </c>
      <c r="K126" s="72" t="str">
        <f ca="1">IF(INDIRECT("A"&amp;ROW())="","",NORMDIST(Tabulka249[[#This Row],[Data]],$X$6,$X$7,1))</f>
        <v/>
      </c>
      <c r="L126" s="5" t="str">
        <f t="shared" ca="1" si="4"/>
        <v/>
      </c>
      <c r="M126" s="5" t="str">
        <f>IF(ROW()=7,MAX(Tabulka249[D_i]),"")</f>
        <v/>
      </c>
      <c r="N126" s="5"/>
      <c r="O126" s="80"/>
      <c r="P126" s="80"/>
      <c r="Q126" s="80"/>
      <c r="R126" s="76" t="str">
        <f>IF(ROW()=7,IF(SUM([pomocná])&gt;0,SUM([pomocná]),1.36/SQRT(COUNT(Tabulka249[Data]))),"")</f>
        <v/>
      </c>
      <c r="S126" s="79"/>
      <c r="T126" s="72"/>
      <c r="U126" s="72"/>
      <c r="V126" s="72"/>
    </row>
    <row r="127" spans="1:22">
      <c r="A127" s="4" t="str">
        <f>IF('Odhad parametrů populace'!D130="","",'Odhad parametrů populace'!D130)</f>
        <v/>
      </c>
      <c r="B127" s="69" t="str">
        <f ca="1">IF(INDIRECT("A"&amp;ROW())="","",RANK(A127,[Data],1))</f>
        <v/>
      </c>
      <c r="C127" s="5" t="str">
        <f ca="1">IF(INDIRECT("A"&amp;ROW())="","",(B127-1)/COUNT([Data]))</f>
        <v/>
      </c>
      <c r="D127" s="5" t="str">
        <f ca="1">IF(INDIRECT("A"&amp;ROW())="","",B127/COUNT([Data]))</f>
        <v/>
      </c>
      <c r="E127" t="str">
        <f t="shared" ca="1" si="5"/>
        <v/>
      </c>
      <c r="F127" s="5" t="str">
        <f t="shared" ca="1" si="3"/>
        <v/>
      </c>
      <c r="G127" s="5" t="str">
        <f>IF(ROW()=7,MAX([D_i]),"")</f>
        <v/>
      </c>
      <c r="H127" s="69" t="str">
        <f ca="1">IF(INDIRECT("A"&amp;ROW())="","",RANK([Data],[Data],1)+COUNTIF([Data],Tabulka249[[#This Row],[Data]])-1)</f>
        <v/>
      </c>
      <c r="I127" s="5" t="str">
        <f ca="1">IF(INDIRECT("A"&amp;ROW())="","",(Tabulka249[[#This Row],[Pořadí2 - i2]]-1)/COUNT([Data]))</f>
        <v/>
      </c>
      <c r="J127" s="5" t="str">
        <f ca="1">IF(INDIRECT("A"&amp;ROW())="","",H127/COUNT([Data]))</f>
        <v/>
      </c>
      <c r="K127" s="72" t="str">
        <f ca="1">IF(INDIRECT("A"&amp;ROW())="","",NORMDIST(Tabulka249[[#This Row],[Data]],$X$6,$X$7,1))</f>
        <v/>
      </c>
      <c r="L127" s="5" t="str">
        <f t="shared" ca="1" si="4"/>
        <v/>
      </c>
      <c r="M127" s="5" t="str">
        <f>IF(ROW()=7,MAX(Tabulka249[D_i]),"")</f>
        <v/>
      </c>
      <c r="N127" s="5"/>
      <c r="O127" s="80"/>
      <c r="P127" s="80"/>
      <c r="Q127" s="80"/>
      <c r="R127" s="76" t="str">
        <f>IF(ROW()=7,IF(SUM([pomocná])&gt;0,SUM([pomocná]),1.36/SQRT(COUNT(Tabulka249[Data]))),"")</f>
        <v/>
      </c>
      <c r="S127" s="79"/>
      <c r="T127" s="72"/>
      <c r="U127" s="72"/>
      <c r="V127" s="72"/>
    </row>
    <row r="128" spans="1:22">
      <c r="A128" s="4" t="str">
        <f>IF('Odhad parametrů populace'!D131="","",'Odhad parametrů populace'!D131)</f>
        <v/>
      </c>
      <c r="B128" s="69" t="str">
        <f ca="1">IF(INDIRECT("A"&amp;ROW())="","",RANK(A128,[Data],1))</f>
        <v/>
      </c>
      <c r="C128" s="5" t="str">
        <f ca="1">IF(INDIRECT("A"&amp;ROW())="","",(B128-1)/COUNT([Data]))</f>
        <v/>
      </c>
      <c r="D128" s="5" t="str">
        <f ca="1">IF(INDIRECT("A"&amp;ROW())="","",B128/COUNT([Data]))</f>
        <v/>
      </c>
      <c r="E128" t="str">
        <f t="shared" ca="1" si="5"/>
        <v/>
      </c>
      <c r="F128" s="5" t="str">
        <f t="shared" ca="1" si="3"/>
        <v/>
      </c>
      <c r="G128" s="5" t="str">
        <f>IF(ROW()=7,MAX([D_i]),"")</f>
        <v/>
      </c>
      <c r="H128" s="69" t="str">
        <f ca="1">IF(INDIRECT("A"&amp;ROW())="","",RANK([Data],[Data],1)+COUNTIF([Data],Tabulka249[[#This Row],[Data]])-1)</f>
        <v/>
      </c>
      <c r="I128" s="5" t="str">
        <f ca="1">IF(INDIRECT("A"&amp;ROW())="","",(Tabulka249[[#This Row],[Pořadí2 - i2]]-1)/COUNT([Data]))</f>
        <v/>
      </c>
      <c r="J128" s="5" t="str">
        <f ca="1">IF(INDIRECT("A"&amp;ROW())="","",H128/COUNT([Data]))</f>
        <v/>
      </c>
      <c r="K128" s="72" t="str">
        <f ca="1">IF(INDIRECT("A"&amp;ROW())="","",NORMDIST(Tabulka249[[#This Row],[Data]],$X$6,$X$7,1))</f>
        <v/>
      </c>
      <c r="L128" s="5" t="str">
        <f t="shared" ca="1" si="4"/>
        <v/>
      </c>
      <c r="M128" s="5" t="str">
        <f>IF(ROW()=7,MAX(Tabulka249[D_i]),"")</f>
        <v/>
      </c>
      <c r="N128" s="5"/>
      <c r="O128" s="80"/>
      <c r="P128" s="80"/>
      <c r="Q128" s="80"/>
      <c r="R128" s="76" t="str">
        <f>IF(ROW()=7,IF(SUM([pomocná])&gt;0,SUM([pomocná]),1.36/SQRT(COUNT(Tabulka249[Data]))),"")</f>
        <v/>
      </c>
      <c r="S128" s="79"/>
      <c r="T128" s="72"/>
      <c r="U128" s="72"/>
      <c r="V128" s="72"/>
    </row>
    <row r="129" spans="1:22">
      <c r="A129" s="4" t="str">
        <f>IF('Odhad parametrů populace'!D132="","",'Odhad parametrů populace'!D132)</f>
        <v/>
      </c>
      <c r="B129" s="69" t="str">
        <f ca="1">IF(INDIRECT("A"&amp;ROW())="","",RANK(A129,[Data],1))</f>
        <v/>
      </c>
      <c r="C129" s="5" t="str">
        <f ca="1">IF(INDIRECT("A"&amp;ROW())="","",(B129-1)/COUNT([Data]))</f>
        <v/>
      </c>
      <c r="D129" s="5" t="str">
        <f ca="1">IF(INDIRECT("A"&amp;ROW())="","",B129/COUNT([Data]))</f>
        <v/>
      </c>
      <c r="E129" t="str">
        <f t="shared" ca="1" si="5"/>
        <v/>
      </c>
      <c r="F129" s="5" t="str">
        <f t="shared" ca="1" si="3"/>
        <v/>
      </c>
      <c r="G129" s="5" t="str">
        <f>IF(ROW()=7,MAX([D_i]),"")</f>
        <v/>
      </c>
      <c r="H129" s="69" t="str">
        <f ca="1">IF(INDIRECT("A"&amp;ROW())="","",RANK([Data],[Data],1)+COUNTIF([Data],Tabulka249[[#This Row],[Data]])-1)</f>
        <v/>
      </c>
      <c r="I129" s="5" t="str">
        <f ca="1">IF(INDIRECT("A"&amp;ROW())="","",(Tabulka249[[#This Row],[Pořadí2 - i2]]-1)/COUNT([Data]))</f>
        <v/>
      </c>
      <c r="J129" s="5" t="str">
        <f ca="1">IF(INDIRECT("A"&amp;ROW())="","",H129/COUNT([Data]))</f>
        <v/>
      </c>
      <c r="K129" s="72" t="str">
        <f ca="1">IF(INDIRECT("A"&amp;ROW())="","",NORMDIST(Tabulka249[[#This Row],[Data]],$X$6,$X$7,1))</f>
        <v/>
      </c>
      <c r="L129" s="5" t="str">
        <f t="shared" ca="1" si="4"/>
        <v/>
      </c>
      <c r="M129" s="5" t="str">
        <f>IF(ROW()=7,MAX(Tabulka249[D_i]),"")</f>
        <v/>
      </c>
      <c r="N129" s="5"/>
      <c r="O129" s="80"/>
      <c r="P129" s="80"/>
      <c r="Q129" s="80"/>
      <c r="R129" s="76" t="str">
        <f>IF(ROW()=7,IF(SUM([pomocná])&gt;0,SUM([pomocná]),1.36/SQRT(COUNT(Tabulka249[Data]))),"")</f>
        <v/>
      </c>
      <c r="S129" s="79"/>
      <c r="T129" s="72"/>
      <c r="U129" s="72"/>
      <c r="V129" s="72"/>
    </row>
    <row r="130" spans="1:22">
      <c r="A130" s="4" t="str">
        <f>IF('Odhad parametrů populace'!D133="","",'Odhad parametrů populace'!D133)</f>
        <v/>
      </c>
      <c r="B130" s="69" t="str">
        <f ca="1">IF(INDIRECT("A"&amp;ROW())="","",RANK(A130,[Data],1))</f>
        <v/>
      </c>
      <c r="C130" s="5" t="str">
        <f ca="1">IF(INDIRECT("A"&amp;ROW())="","",(B130-1)/COUNT([Data]))</f>
        <v/>
      </c>
      <c r="D130" s="5" t="str">
        <f ca="1">IF(INDIRECT("A"&amp;ROW())="","",B130/COUNT([Data]))</f>
        <v/>
      </c>
      <c r="E130" t="str">
        <f t="shared" ca="1" si="5"/>
        <v/>
      </c>
      <c r="F130" s="5" t="str">
        <f t="shared" ca="1" si="3"/>
        <v/>
      </c>
      <c r="G130" s="5" t="str">
        <f>IF(ROW()=7,MAX([D_i]),"")</f>
        <v/>
      </c>
      <c r="H130" s="69" t="str">
        <f ca="1">IF(INDIRECT("A"&amp;ROW())="","",RANK([Data],[Data],1)+COUNTIF([Data],Tabulka249[[#This Row],[Data]])-1)</f>
        <v/>
      </c>
      <c r="I130" s="5" t="str">
        <f ca="1">IF(INDIRECT("A"&amp;ROW())="","",(Tabulka249[[#This Row],[Pořadí2 - i2]]-1)/COUNT([Data]))</f>
        <v/>
      </c>
      <c r="J130" s="5" t="str">
        <f ca="1">IF(INDIRECT("A"&amp;ROW())="","",H130/COUNT([Data]))</f>
        <v/>
      </c>
      <c r="K130" s="72" t="str">
        <f ca="1">IF(INDIRECT("A"&amp;ROW())="","",NORMDIST(Tabulka249[[#This Row],[Data]],$X$6,$X$7,1))</f>
        <v/>
      </c>
      <c r="L130" s="5" t="str">
        <f t="shared" ca="1" si="4"/>
        <v/>
      </c>
      <c r="M130" s="5" t="str">
        <f>IF(ROW()=7,MAX(Tabulka249[D_i]),"")</f>
        <v/>
      </c>
      <c r="N130" s="5"/>
      <c r="O130" s="80"/>
      <c r="P130" s="80"/>
      <c r="Q130" s="80"/>
      <c r="R130" s="76" t="str">
        <f>IF(ROW()=7,IF(SUM([pomocná])&gt;0,SUM([pomocná]),1.36/SQRT(COUNT(Tabulka249[Data]))),"")</f>
        <v/>
      </c>
      <c r="S130" s="79"/>
      <c r="T130" s="72"/>
      <c r="U130" s="72"/>
      <c r="V130" s="72"/>
    </row>
    <row r="131" spans="1:22">
      <c r="A131" s="4" t="str">
        <f>IF('Odhad parametrů populace'!D134="","",'Odhad parametrů populace'!D134)</f>
        <v/>
      </c>
      <c r="B131" s="69" t="str">
        <f ca="1">IF(INDIRECT("A"&amp;ROW())="","",RANK(A131,[Data],1))</f>
        <v/>
      </c>
      <c r="C131" s="5" t="str">
        <f ca="1">IF(INDIRECT("A"&amp;ROW())="","",(B131-1)/COUNT([Data]))</f>
        <v/>
      </c>
      <c r="D131" s="5" t="str">
        <f ca="1">IF(INDIRECT("A"&amp;ROW())="","",B131/COUNT([Data]))</f>
        <v/>
      </c>
      <c r="E131" t="str">
        <f t="shared" ca="1" si="5"/>
        <v/>
      </c>
      <c r="F131" s="5" t="str">
        <f t="shared" ca="1" si="3"/>
        <v/>
      </c>
      <c r="G131" s="5" t="str">
        <f>IF(ROW()=7,MAX([D_i]),"")</f>
        <v/>
      </c>
      <c r="H131" s="69" t="str">
        <f ca="1">IF(INDIRECT("A"&amp;ROW())="","",RANK([Data],[Data],1)+COUNTIF([Data],Tabulka249[[#This Row],[Data]])-1)</f>
        <v/>
      </c>
      <c r="I131" s="5" t="str">
        <f ca="1">IF(INDIRECT("A"&amp;ROW())="","",(Tabulka249[[#This Row],[Pořadí2 - i2]]-1)/COUNT([Data]))</f>
        <v/>
      </c>
      <c r="J131" s="5" t="str">
        <f ca="1">IF(INDIRECT("A"&amp;ROW())="","",H131/COUNT([Data]))</f>
        <v/>
      </c>
      <c r="K131" s="72" t="str">
        <f ca="1">IF(INDIRECT("A"&amp;ROW())="","",NORMDIST(Tabulka249[[#This Row],[Data]],$X$6,$X$7,1))</f>
        <v/>
      </c>
      <c r="L131" s="5" t="str">
        <f t="shared" ca="1" si="4"/>
        <v/>
      </c>
      <c r="M131" s="5" t="str">
        <f>IF(ROW()=7,MAX(Tabulka249[D_i]),"")</f>
        <v/>
      </c>
      <c r="N131" s="5"/>
      <c r="O131" s="80"/>
      <c r="P131" s="80"/>
      <c r="Q131" s="80"/>
      <c r="R131" s="76" t="str">
        <f>IF(ROW()=7,IF(SUM([pomocná])&gt;0,SUM([pomocná]),1.36/SQRT(COUNT(Tabulka249[Data]))),"")</f>
        <v/>
      </c>
      <c r="S131" s="79"/>
      <c r="T131" s="72"/>
      <c r="U131" s="72"/>
      <c r="V131" s="72"/>
    </row>
    <row r="132" spans="1:22">
      <c r="A132" s="4" t="str">
        <f>IF('Odhad parametrů populace'!D135="","",'Odhad parametrů populace'!D135)</f>
        <v/>
      </c>
      <c r="B132" s="69" t="str">
        <f ca="1">IF(INDIRECT("A"&amp;ROW())="","",RANK(A132,[Data],1))</f>
        <v/>
      </c>
      <c r="C132" s="5" t="str">
        <f ca="1">IF(INDIRECT("A"&amp;ROW())="","",(B132-1)/COUNT([Data]))</f>
        <v/>
      </c>
      <c r="D132" s="5" t="str">
        <f ca="1">IF(INDIRECT("A"&amp;ROW())="","",B132/COUNT([Data]))</f>
        <v/>
      </c>
      <c r="E132" t="str">
        <f t="shared" ca="1" si="5"/>
        <v/>
      </c>
      <c r="F132" s="5" t="str">
        <f t="shared" ca="1" si="3"/>
        <v/>
      </c>
      <c r="G132" s="5" t="str">
        <f>IF(ROW()=7,MAX([D_i]),"")</f>
        <v/>
      </c>
      <c r="H132" s="69" t="str">
        <f ca="1">IF(INDIRECT("A"&amp;ROW())="","",RANK([Data],[Data],1)+COUNTIF([Data],Tabulka249[[#This Row],[Data]])-1)</f>
        <v/>
      </c>
      <c r="I132" s="5" t="str">
        <f ca="1">IF(INDIRECT("A"&amp;ROW())="","",(Tabulka249[[#This Row],[Pořadí2 - i2]]-1)/COUNT([Data]))</f>
        <v/>
      </c>
      <c r="J132" s="5" t="str">
        <f ca="1">IF(INDIRECT("A"&amp;ROW())="","",H132/COUNT([Data]))</f>
        <v/>
      </c>
      <c r="K132" s="72" t="str">
        <f ca="1">IF(INDIRECT("A"&amp;ROW())="","",NORMDIST(Tabulka249[[#This Row],[Data]],$X$6,$X$7,1))</f>
        <v/>
      </c>
      <c r="L132" s="5" t="str">
        <f t="shared" ca="1" si="4"/>
        <v/>
      </c>
      <c r="M132" s="5" t="str">
        <f>IF(ROW()=7,MAX(Tabulka249[D_i]),"")</f>
        <v/>
      </c>
      <c r="N132" s="5"/>
      <c r="O132" s="80"/>
      <c r="P132" s="80"/>
      <c r="Q132" s="80"/>
      <c r="R132" s="76" t="str">
        <f>IF(ROW()=7,IF(SUM([pomocná])&gt;0,SUM([pomocná]),1.36/SQRT(COUNT(Tabulka249[Data]))),"")</f>
        <v/>
      </c>
      <c r="S132" s="79"/>
      <c r="T132" s="72"/>
      <c r="U132" s="72"/>
      <c r="V132" s="72"/>
    </row>
    <row r="133" spans="1:22">
      <c r="A133" s="4" t="str">
        <f>IF('Odhad parametrů populace'!D136="","",'Odhad parametrů populace'!D136)</f>
        <v/>
      </c>
      <c r="B133" s="69" t="str">
        <f ca="1">IF(INDIRECT("A"&amp;ROW())="","",RANK(A133,[Data],1))</f>
        <v/>
      </c>
      <c r="C133" s="5" t="str">
        <f ca="1">IF(INDIRECT("A"&amp;ROW())="","",(B133-1)/COUNT([Data]))</f>
        <v/>
      </c>
      <c r="D133" s="5" t="str">
        <f ca="1">IF(INDIRECT("A"&amp;ROW())="","",B133/COUNT([Data]))</f>
        <v/>
      </c>
      <c r="E133" t="str">
        <f t="shared" ca="1" si="5"/>
        <v/>
      </c>
      <c r="F133" s="5" t="str">
        <f t="shared" ca="1" si="3"/>
        <v/>
      </c>
      <c r="G133" s="5" t="str">
        <f>IF(ROW()=7,MAX([D_i]),"")</f>
        <v/>
      </c>
      <c r="H133" s="69" t="str">
        <f ca="1">IF(INDIRECT("A"&amp;ROW())="","",RANK([Data],[Data],1)+COUNTIF([Data],Tabulka249[[#This Row],[Data]])-1)</f>
        <v/>
      </c>
      <c r="I133" s="5" t="str">
        <f ca="1">IF(INDIRECT("A"&amp;ROW())="","",(Tabulka249[[#This Row],[Pořadí2 - i2]]-1)/COUNT([Data]))</f>
        <v/>
      </c>
      <c r="J133" s="5" t="str">
        <f ca="1">IF(INDIRECT("A"&amp;ROW())="","",H133/COUNT([Data]))</f>
        <v/>
      </c>
      <c r="K133" s="72" t="str">
        <f ca="1">IF(INDIRECT("A"&amp;ROW())="","",NORMDIST(Tabulka249[[#This Row],[Data]],$X$6,$X$7,1))</f>
        <v/>
      </c>
      <c r="L133" s="5" t="str">
        <f t="shared" ca="1" si="4"/>
        <v/>
      </c>
      <c r="M133" s="5" t="str">
        <f>IF(ROW()=7,MAX(Tabulka249[D_i]),"")</f>
        <v/>
      </c>
      <c r="N133" s="5"/>
      <c r="O133" s="80"/>
      <c r="P133" s="80"/>
      <c r="Q133" s="80"/>
      <c r="R133" s="76" t="str">
        <f>IF(ROW()=7,IF(SUM([pomocná])&gt;0,SUM([pomocná]),1.36/SQRT(COUNT(Tabulka249[Data]))),"")</f>
        <v/>
      </c>
      <c r="S133" s="79"/>
      <c r="T133" s="72"/>
      <c r="U133" s="72"/>
      <c r="V133" s="72"/>
    </row>
    <row r="134" spans="1:22">
      <c r="A134" s="4" t="str">
        <f>IF('Odhad parametrů populace'!D137="","",'Odhad parametrů populace'!D137)</f>
        <v/>
      </c>
      <c r="B134" s="69" t="str">
        <f ca="1">IF(INDIRECT("A"&amp;ROW())="","",RANK(A134,[Data],1))</f>
        <v/>
      </c>
      <c r="C134" s="5" t="str">
        <f ca="1">IF(INDIRECT("A"&amp;ROW())="","",(B134-1)/COUNT([Data]))</f>
        <v/>
      </c>
      <c r="D134" s="5" t="str">
        <f ca="1">IF(INDIRECT("A"&amp;ROW())="","",B134/COUNT([Data]))</f>
        <v/>
      </c>
      <c r="E134" t="str">
        <f t="shared" ca="1" si="5"/>
        <v/>
      </c>
      <c r="F134" s="5" t="str">
        <f t="shared" ca="1" si="3"/>
        <v/>
      </c>
      <c r="G134" s="5" t="str">
        <f>IF(ROW()=7,MAX([D_i]),"")</f>
        <v/>
      </c>
      <c r="H134" s="69" t="str">
        <f ca="1">IF(INDIRECT("A"&amp;ROW())="","",RANK([Data],[Data],1)+COUNTIF([Data],Tabulka249[[#This Row],[Data]])-1)</f>
        <v/>
      </c>
      <c r="I134" s="5" t="str">
        <f ca="1">IF(INDIRECT("A"&amp;ROW())="","",(Tabulka249[[#This Row],[Pořadí2 - i2]]-1)/COUNT([Data]))</f>
        <v/>
      </c>
      <c r="J134" s="5" t="str">
        <f ca="1">IF(INDIRECT("A"&amp;ROW())="","",H134/COUNT([Data]))</f>
        <v/>
      </c>
      <c r="K134" s="72" t="str">
        <f ca="1">IF(INDIRECT("A"&amp;ROW())="","",NORMDIST(Tabulka249[[#This Row],[Data]],$X$6,$X$7,1))</f>
        <v/>
      </c>
      <c r="L134" s="5" t="str">
        <f t="shared" ca="1" si="4"/>
        <v/>
      </c>
      <c r="M134" s="5" t="str">
        <f>IF(ROW()=7,MAX(Tabulka249[D_i]),"")</f>
        <v/>
      </c>
      <c r="N134" s="5"/>
      <c r="O134" s="80"/>
      <c r="P134" s="80"/>
      <c r="Q134" s="80"/>
      <c r="R134" s="76" t="str">
        <f>IF(ROW()=7,IF(SUM([pomocná])&gt;0,SUM([pomocná]),1.36/SQRT(COUNT(Tabulka249[Data]))),"")</f>
        <v/>
      </c>
      <c r="S134" s="79"/>
      <c r="T134" s="72"/>
      <c r="U134" s="72"/>
      <c r="V134" s="72"/>
    </row>
    <row r="135" spans="1:22">
      <c r="A135" s="4" t="str">
        <f>IF('Odhad parametrů populace'!D138="","",'Odhad parametrů populace'!D138)</f>
        <v/>
      </c>
      <c r="B135" s="69" t="str">
        <f ca="1">IF(INDIRECT("A"&amp;ROW())="","",RANK(A135,[Data],1))</f>
        <v/>
      </c>
      <c r="C135" s="5" t="str">
        <f ca="1">IF(INDIRECT("A"&amp;ROW())="","",(B135-1)/COUNT([Data]))</f>
        <v/>
      </c>
      <c r="D135" s="5" t="str">
        <f ca="1">IF(INDIRECT("A"&amp;ROW())="","",B135/COUNT([Data]))</f>
        <v/>
      </c>
      <c r="E135" t="str">
        <f t="shared" ca="1" si="5"/>
        <v/>
      </c>
      <c r="F135" s="5" t="str">
        <f t="shared" ref="F135:F198" ca="1" si="6">IF(INDIRECT("A"&amp;ROW())="","",MAX(ABS(C135-E135),ABS(D135-E135)))</f>
        <v/>
      </c>
      <c r="G135" s="5" t="str">
        <f>IF(ROW()=7,MAX([D_i]),"")</f>
        <v/>
      </c>
      <c r="H135" s="69" t="str">
        <f ca="1">IF(INDIRECT("A"&amp;ROW())="","",RANK([Data],[Data],1)+COUNTIF([Data],Tabulka249[[#This Row],[Data]])-1)</f>
        <v/>
      </c>
      <c r="I135" s="5" t="str">
        <f ca="1">IF(INDIRECT("A"&amp;ROW())="","",(Tabulka249[[#This Row],[Pořadí2 - i2]]-1)/COUNT([Data]))</f>
        <v/>
      </c>
      <c r="J135" s="5" t="str">
        <f ca="1">IF(INDIRECT("A"&amp;ROW())="","",H135/COUNT([Data]))</f>
        <v/>
      </c>
      <c r="K135" s="72" t="str">
        <f ca="1">IF(INDIRECT("A"&amp;ROW())="","",NORMDIST(Tabulka249[[#This Row],[Data]],$X$6,$X$7,1))</f>
        <v/>
      </c>
      <c r="L135" s="5" t="str">
        <f t="shared" ref="L135:L198" ca="1" si="7">IF(INDIRECT("A"&amp;ROW())="","",MAX(ABS(I135-K135),ABS(J135-K135)))</f>
        <v/>
      </c>
      <c r="M135" s="5" t="str">
        <f>IF(ROW()=7,MAX(Tabulka249[D_i]),"")</f>
        <v/>
      </c>
      <c r="N135" s="5"/>
      <c r="O135" s="80"/>
      <c r="P135" s="80"/>
      <c r="Q135" s="80"/>
      <c r="R135" s="76" t="str">
        <f>IF(ROW()=7,IF(SUM([pomocná])&gt;0,SUM([pomocná]),1.36/SQRT(COUNT(Tabulka249[Data]))),"")</f>
        <v/>
      </c>
      <c r="S135" s="79"/>
      <c r="T135" s="72"/>
      <c r="U135" s="72"/>
      <c r="V135" s="72"/>
    </row>
    <row r="136" spans="1:22">
      <c r="A136" s="4" t="str">
        <f>IF('Odhad parametrů populace'!D139="","",'Odhad parametrů populace'!D139)</f>
        <v/>
      </c>
      <c r="B136" s="69" t="str">
        <f ca="1">IF(INDIRECT("A"&amp;ROW())="","",RANK(A136,[Data],1))</f>
        <v/>
      </c>
      <c r="C136" s="5" t="str">
        <f ca="1">IF(INDIRECT("A"&amp;ROW())="","",(B136-1)/COUNT([Data]))</f>
        <v/>
      </c>
      <c r="D136" s="5" t="str">
        <f ca="1">IF(INDIRECT("A"&amp;ROW())="","",B136/COUNT([Data]))</f>
        <v/>
      </c>
      <c r="E136" t="str">
        <f t="shared" ref="E136:E199" ca="1" si="8">IF(INDIRECT("A"&amp;ROW())="","",NORMDIST(A136,$X$6,$X$7,1))</f>
        <v/>
      </c>
      <c r="F136" s="5" t="str">
        <f t="shared" ca="1" si="6"/>
        <v/>
      </c>
      <c r="G136" s="5" t="str">
        <f>IF(ROW()=7,MAX([D_i]),"")</f>
        <v/>
      </c>
      <c r="H136" s="69" t="str">
        <f ca="1">IF(INDIRECT("A"&amp;ROW())="","",RANK([Data],[Data],1)+COUNTIF([Data],Tabulka249[[#This Row],[Data]])-1)</f>
        <v/>
      </c>
      <c r="I136" s="5" t="str">
        <f ca="1">IF(INDIRECT("A"&amp;ROW())="","",(Tabulka249[[#This Row],[Pořadí2 - i2]]-1)/COUNT([Data]))</f>
        <v/>
      </c>
      <c r="J136" s="5" t="str">
        <f ca="1">IF(INDIRECT("A"&amp;ROW())="","",H136/COUNT([Data]))</f>
        <v/>
      </c>
      <c r="K136" s="72" t="str">
        <f ca="1">IF(INDIRECT("A"&amp;ROW())="","",NORMDIST(Tabulka249[[#This Row],[Data]],$X$6,$X$7,1))</f>
        <v/>
      </c>
      <c r="L136" s="5" t="str">
        <f t="shared" ca="1" si="7"/>
        <v/>
      </c>
      <c r="M136" s="5" t="str">
        <f>IF(ROW()=7,MAX(Tabulka249[D_i]),"")</f>
        <v/>
      </c>
      <c r="N136" s="5"/>
      <c r="O136" s="80"/>
      <c r="P136" s="80"/>
      <c r="Q136" s="80"/>
      <c r="R136" s="76" t="str">
        <f>IF(ROW()=7,IF(SUM([pomocná])&gt;0,SUM([pomocná]),1.36/SQRT(COUNT(Tabulka249[Data]))),"")</f>
        <v/>
      </c>
      <c r="S136" s="79"/>
      <c r="T136" s="72"/>
      <c r="U136" s="72"/>
      <c r="V136" s="72"/>
    </row>
    <row r="137" spans="1:22">
      <c r="A137" s="4" t="str">
        <f>IF('Odhad parametrů populace'!D140="","",'Odhad parametrů populace'!D140)</f>
        <v/>
      </c>
      <c r="B137" s="69" t="str">
        <f ca="1">IF(INDIRECT("A"&amp;ROW())="","",RANK(A137,[Data],1))</f>
        <v/>
      </c>
      <c r="C137" s="5" t="str">
        <f ca="1">IF(INDIRECT("A"&amp;ROW())="","",(B137-1)/COUNT([Data]))</f>
        <v/>
      </c>
      <c r="D137" s="5" t="str">
        <f ca="1">IF(INDIRECT("A"&amp;ROW())="","",B137/COUNT([Data]))</f>
        <v/>
      </c>
      <c r="E137" t="str">
        <f t="shared" ca="1" si="8"/>
        <v/>
      </c>
      <c r="F137" s="5" t="str">
        <f t="shared" ca="1" si="6"/>
        <v/>
      </c>
      <c r="G137" s="5" t="str">
        <f>IF(ROW()=7,MAX([D_i]),"")</f>
        <v/>
      </c>
      <c r="H137" s="69" t="str">
        <f ca="1">IF(INDIRECT("A"&amp;ROW())="","",RANK([Data],[Data],1)+COUNTIF([Data],Tabulka249[[#This Row],[Data]])-1)</f>
        <v/>
      </c>
      <c r="I137" s="5" t="str">
        <f ca="1">IF(INDIRECT("A"&amp;ROW())="","",(Tabulka249[[#This Row],[Pořadí2 - i2]]-1)/COUNT([Data]))</f>
        <v/>
      </c>
      <c r="J137" s="5" t="str">
        <f ca="1">IF(INDIRECT("A"&amp;ROW())="","",H137/COUNT([Data]))</f>
        <v/>
      </c>
      <c r="K137" s="72" t="str">
        <f ca="1">IF(INDIRECT("A"&amp;ROW())="","",NORMDIST(Tabulka249[[#This Row],[Data]],$X$6,$X$7,1))</f>
        <v/>
      </c>
      <c r="L137" s="5" t="str">
        <f t="shared" ca="1" si="7"/>
        <v/>
      </c>
      <c r="M137" s="5" t="str">
        <f>IF(ROW()=7,MAX(Tabulka249[D_i]),"")</f>
        <v/>
      </c>
      <c r="N137" s="5"/>
      <c r="O137" s="80"/>
      <c r="P137" s="80"/>
      <c r="Q137" s="80"/>
      <c r="R137" s="76" t="str">
        <f>IF(ROW()=7,IF(SUM([pomocná])&gt;0,SUM([pomocná]),1.36/SQRT(COUNT(Tabulka249[Data]))),"")</f>
        <v/>
      </c>
      <c r="S137" s="79"/>
      <c r="T137" s="72"/>
      <c r="U137" s="72"/>
      <c r="V137" s="72"/>
    </row>
    <row r="138" spans="1:22">
      <c r="A138" s="4" t="str">
        <f>IF('Odhad parametrů populace'!D141="","",'Odhad parametrů populace'!D141)</f>
        <v/>
      </c>
      <c r="B138" s="69" t="str">
        <f ca="1">IF(INDIRECT("A"&amp;ROW())="","",RANK(A138,[Data],1))</f>
        <v/>
      </c>
      <c r="C138" s="5" t="str">
        <f ca="1">IF(INDIRECT("A"&amp;ROW())="","",(B138-1)/COUNT([Data]))</f>
        <v/>
      </c>
      <c r="D138" s="5" t="str">
        <f ca="1">IF(INDIRECT("A"&amp;ROW())="","",B138/COUNT([Data]))</f>
        <v/>
      </c>
      <c r="E138" t="str">
        <f t="shared" ca="1" si="8"/>
        <v/>
      </c>
      <c r="F138" s="5" t="str">
        <f t="shared" ca="1" si="6"/>
        <v/>
      </c>
      <c r="G138" s="5" t="str">
        <f>IF(ROW()=7,MAX([D_i]),"")</f>
        <v/>
      </c>
      <c r="H138" s="69" t="str">
        <f ca="1">IF(INDIRECT("A"&amp;ROW())="","",RANK([Data],[Data],1)+COUNTIF([Data],Tabulka249[[#This Row],[Data]])-1)</f>
        <v/>
      </c>
      <c r="I138" s="5" t="str">
        <f ca="1">IF(INDIRECT("A"&amp;ROW())="","",(Tabulka249[[#This Row],[Pořadí2 - i2]]-1)/COUNT([Data]))</f>
        <v/>
      </c>
      <c r="J138" s="5" t="str">
        <f ca="1">IF(INDIRECT("A"&amp;ROW())="","",H138/COUNT([Data]))</f>
        <v/>
      </c>
      <c r="K138" s="72" t="str">
        <f ca="1">IF(INDIRECT("A"&amp;ROW())="","",NORMDIST(Tabulka249[[#This Row],[Data]],$X$6,$X$7,1))</f>
        <v/>
      </c>
      <c r="L138" s="5" t="str">
        <f t="shared" ca="1" si="7"/>
        <v/>
      </c>
      <c r="M138" s="5" t="str">
        <f>IF(ROW()=7,MAX(Tabulka249[D_i]),"")</f>
        <v/>
      </c>
      <c r="N138" s="5"/>
      <c r="O138" s="80"/>
      <c r="P138" s="80"/>
      <c r="Q138" s="80"/>
      <c r="R138" s="76" t="str">
        <f>IF(ROW()=7,IF(SUM([pomocná])&gt;0,SUM([pomocná]),1.36/SQRT(COUNT(Tabulka249[Data]))),"")</f>
        <v/>
      </c>
      <c r="S138" s="79"/>
      <c r="T138" s="72"/>
      <c r="U138" s="72"/>
      <c r="V138" s="72"/>
    </row>
    <row r="139" spans="1:22">
      <c r="A139" s="4" t="str">
        <f>IF('Odhad parametrů populace'!D142="","",'Odhad parametrů populace'!D142)</f>
        <v/>
      </c>
      <c r="B139" s="69" t="str">
        <f ca="1">IF(INDIRECT("A"&amp;ROW())="","",RANK(A139,[Data],1))</f>
        <v/>
      </c>
      <c r="C139" s="5" t="str">
        <f ca="1">IF(INDIRECT("A"&amp;ROW())="","",(B139-1)/COUNT([Data]))</f>
        <v/>
      </c>
      <c r="D139" s="5" t="str">
        <f ca="1">IF(INDIRECT("A"&amp;ROW())="","",B139/COUNT([Data]))</f>
        <v/>
      </c>
      <c r="E139" t="str">
        <f t="shared" ca="1" si="8"/>
        <v/>
      </c>
      <c r="F139" s="5" t="str">
        <f t="shared" ca="1" si="6"/>
        <v/>
      </c>
      <c r="G139" s="5" t="str">
        <f>IF(ROW()=7,MAX([D_i]),"")</f>
        <v/>
      </c>
      <c r="H139" s="69" t="str">
        <f ca="1">IF(INDIRECT("A"&amp;ROW())="","",RANK([Data],[Data],1)+COUNTIF([Data],Tabulka249[[#This Row],[Data]])-1)</f>
        <v/>
      </c>
      <c r="I139" s="5" t="str">
        <f ca="1">IF(INDIRECT("A"&amp;ROW())="","",(Tabulka249[[#This Row],[Pořadí2 - i2]]-1)/COUNT([Data]))</f>
        <v/>
      </c>
      <c r="J139" s="5" t="str">
        <f ca="1">IF(INDIRECT("A"&amp;ROW())="","",H139/COUNT([Data]))</f>
        <v/>
      </c>
      <c r="K139" s="72" t="str">
        <f ca="1">IF(INDIRECT("A"&amp;ROW())="","",NORMDIST(Tabulka249[[#This Row],[Data]],$X$6,$X$7,1))</f>
        <v/>
      </c>
      <c r="L139" s="5" t="str">
        <f t="shared" ca="1" si="7"/>
        <v/>
      </c>
      <c r="M139" s="5" t="str">
        <f>IF(ROW()=7,MAX(Tabulka249[D_i]),"")</f>
        <v/>
      </c>
      <c r="N139" s="5"/>
      <c r="O139" s="80"/>
      <c r="P139" s="80"/>
      <c r="Q139" s="80"/>
      <c r="R139" s="76" t="str">
        <f>IF(ROW()=7,IF(SUM([pomocná])&gt;0,SUM([pomocná]),1.36/SQRT(COUNT(Tabulka249[Data]))),"")</f>
        <v/>
      </c>
      <c r="S139" s="79"/>
      <c r="T139" s="72"/>
      <c r="U139" s="72"/>
      <c r="V139" s="72"/>
    </row>
    <row r="140" spans="1:22">
      <c r="A140" s="4" t="str">
        <f>IF('Odhad parametrů populace'!D143="","",'Odhad parametrů populace'!D143)</f>
        <v/>
      </c>
      <c r="B140" s="69" t="str">
        <f ca="1">IF(INDIRECT("A"&amp;ROW())="","",RANK(A140,[Data],1))</f>
        <v/>
      </c>
      <c r="C140" s="5" t="str">
        <f ca="1">IF(INDIRECT("A"&amp;ROW())="","",(B140-1)/COUNT([Data]))</f>
        <v/>
      </c>
      <c r="D140" s="5" t="str">
        <f ca="1">IF(INDIRECT("A"&amp;ROW())="","",B140/COUNT([Data]))</f>
        <v/>
      </c>
      <c r="E140" t="str">
        <f t="shared" ca="1" si="8"/>
        <v/>
      </c>
      <c r="F140" s="5" t="str">
        <f t="shared" ca="1" si="6"/>
        <v/>
      </c>
      <c r="G140" s="5" t="str">
        <f>IF(ROW()=7,MAX([D_i]),"")</f>
        <v/>
      </c>
      <c r="H140" s="69" t="str">
        <f ca="1">IF(INDIRECT("A"&amp;ROW())="","",RANK([Data],[Data],1)+COUNTIF([Data],Tabulka249[[#This Row],[Data]])-1)</f>
        <v/>
      </c>
      <c r="I140" s="5" t="str">
        <f ca="1">IF(INDIRECT("A"&amp;ROW())="","",(Tabulka249[[#This Row],[Pořadí2 - i2]]-1)/COUNT([Data]))</f>
        <v/>
      </c>
      <c r="J140" s="5" t="str">
        <f ca="1">IF(INDIRECT("A"&amp;ROW())="","",H140/COUNT([Data]))</f>
        <v/>
      </c>
      <c r="K140" s="72" t="str">
        <f ca="1">IF(INDIRECT("A"&amp;ROW())="","",NORMDIST(Tabulka249[[#This Row],[Data]],$X$6,$X$7,1))</f>
        <v/>
      </c>
      <c r="L140" s="5" t="str">
        <f t="shared" ca="1" si="7"/>
        <v/>
      </c>
      <c r="M140" s="5" t="str">
        <f>IF(ROW()=7,MAX(Tabulka249[D_i]),"")</f>
        <v/>
      </c>
      <c r="N140" s="5"/>
      <c r="O140" s="80"/>
      <c r="P140" s="80"/>
      <c r="Q140" s="80"/>
      <c r="R140" s="76" t="str">
        <f>IF(ROW()=7,IF(SUM([pomocná])&gt;0,SUM([pomocná]),1.36/SQRT(COUNT(Tabulka249[Data]))),"")</f>
        <v/>
      </c>
      <c r="S140" s="79"/>
      <c r="T140" s="72"/>
      <c r="U140" s="72"/>
      <c r="V140" s="72"/>
    </row>
    <row r="141" spans="1:22">
      <c r="A141" s="4" t="str">
        <f>IF('Odhad parametrů populace'!D144="","",'Odhad parametrů populace'!D144)</f>
        <v/>
      </c>
      <c r="B141" s="69" t="str">
        <f ca="1">IF(INDIRECT("A"&amp;ROW())="","",RANK(A141,[Data],1))</f>
        <v/>
      </c>
      <c r="C141" s="5" t="str">
        <f ca="1">IF(INDIRECT("A"&amp;ROW())="","",(B141-1)/COUNT([Data]))</f>
        <v/>
      </c>
      <c r="D141" s="5" t="str">
        <f ca="1">IF(INDIRECT("A"&amp;ROW())="","",B141/COUNT([Data]))</f>
        <v/>
      </c>
      <c r="E141" t="str">
        <f t="shared" ca="1" si="8"/>
        <v/>
      </c>
      <c r="F141" s="5" t="str">
        <f t="shared" ca="1" si="6"/>
        <v/>
      </c>
      <c r="G141" s="5" t="str">
        <f>IF(ROW()=7,MAX([D_i]),"")</f>
        <v/>
      </c>
      <c r="H141" s="69" t="str">
        <f ca="1">IF(INDIRECT("A"&amp;ROW())="","",RANK([Data],[Data],1)+COUNTIF([Data],Tabulka249[[#This Row],[Data]])-1)</f>
        <v/>
      </c>
      <c r="I141" s="5" t="str">
        <f ca="1">IF(INDIRECT("A"&amp;ROW())="","",(Tabulka249[[#This Row],[Pořadí2 - i2]]-1)/COUNT([Data]))</f>
        <v/>
      </c>
      <c r="J141" s="5" t="str">
        <f ca="1">IF(INDIRECT("A"&amp;ROW())="","",H141/COUNT([Data]))</f>
        <v/>
      </c>
      <c r="K141" s="72" t="str">
        <f ca="1">IF(INDIRECT("A"&amp;ROW())="","",NORMDIST(Tabulka249[[#This Row],[Data]],$X$6,$X$7,1))</f>
        <v/>
      </c>
      <c r="L141" s="5" t="str">
        <f t="shared" ca="1" si="7"/>
        <v/>
      </c>
      <c r="M141" s="5" t="str">
        <f>IF(ROW()=7,MAX(Tabulka249[D_i]),"")</f>
        <v/>
      </c>
      <c r="N141" s="5"/>
      <c r="O141" s="80"/>
      <c r="P141" s="80"/>
      <c r="Q141" s="80"/>
      <c r="R141" s="76" t="str">
        <f>IF(ROW()=7,IF(SUM([pomocná])&gt;0,SUM([pomocná]),1.36/SQRT(COUNT(Tabulka249[Data]))),"")</f>
        <v/>
      </c>
      <c r="S141" s="79"/>
      <c r="T141" s="72"/>
      <c r="U141" s="72"/>
      <c r="V141" s="72"/>
    </row>
    <row r="142" spans="1:22">
      <c r="A142" s="4" t="str">
        <f>IF('Odhad parametrů populace'!D145="","",'Odhad parametrů populace'!D145)</f>
        <v/>
      </c>
      <c r="B142" s="69" t="str">
        <f ca="1">IF(INDIRECT("A"&amp;ROW())="","",RANK(A142,[Data],1))</f>
        <v/>
      </c>
      <c r="C142" s="5" t="str">
        <f ca="1">IF(INDIRECT("A"&amp;ROW())="","",(B142-1)/COUNT([Data]))</f>
        <v/>
      </c>
      <c r="D142" s="5" t="str">
        <f ca="1">IF(INDIRECT("A"&amp;ROW())="","",B142/COUNT([Data]))</f>
        <v/>
      </c>
      <c r="E142" t="str">
        <f t="shared" ca="1" si="8"/>
        <v/>
      </c>
      <c r="F142" s="5" t="str">
        <f t="shared" ca="1" si="6"/>
        <v/>
      </c>
      <c r="G142" s="5" t="str">
        <f>IF(ROW()=7,MAX([D_i]),"")</f>
        <v/>
      </c>
      <c r="H142" s="69" t="str">
        <f ca="1">IF(INDIRECT("A"&amp;ROW())="","",RANK([Data],[Data],1)+COUNTIF([Data],Tabulka249[[#This Row],[Data]])-1)</f>
        <v/>
      </c>
      <c r="I142" s="5" t="str">
        <f ca="1">IF(INDIRECT("A"&amp;ROW())="","",(Tabulka249[[#This Row],[Pořadí2 - i2]]-1)/COUNT([Data]))</f>
        <v/>
      </c>
      <c r="J142" s="5" t="str">
        <f ca="1">IF(INDIRECT("A"&amp;ROW())="","",H142/COUNT([Data]))</f>
        <v/>
      </c>
      <c r="K142" s="72" t="str">
        <f ca="1">IF(INDIRECT("A"&amp;ROW())="","",NORMDIST(Tabulka249[[#This Row],[Data]],$X$6,$X$7,1))</f>
        <v/>
      </c>
      <c r="L142" s="5" t="str">
        <f t="shared" ca="1" si="7"/>
        <v/>
      </c>
      <c r="M142" s="5" t="str">
        <f>IF(ROW()=7,MAX(Tabulka249[D_i]),"")</f>
        <v/>
      </c>
      <c r="N142" s="5"/>
      <c r="O142" s="80"/>
      <c r="P142" s="80"/>
      <c r="Q142" s="80"/>
      <c r="R142" s="76" t="str">
        <f>IF(ROW()=7,IF(SUM([pomocná])&gt;0,SUM([pomocná]),1.36/SQRT(COUNT(Tabulka249[Data]))),"")</f>
        <v/>
      </c>
      <c r="S142" s="79"/>
      <c r="T142" s="72"/>
      <c r="U142" s="72"/>
      <c r="V142" s="72"/>
    </row>
    <row r="143" spans="1:22">
      <c r="A143" s="4" t="str">
        <f>IF('Odhad parametrů populace'!D146="","",'Odhad parametrů populace'!D146)</f>
        <v/>
      </c>
      <c r="B143" s="69" t="str">
        <f ca="1">IF(INDIRECT("A"&amp;ROW())="","",RANK(A143,[Data],1))</f>
        <v/>
      </c>
      <c r="C143" s="5" t="str">
        <f ca="1">IF(INDIRECT("A"&amp;ROW())="","",(B143-1)/COUNT([Data]))</f>
        <v/>
      </c>
      <c r="D143" s="5" t="str">
        <f ca="1">IF(INDIRECT("A"&amp;ROW())="","",B143/COUNT([Data]))</f>
        <v/>
      </c>
      <c r="E143" t="str">
        <f t="shared" ca="1" si="8"/>
        <v/>
      </c>
      <c r="F143" s="5" t="str">
        <f t="shared" ca="1" si="6"/>
        <v/>
      </c>
      <c r="G143" s="5" t="str">
        <f>IF(ROW()=7,MAX([D_i]),"")</f>
        <v/>
      </c>
      <c r="H143" s="69" t="str">
        <f ca="1">IF(INDIRECT("A"&amp;ROW())="","",RANK([Data],[Data],1)+COUNTIF([Data],Tabulka249[[#This Row],[Data]])-1)</f>
        <v/>
      </c>
      <c r="I143" s="5" t="str">
        <f ca="1">IF(INDIRECT("A"&amp;ROW())="","",(Tabulka249[[#This Row],[Pořadí2 - i2]]-1)/COUNT([Data]))</f>
        <v/>
      </c>
      <c r="J143" s="5" t="str">
        <f ca="1">IF(INDIRECT("A"&amp;ROW())="","",H143/COUNT([Data]))</f>
        <v/>
      </c>
      <c r="K143" s="72" t="str">
        <f ca="1">IF(INDIRECT("A"&amp;ROW())="","",NORMDIST(Tabulka249[[#This Row],[Data]],$X$6,$X$7,1))</f>
        <v/>
      </c>
      <c r="L143" s="5" t="str">
        <f t="shared" ca="1" si="7"/>
        <v/>
      </c>
      <c r="M143" s="5" t="str">
        <f>IF(ROW()=7,MAX(Tabulka249[D_i]),"")</f>
        <v/>
      </c>
      <c r="N143" s="5"/>
      <c r="O143" s="80"/>
      <c r="P143" s="80"/>
      <c r="Q143" s="80"/>
      <c r="R143" s="76" t="str">
        <f>IF(ROW()=7,IF(SUM([pomocná])&gt;0,SUM([pomocná]),1.36/SQRT(COUNT(Tabulka249[Data]))),"")</f>
        <v/>
      </c>
      <c r="S143" s="79"/>
      <c r="T143" s="72"/>
      <c r="U143" s="72"/>
      <c r="V143" s="72"/>
    </row>
    <row r="144" spans="1:22">
      <c r="A144" s="4" t="str">
        <f>IF('Odhad parametrů populace'!D147="","",'Odhad parametrů populace'!D147)</f>
        <v/>
      </c>
      <c r="B144" s="69" t="str">
        <f ca="1">IF(INDIRECT("A"&amp;ROW())="","",RANK(A144,[Data],1))</f>
        <v/>
      </c>
      <c r="C144" s="5" t="str">
        <f ca="1">IF(INDIRECT("A"&amp;ROW())="","",(B144-1)/COUNT([Data]))</f>
        <v/>
      </c>
      <c r="D144" s="5" t="str">
        <f ca="1">IF(INDIRECT("A"&amp;ROW())="","",B144/COUNT([Data]))</f>
        <v/>
      </c>
      <c r="E144" t="str">
        <f t="shared" ca="1" si="8"/>
        <v/>
      </c>
      <c r="F144" s="5" t="str">
        <f t="shared" ca="1" si="6"/>
        <v/>
      </c>
      <c r="G144" s="5" t="str">
        <f>IF(ROW()=7,MAX([D_i]),"")</f>
        <v/>
      </c>
      <c r="H144" s="69" t="str">
        <f ca="1">IF(INDIRECT("A"&amp;ROW())="","",RANK([Data],[Data],1)+COUNTIF([Data],Tabulka249[[#This Row],[Data]])-1)</f>
        <v/>
      </c>
      <c r="I144" s="5" t="str">
        <f ca="1">IF(INDIRECT("A"&amp;ROW())="","",(Tabulka249[[#This Row],[Pořadí2 - i2]]-1)/COUNT([Data]))</f>
        <v/>
      </c>
      <c r="J144" s="5" t="str">
        <f ca="1">IF(INDIRECT("A"&amp;ROW())="","",H144/COUNT([Data]))</f>
        <v/>
      </c>
      <c r="K144" s="72" t="str">
        <f ca="1">IF(INDIRECT("A"&amp;ROW())="","",NORMDIST(Tabulka249[[#This Row],[Data]],$X$6,$X$7,1))</f>
        <v/>
      </c>
      <c r="L144" s="5" t="str">
        <f t="shared" ca="1" si="7"/>
        <v/>
      </c>
      <c r="M144" s="5" t="str">
        <f>IF(ROW()=7,MAX(Tabulka249[D_i]),"")</f>
        <v/>
      </c>
      <c r="N144" s="5"/>
      <c r="O144" s="80"/>
      <c r="P144" s="80"/>
      <c r="Q144" s="80"/>
      <c r="R144" s="76" t="str">
        <f>IF(ROW()=7,IF(SUM([pomocná])&gt;0,SUM([pomocná]),1.36/SQRT(COUNT(Tabulka249[Data]))),"")</f>
        <v/>
      </c>
      <c r="S144" s="79"/>
      <c r="T144" s="72"/>
      <c r="U144" s="72"/>
      <c r="V144" s="72"/>
    </row>
    <row r="145" spans="1:22">
      <c r="A145" s="4" t="str">
        <f>IF('Odhad parametrů populace'!D148="","",'Odhad parametrů populace'!D148)</f>
        <v/>
      </c>
      <c r="B145" s="69" t="str">
        <f ca="1">IF(INDIRECT("A"&amp;ROW())="","",RANK(A145,[Data],1))</f>
        <v/>
      </c>
      <c r="C145" s="5" t="str">
        <f ca="1">IF(INDIRECT("A"&amp;ROW())="","",(B145-1)/COUNT([Data]))</f>
        <v/>
      </c>
      <c r="D145" s="5" t="str">
        <f ca="1">IF(INDIRECT("A"&amp;ROW())="","",B145/COUNT([Data]))</f>
        <v/>
      </c>
      <c r="E145" t="str">
        <f t="shared" ca="1" si="8"/>
        <v/>
      </c>
      <c r="F145" s="5" t="str">
        <f t="shared" ca="1" si="6"/>
        <v/>
      </c>
      <c r="G145" s="5" t="str">
        <f>IF(ROW()=7,MAX([D_i]),"")</f>
        <v/>
      </c>
      <c r="H145" s="69" t="str">
        <f ca="1">IF(INDIRECT("A"&amp;ROW())="","",RANK([Data],[Data],1)+COUNTIF([Data],Tabulka249[[#This Row],[Data]])-1)</f>
        <v/>
      </c>
      <c r="I145" s="5" t="str">
        <f ca="1">IF(INDIRECT("A"&amp;ROW())="","",(Tabulka249[[#This Row],[Pořadí2 - i2]]-1)/COUNT([Data]))</f>
        <v/>
      </c>
      <c r="J145" s="5" t="str">
        <f ca="1">IF(INDIRECT("A"&amp;ROW())="","",H145/COUNT([Data]))</f>
        <v/>
      </c>
      <c r="K145" s="72" t="str">
        <f ca="1">IF(INDIRECT("A"&amp;ROW())="","",NORMDIST(Tabulka249[[#This Row],[Data]],$X$6,$X$7,1))</f>
        <v/>
      </c>
      <c r="L145" s="5" t="str">
        <f t="shared" ca="1" si="7"/>
        <v/>
      </c>
      <c r="M145" s="5" t="str">
        <f>IF(ROW()=7,MAX(Tabulka249[D_i]),"")</f>
        <v/>
      </c>
      <c r="N145" s="5"/>
      <c r="O145" s="80"/>
      <c r="P145" s="80"/>
      <c r="Q145" s="80"/>
      <c r="R145" s="76" t="str">
        <f>IF(ROW()=7,IF(SUM([pomocná])&gt;0,SUM([pomocná]),1.36/SQRT(COUNT(Tabulka249[Data]))),"")</f>
        <v/>
      </c>
      <c r="S145" s="79"/>
      <c r="T145" s="72"/>
      <c r="U145" s="72"/>
      <c r="V145" s="72"/>
    </row>
    <row r="146" spans="1:22">
      <c r="A146" s="4" t="str">
        <f>IF('Odhad parametrů populace'!D149="","",'Odhad parametrů populace'!D149)</f>
        <v/>
      </c>
      <c r="B146" s="69" t="str">
        <f ca="1">IF(INDIRECT("A"&amp;ROW())="","",RANK(A146,[Data],1))</f>
        <v/>
      </c>
      <c r="C146" s="5" t="str">
        <f ca="1">IF(INDIRECT("A"&amp;ROW())="","",(B146-1)/COUNT([Data]))</f>
        <v/>
      </c>
      <c r="D146" s="5" t="str">
        <f ca="1">IF(INDIRECT("A"&amp;ROW())="","",B146/COUNT([Data]))</f>
        <v/>
      </c>
      <c r="E146" t="str">
        <f t="shared" ca="1" si="8"/>
        <v/>
      </c>
      <c r="F146" s="5" t="str">
        <f t="shared" ca="1" si="6"/>
        <v/>
      </c>
      <c r="G146" s="5" t="str">
        <f>IF(ROW()=7,MAX([D_i]),"")</f>
        <v/>
      </c>
      <c r="H146" s="69" t="str">
        <f ca="1">IF(INDIRECT("A"&amp;ROW())="","",RANK([Data],[Data],1)+COUNTIF([Data],Tabulka249[[#This Row],[Data]])-1)</f>
        <v/>
      </c>
      <c r="I146" s="5" t="str">
        <f ca="1">IF(INDIRECT("A"&amp;ROW())="","",(Tabulka249[[#This Row],[Pořadí2 - i2]]-1)/COUNT([Data]))</f>
        <v/>
      </c>
      <c r="J146" s="5" t="str">
        <f ca="1">IF(INDIRECT("A"&amp;ROW())="","",H146/COUNT([Data]))</f>
        <v/>
      </c>
      <c r="K146" s="72" t="str">
        <f ca="1">IF(INDIRECT("A"&amp;ROW())="","",NORMDIST(Tabulka249[[#This Row],[Data]],$X$6,$X$7,1))</f>
        <v/>
      </c>
      <c r="L146" s="5" t="str">
        <f t="shared" ca="1" si="7"/>
        <v/>
      </c>
      <c r="M146" s="5" t="str">
        <f>IF(ROW()=7,MAX(Tabulka249[D_i]),"")</f>
        <v/>
      </c>
      <c r="N146" s="5"/>
      <c r="O146" s="80"/>
      <c r="P146" s="80"/>
      <c r="Q146" s="80"/>
      <c r="R146" s="76" t="str">
        <f>IF(ROW()=7,IF(SUM([pomocná])&gt;0,SUM([pomocná]),1.36/SQRT(COUNT(Tabulka249[Data]))),"")</f>
        <v/>
      </c>
      <c r="S146" s="79"/>
      <c r="T146" s="72"/>
      <c r="U146" s="72"/>
      <c r="V146" s="72"/>
    </row>
    <row r="147" spans="1:22">
      <c r="A147" s="4" t="str">
        <f>IF('Odhad parametrů populace'!D150="","",'Odhad parametrů populace'!D150)</f>
        <v/>
      </c>
      <c r="B147" s="69" t="str">
        <f ca="1">IF(INDIRECT("A"&amp;ROW())="","",RANK(A147,[Data],1))</f>
        <v/>
      </c>
      <c r="C147" s="5" t="str">
        <f ca="1">IF(INDIRECT("A"&amp;ROW())="","",(B147-1)/COUNT([Data]))</f>
        <v/>
      </c>
      <c r="D147" s="5" t="str">
        <f ca="1">IF(INDIRECT("A"&amp;ROW())="","",B147/COUNT([Data]))</f>
        <v/>
      </c>
      <c r="E147" t="str">
        <f t="shared" ca="1" si="8"/>
        <v/>
      </c>
      <c r="F147" s="5" t="str">
        <f t="shared" ca="1" si="6"/>
        <v/>
      </c>
      <c r="G147" s="5" t="str">
        <f>IF(ROW()=7,MAX([D_i]),"")</f>
        <v/>
      </c>
      <c r="H147" s="69" t="str">
        <f ca="1">IF(INDIRECT("A"&amp;ROW())="","",RANK([Data],[Data],1)+COUNTIF([Data],Tabulka249[[#This Row],[Data]])-1)</f>
        <v/>
      </c>
      <c r="I147" s="5" t="str">
        <f ca="1">IF(INDIRECT("A"&amp;ROW())="","",(Tabulka249[[#This Row],[Pořadí2 - i2]]-1)/COUNT([Data]))</f>
        <v/>
      </c>
      <c r="J147" s="5" t="str">
        <f ca="1">IF(INDIRECT("A"&amp;ROW())="","",H147/COUNT([Data]))</f>
        <v/>
      </c>
      <c r="K147" s="72" t="str">
        <f ca="1">IF(INDIRECT("A"&amp;ROW())="","",NORMDIST(Tabulka249[[#This Row],[Data]],$X$6,$X$7,1))</f>
        <v/>
      </c>
      <c r="L147" s="5" t="str">
        <f t="shared" ca="1" si="7"/>
        <v/>
      </c>
      <c r="M147" s="5" t="str">
        <f>IF(ROW()=7,MAX(Tabulka249[D_i]),"")</f>
        <v/>
      </c>
      <c r="N147" s="5"/>
      <c r="O147" s="80"/>
      <c r="P147" s="80"/>
      <c r="Q147" s="80"/>
      <c r="R147" s="76" t="str">
        <f>IF(ROW()=7,IF(SUM([pomocná])&gt;0,SUM([pomocná]),1.36/SQRT(COUNT(Tabulka249[Data]))),"")</f>
        <v/>
      </c>
      <c r="S147" s="79"/>
      <c r="T147" s="72"/>
      <c r="U147" s="72"/>
      <c r="V147" s="72"/>
    </row>
    <row r="148" spans="1:22">
      <c r="A148" s="4" t="str">
        <f>IF('Odhad parametrů populace'!D151="","",'Odhad parametrů populace'!D151)</f>
        <v/>
      </c>
      <c r="B148" s="69" t="str">
        <f ca="1">IF(INDIRECT("A"&amp;ROW())="","",RANK(A148,[Data],1))</f>
        <v/>
      </c>
      <c r="C148" s="5" t="str">
        <f ca="1">IF(INDIRECT("A"&amp;ROW())="","",(B148-1)/COUNT([Data]))</f>
        <v/>
      </c>
      <c r="D148" s="5" t="str">
        <f ca="1">IF(INDIRECT("A"&amp;ROW())="","",B148/COUNT([Data]))</f>
        <v/>
      </c>
      <c r="E148" t="str">
        <f t="shared" ca="1" si="8"/>
        <v/>
      </c>
      <c r="F148" s="5" t="str">
        <f t="shared" ca="1" si="6"/>
        <v/>
      </c>
      <c r="G148" s="5" t="str">
        <f>IF(ROW()=7,MAX([D_i]),"")</f>
        <v/>
      </c>
      <c r="H148" s="69" t="str">
        <f ca="1">IF(INDIRECT("A"&amp;ROW())="","",RANK([Data],[Data],1)+COUNTIF([Data],Tabulka249[[#This Row],[Data]])-1)</f>
        <v/>
      </c>
      <c r="I148" s="5" t="str">
        <f ca="1">IF(INDIRECT("A"&amp;ROW())="","",(Tabulka249[[#This Row],[Pořadí2 - i2]]-1)/COUNT([Data]))</f>
        <v/>
      </c>
      <c r="J148" s="5" t="str">
        <f ca="1">IF(INDIRECT("A"&amp;ROW())="","",H148/COUNT([Data]))</f>
        <v/>
      </c>
      <c r="K148" s="72" t="str">
        <f ca="1">IF(INDIRECT("A"&amp;ROW())="","",NORMDIST(Tabulka249[[#This Row],[Data]],$X$6,$X$7,1))</f>
        <v/>
      </c>
      <c r="L148" s="5" t="str">
        <f t="shared" ca="1" si="7"/>
        <v/>
      </c>
      <c r="M148" s="5" t="str">
        <f>IF(ROW()=7,MAX(Tabulka249[D_i]),"")</f>
        <v/>
      </c>
      <c r="N148" s="5"/>
      <c r="O148" s="80"/>
      <c r="P148" s="80"/>
      <c r="Q148" s="80"/>
      <c r="R148" s="76" t="str">
        <f>IF(ROW()=7,IF(SUM([pomocná])&gt;0,SUM([pomocná]),1.36/SQRT(COUNT(Tabulka249[Data]))),"")</f>
        <v/>
      </c>
      <c r="S148" s="79"/>
      <c r="T148" s="72"/>
      <c r="U148" s="72"/>
      <c r="V148" s="72"/>
    </row>
    <row r="149" spans="1:22">
      <c r="A149" s="4" t="str">
        <f>IF('Odhad parametrů populace'!D152="","",'Odhad parametrů populace'!D152)</f>
        <v/>
      </c>
      <c r="B149" s="69" t="str">
        <f ca="1">IF(INDIRECT("A"&amp;ROW())="","",RANK(A149,[Data],1))</f>
        <v/>
      </c>
      <c r="C149" s="5" t="str">
        <f ca="1">IF(INDIRECT("A"&amp;ROW())="","",(B149-1)/COUNT([Data]))</f>
        <v/>
      </c>
      <c r="D149" s="5" t="str">
        <f ca="1">IF(INDIRECT("A"&amp;ROW())="","",B149/COUNT([Data]))</f>
        <v/>
      </c>
      <c r="E149" t="str">
        <f t="shared" ca="1" si="8"/>
        <v/>
      </c>
      <c r="F149" s="5" t="str">
        <f t="shared" ca="1" si="6"/>
        <v/>
      </c>
      <c r="G149" s="5" t="str">
        <f>IF(ROW()=7,MAX([D_i]),"")</f>
        <v/>
      </c>
      <c r="H149" s="69" t="str">
        <f ca="1">IF(INDIRECT("A"&amp;ROW())="","",RANK([Data],[Data],1)+COUNTIF([Data],Tabulka249[[#This Row],[Data]])-1)</f>
        <v/>
      </c>
      <c r="I149" s="5" t="str">
        <f ca="1">IF(INDIRECT("A"&amp;ROW())="","",(Tabulka249[[#This Row],[Pořadí2 - i2]]-1)/COUNT([Data]))</f>
        <v/>
      </c>
      <c r="J149" s="5" t="str">
        <f ca="1">IF(INDIRECT("A"&amp;ROW())="","",H149/COUNT([Data]))</f>
        <v/>
      </c>
      <c r="K149" s="72" t="str">
        <f ca="1">IF(INDIRECT("A"&amp;ROW())="","",NORMDIST(Tabulka249[[#This Row],[Data]],$X$6,$X$7,1))</f>
        <v/>
      </c>
      <c r="L149" s="5" t="str">
        <f t="shared" ca="1" si="7"/>
        <v/>
      </c>
      <c r="M149" s="5" t="str">
        <f>IF(ROW()=7,MAX(Tabulka249[D_i]),"")</f>
        <v/>
      </c>
      <c r="N149" s="5"/>
      <c r="O149" s="80"/>
      <c r="P149" s="80"/>
      <c r="Q149" s="80"/>
      <c r="R149" s="76" t="str">
        <f>IF(ROW()=7,IF(SUM([pomocná])&gt;0,SUM([pomocná]),1.36/SQRT(COUNT(Tabulka249[Data]))),"")</f>
        <v/>
      </c>
      <c r="S149" s="79"/>
      <c r="T149" s="72"/>
      <c r="U149" s="72"/>
      <c r="V149" s="72"/>
    </row>
    <row r="150" spans="1:22">
      <c r="A150" s="4" t="str">
        <f>IF('Odhad parametrů populace'!D153="","",'Odhad parametrů populace'!D153)</f>
        <v/>
      </c>
      <c r="B150" s="69" t="str">
        <f ca="1">IF(INDIRECT("A"&amp;ROW())="","",RANK(A150,[Data],1))</f>
        <v/>
      </c>
      <c r="C150" s="5" t="str">
        <f ca="1">IF(INDIRECT("A"&amp;ROW())="","",(B150-1)/COUNT([Data]))</f>
        <v/>
      </c>
      <c r="D150" s="5" t="str">
        <f ca="1">IF(INDIRECT("A"&amp;ROW())="","",B150/COUNT([Data]))</f>
        <v/>
      </c>
      <c r="E150" t="str">
        <f t="shared" ca="1" si="8"/>
        <v/>
      </c>
      <c r="F150" s="5" t="str">
        <f t="shared" ca="1" si="6"/>
        <v/>
      </c>
      <c r="G150" s="5" t="str">
        <f>IF(ROW()=7,MAX([D_i]),"")</f>
        <v/>
      </c>
      <c r="H150" s="69" t="str">
        <f ca="1">IF(INDIRECT("A"&amp;ROW())="","",RANK([Data],[Data],1)+COUNTIF([Data],Tabulka249[[#This Row],[Data]])-1)</f>
        <v/>
      </c>
      <c r="I150" s="5" t="str">
        <f ca="1">IF(INDIRECT("A"&amp;ROW())="","",(Tabulka249[[#This Row],[Pořadí2 - i2]]-1)/COUNT([Data]))</f>
        <v/>
      </c>
      <c r="J150" s="5" t="str">
        <f ca="1">IF(INDIRECT("A"&amp;ROW())="","",H150/COUNT([Data]))</f>
        <v/>
      </c>
      <c r="K150" s="72" t="str">
        <f ca="1">IF(INDIRECT("A"&amp;ROW())="","",NORMDIST(Tabulka249[[#This Row],[Data]],$X$6,$X$7,1))</f>
        <v/>
      </c>
      <c r="L150" s="5" t="str">
        <f t="shared" ca="1" si="7"/>
        <v/>
      </c>
      <c r="M150" s="5" t="str">
        <f>IF(ROW()=7,MAX(Tabulka249[D_i]),"")</f>
        <v/>
      </c>
      <c r="N150" s="5"/>
      <c r="O150" s="80"/>
      <c r="P150" s="80"/>
      <c r="Q150" s="80"/>
      <c r="R150" s="76" t="str">
        <f>IF(ROW()=7,IF(SUM([pomocná])&gt;0,SUM([pomocná]),1.36/SQRT(COUNT(Tabulka249[Data]))),"")</f>
        <v/>
      </c>
      <c r="S150" s="79"/>
      <c r="T150" s="72"/>
      <c r="U150" s="72"/>
      <c r="V150" s="72"/>
    </row>
    <row r="151" spans="1:22">
      <c r="A151" s="4" t="str">
        <f>IF('Odhad parametrů populace'!D154="","",'Odhad parametrů populace'!D154)</f>
        <v/>
      </c>
      <c r="B151" s="69" t="str">
        <f ca="1">IF(INDIRECT("A"&amp;ROW())="","",RANK(A151,[Data],1))</f>
        <v/>
      </c>
      <c r="C151" s="5" t="str">
        <f ca="1">IF(INDIRECT("A"&amp;ROW())="","",(B151-1)/COUNT([Data]))</f>
        <v/>
      </c>
      <c r="D151" s="5" t="str">
        <f ca="1">IF(INDIRECT("A"&amp;ROW())="","",B151/COUNT([Data]))</f>
        <v/>
      </c>
      <c r="E151" t="str">
        <f t="shared" ca="1" si="8"/>
        <v/>
      </c>
      <c r="F151" s="5" t="str">
        <f t="shared" ca="1" si="6"/>
        <v/>
      </c>
      <c r="G151" s="5" t="str">
        <f>IF(ROW()=7,MAX([D_i]),"")</f>
        <v/>
      </c>
      <c r="H151" s="69" t="str">
        <f ca="1">IF(INDIRECT("A"&amp;ROW())="","",RANK([Data],[Data],1)+COUNTIF([Data],Tabulka249[[#This Row],[Data]])-1)</f>
        <v/>
      </c>
      <c r="I151" s="5" t="str">
        <f ca="1">IF(INDIRECT("A"&amp;ROW())="","",(Tabulka249[[#This Row],[Pořadí2 - i2]]-1)/COUNT([Data]))</f>
        <v/>
      </c>
      <c r="J151" s="5" t="str">
        <f ca="1">IF(INDIRECT("A"&amp;ROW())="","",H151/COUNT([Data]))</f>
        <v/>
      </c>
      <c r="K151" s="72" t="str">
        <f ca="1">IF(INDIRECT("A"&amp;ROW())="","",NORMDIST(Tabulka249[[#This Row],[Data]],$X$6,$X$7,1))</f>
        <v/>
      </c>
      <c r="L151" s="5" t="str">
        <f t="shared" ca="1" si="7"/>
        <v/>
      </c>
      <c r="M151" s="5" t="str">
        <f>IF(ROW()=7,MAX(Tabulka249[D_i]),"")</f>
        <v/>
      </c>
      <c r="N151" s="5"/>
      <c r="O151" s="80"/>
      <c r="P151" s="80"/>
      <c r="Q151" s="80"/>
      <c r="R151" s="76" t="str">
        <f>IF(ROW()=7,IF(SUM([pomocná])&gt;0,SUM([pomocná]),1.36/SQRT(COUNT(Tabulka249[Data]))),"")</f>
        <v/>
      </c>
      <c r="S151" s="79"/>
      <c r="T151" s="72"/>
      <c r="U151" s="72"/>
      <c r="V151" s="72"/>
    </row>
    <row r="152" spans="1:22">
      <c r="A152" s="4" t="str">
        <f>IF('Odhad parametrů populace'!D155="","",'Odhad parametrů populace'!D155)</f>
        <v/>
      </c>
      <c r="B152" s="69" t="str">
        <f ca="1">IF(INDIRECT("A"&amp;ROW())="","",RANK(A152,[Data],1))</f>
        <v/>
      </c>
      <c r="C152" s="5" t="str">
        <f ca="1">IF(INDIRECT("A"&amp;ROW())="","",(B152-1)/COUNT([Data]))</f>
        <v/>
      </c>
      <c r="D152" s="5" t="str">
        <f ca="1">IF(INDIRECT("A"&amp;ROW())="","",B152/COUNT([Data]))</f>
        <v/>
      </c>
      <c r="E152" t="str">
        <f t="shared" ca="1" si="8"/>
        <v/>
      </c>
      <c r="F152" s="5" t="str">
        <f t="shared" ca="1" si="6"/>
        <v/>
      </c>
      <c r="G152" s="5" t="str">
        <f>IF(ROW()=7,MAX([D_i]),"")</f>
        <v/>
      </c>
      <c r="H152" s="69" t="str">
        <f ca="1">IF(INDIRECT("A"&amp;ROW())="","",RANK([Data],[Data],1)+COUNTIF([Data],Tabulka249[[#This Row],[Data]])-1)</f>
        <v/>
      </c>
      <c r="I152" s="5" t="str">
        <f ca="1">IF(INDIRECT("A"&amp;ROW())="","",(Tabulka249[[#This Row],[Pořadí2 - i2]]-1)/COUNT([Data]))</f>
        <v/>
      </c>
      <c r="J152" s="5" t="str">
        <f ca="1">IF(INDIRECT("A"&amp;ROW())="","",H152/COUNT([Data]))</f>
        <v/>
      </c>
      <c r="K152" s="72" t="str">
        <f ca="1">IF(INDIRECT("A"&amp;ROW())="","",NORMDIST(Tabulka249[[#This Row],[Data]],$X$6,$X$7,1))</f>
        <v/>
      </c>
      <c r="L152" s="5" t="str">
        <f t="shared" ca="1" si="7"/>
        <v/>
      </c>
      <c r="M152" s="5" t="str">
        <f>IF(ROW()=7,MAX(Tabulka249[D_i]),"")</f>
        <v/>
      </c>
      <c r="N152" s="5"/>
      <c r="O152" s="80"/>
      <c r="P152" s="80"/>
      <c r="Q152" s="80"/>
      <c r="R152" s="76" t="str">
        <f>IF(ROW()=7,IF(SUM([pomocná])&gt;0,SUM([pomocná]),1.36/SQRT(COUNT(Tabulka249[Data]))),"")</f>
        <v/>
      </c>
      <c r="S152" s="79"/>
      <c r="T152" s="72"/>
      <c r="U152" s="72"/>
      <c r="V152" s="72"/>
    </row>
    <row r="153" spans="1:22">
      <c r="A153" s="4" t="str">
        <f>IF('Odhad parametrů populace'!D156="","",'Odhad parametrů populace'!D156)</f>
        <v/>
      </c>
      <c r="B153" s="69" t="str">
        <f ca="1">IF(INDIRECT("A"&amp;ROW())="","",RANK(A153,[Data],1))</f>
        <v/>
      </c>
      <c r="C153" s="5" t="str">
        <f ca="1">IF(INDIRECT("A"&amp;ROW())="","",(B153-1)/COUNT([Data]))</f>
        <v/>
      </c>
      <c r="D153" s="5" t="str">
        <f ca="1">IF(INDIRECT("A"&amp;ROW())="","",B153/COUNT([Data]))</f>
        <v/>
      </c>
      <c r="E153" t="str">
        <f t="shared" ca="1" si="8"/>
        <v/>
      </c>
      <c r="F153" s="5" t="str">
        <f t="shared" ca="1" si="6"/>
        <v/>
      </c>
      <c r="G153" s="5" t="str">
        <f>IF(ROW()=7,MAX([D_i]),"")</f>
        <v/>
      </c>
      <c r="H153" s="69" t="str">
        <f ca="1">IF(INDIRECT("A"&amp;ROW())="","",RANK([Data],[Data],1)+COUNTIF([Data],Tabulka249[[#This Row],[Data]])-1)</f>
        <v/>
      </c>
      <c r="I153" s="5" t="str">
        <f ca="1">IF(INDIRECT("A"&amp;ROW())="","",(Tabulka249[[#This Row],[Pořadí2 - i2]]-1)/COUNT([Data]))</f>
        <v/>
      </c>
      <c r="J153" s="5" t="str">
        <f ca="1">IF(INDIRECT("A"&amp;ROW())="","",H153/COUNT([Data]))</f>
        <v/>
      </c>
      <c r="K153" s="72" t="str">
        <f ca="1">IF(INDIRECT("A"&amp;ROW())="","",NORMDIST(Tabulka249[[#This Row],[Data]],$X$6,$X$7,1))</f>
        <v/>
      </c>
      <c r="L153" s="5" t="str">
        <f t="shared" ca="1" si="7"/>
        <v/>
      </c>
      <c r="M153" s="5" t="str">
        <f>IF(ROW()=7,MAX(Tabulka249[D_i]),"")</f>
        <v/>
      </c>
      <c r="N153" s="5"/>
      <c r="O153" s="80"/>
      <c r="P153" s="80"/>
      <c r="Q153" s="80"/>
      <c r="R153" s="76" t="str">
        <f>IF(ROW()=7,IF(SUM([pomocná])&gt;0,SUM([pomocná]),1.36/SQRT(COUNT(Tabulka249[Data]))),"")</f>
        <v/>
      </c>
      <c r="S153" s="79"/>
      <c r="T153" s="72"/>
      <c r="U153" s="72"/>
      <c r="V153" s="72"/>
    </row>
    <row r="154" spans="1:22">
      <c r="A154" s="4" t="str">
        <f>IF('Odhad parametrů populace'!D157="","",'Odhad parametrů populace'!D157)</f>
        <v/>
      </c>
      <c r="B154" s="69" t="str">
        <f ca="1">IF(INDIRECT("A"&amp;ROW())="","",RANK(A154,[Data],1))</f>
        <v/>
      </c>
      <c r="C154" s="5" t="str">
        <f ca="1">IF(INDIRECT("A"&amp;ROW())="","",(B154-1)/COUNT([Data]))</f>
        <v/>
      </c>
      <c r="D154" s="5" t="str">
        <f ca="1">IF(INDIRECT("A"&amp;ROW())="","",B154/COUNT([Data]))</f>
        <v/>
      </c>
      <c r="E154" t="str">
        <f t="shared" ca="1" si="8"/>
        <v/>
      </c>
      <c r="F154" s="5" t="str">
        <f t="shared" ca="1" si="6"/>
        <v/>
      </c>
      <c r="G154" s="5" t="str">
        <f>IF(ROW()=7,MAX([D_i]),"")</f>
        <v/>
      </c>
      <c r="H154" s="69" t="str">
        <f ca="1">IF(INDIRECT("A"&amp;ROW())="","",RANK([Data],[Data],1)+COUNTIF([Data],Tabulka249[[#This Row],[Data]])-1)</f>
        <v/>
      </c>
      <c r="I154" s="5" t="str">
        <f ca="1">IF(INDIRECT("A"&amp;ROW())="","",(Tabulka249[[#This Row],[Pořadí2 - i2]]-1)/COUNT([Data]))</f>
        <v/>
      </c>
      <c r="J154" s="5" t="str">
        <f ca="1">IF(INDIRECT("A"&amp;ROW())="","",H154/COUNT([Data]))</f>
        <v/>
      </c>
      <c r="K154" s="72" t="str">
        <f ca="1">IF(INDIRECT("A"&amp;ROW())="","",NORMDIST(Tabulka249[[#This Row],[Data]],$X$6,$X$7,1))</f>
        <v/>
      </c>
      <c r="L154" s="5" t="str">
        <f t="shared" ca="1" si="7"/>
        <v/>
      </c>
      <c r="M154" s="5" t="str">
        <f>IF(ROW()=7,MAX(Tabulka249[D_i]),"")</f>
        <v/>
      </c>
      <c r="N154" s="5"/>
      <c r="O154" s="80"/>
      <c r="P154" s="80"/>
      <c r="Q154" s="80"/>
      <c r="R154" s="76" t="str">
        <f>IF(ROW()=7,IF(SUM([pomocná])&gt;0,SUM([pomocná]),1.36/SQRT(COUNT(Tabulka249[Data]))),"")</f>
        <v/>
      </c>
      <c r="S154" s="79"/>
      <c r="T154" s="72"/>
      <c r="U154" s="72"/>
      <c r="V154" s="72"/>
    </row>
    <row r="155" spans="1:22">
      <c r="A155" s="4" t="str">
        <f>IF('Odhad parametrů populace'!D158="","",'Odhad parametrů populace'!D158)</f>
        <v/>
      </c>
      <c r="B155" s="69" t="str">
        <f ca="1">IF(INDIRECT("A"&amp;ROW())="","",RANK(A155,[Data],1))</f>
        <v/>
      </c>
      <c r="C155" s="5" t="str">
        <f ca="1">IF(INDIRECT("A"&amp;ROW())="","",(B155-1)/COUNT([Data]))</f>
        <v/>
      </c>
      <c r="D155" s="5" t="str">
        <f ca="1">IF(INDIRECT("A"&amp;ROW())="","",B155/COUNT([Data]))</f>
        <v/>
      </c>
      <c r="E155" t="str">
        <f t="shared" ca="1" si="8"/>
        <v/>
      </c>
      <c r="F155" s="5" t="str">
        <f t="shared" ca="1" si="6"/>
        <v/>
      </c>
      <c r="G155" s="5" t="str">
        <f>IF(ROW()=7,MAX([D_i]),"")</f>
        <v/>
      </c>
      <c r="H155" s="69" t="str">
        <f ca="1">IF(INDIRECT("A"&amp;ROW())="","",RANK([Data],[Data],1)+COUNTIF([Data],Tabulka249[[#This Row],[Data]])-1)</f>
        <v/>
      </c>
      <c r="I155" s="5" t="str">
        <f ca="1">IF(INDIRECT("A"&amp;ROW())="","",(Tabulka249[[#This Row],[Pořadí2 - i2]]-1)/COUNT([Data]))</f>
        <v/>
      </c>
      <c r="J155" s="5" t="str">
        <f ca="1">IF(INDIRECT("A"&amp;ROW())="","",H155/COUNT([Data]))</f>
        <v/>
      </c>
      <c r="K155" s="72" t="str">
        <f ca="1">IF(INDIRECT("A"&amp;ROW())="","",NORMDIST(Tabulka249[[#This Row],[Data]],$X$6,$X$7,1))</f>
        <v/>
      </c>
      <c r="L155" s="5" t="str">
        <f t="shared" ca="1" si="7"/>
        <v/>
      </c>
      <c r="M155" s="5" t="str">
        <f>IF(ROW()=7,MAX(Tabulka249[D_i]),"")</f>
        <v/>
      </c>
      <c r="N155" s="5"/>
      <c r="O155" s="80"/>
      <c r="P155" s="80"/>
      <c r="Q155" s="80"/>
      <c r="R155" s="76" t="str">
        <f>IF(ROW()=7,IF(SUM([pomocná])&gt;0,SUM([pomocná]),1.36/SQRT(COUNT(Tabulka249[Data]))),"")</f>
        <v/>
      </c>
      <c r="S155" s="79"/>
      <c r="T155" s="72"/>
      <c r="U155" s="72"/>
      <c r="V155" s="72"/>
    </row>
    <row r="156" spans="1:22">
      <c r="A156" s="4" t="str">
        <f>IF('Odhad parametrů populace'!D159="","",'Odhad parametrů populace'!D159)</f>
        <v/>
      </c>
      <c r="B156" s="69" t="str">
        <f ca="1">IF(INDIRECT("A"&amp;ROW())="","",RANK(A156,[Data],1))</f>
        <v/>
      </c>
      <c r="C156" s="5" t="str">
        <f ca="1">IF(INDIRECT("A"&amp;ROW())="","",(B156-1)/COUNT([Data]))</f>
        <v/>
      </c>
      <c r="D156" s="5" t="str">
        <f ca="1">IF(INDIRECT("A"&amp;ROW())="","",B156/COUNT([Data]))</f>
        <v/>
      </c>
      <c r="E156" t="str">
        <f t="shared" ca="1" si="8"/>
        <v/>
      </c>
      <c r="F156" s="5" t="str">
        <f t="shared" ca="1" si="6"/>
        <v/>
      </c>
      <c r="G156" s="5" t="str">
        <f>IF(ROW()=7,MAX([D_i]),"")</f>
        <v/>
      </c>
      <c r="H156" s="69" t="str">
        <f ca="1">IF(INDIRECT("A"&amp;ROW())="","",RANK([Data],[Data],1)+COUNTIF([Data],Tabulka249[[#This Row],[Data]])-1)</f>
        <v/>
      </c>
      <c r="I156" s="5" t="str">
        <f ca="1">IF(INDIRECT("A"&amp;ROW())="","",(Tabulka249[[#This Row],[Pořadí2 - i2]]-1)/COUNT([Data]))</f>
        <v/>
      </c>
      <c r="J156" s="5" t="str">
        <f ca="1">IF(INDIRECT("A"&amp;ROW())="","",H156/COUNT([Data]))</f>
        <v/>
      </c>
      <c r="K156" s="72" t="str">
        <f ca="1">IF(INDIRECT("A"&amp;ROW())="","",NORMDIST(Tabulka249[[#This Row],[Data]],$X$6,$X$7,1))</f>
        <v/>
      </c>
      <c r="L156" s="5" t="str">
        <f t="shared" ca="1" si="7"/>
        <v/>
      </c>
      <c r="M156" s="5" t="str">
        <f>IF(ROW()=7,MAX(Tabulka249[D_i]),"")</f>
        <v/>
      </c>
      <c r="N156" s="5"/>
      <c r="O156" s="80"/>
      <c r="P156" s="80"/>
      <c r="Q156" s="80"/>
      <c r="R156" s="76" t="str">
        <f>IF(ROW()=7,IF(SUM([pomocná])&gt;0,SUM([pomocná]),1.36/SQRT(COUNT(Tabulka249[Data]))),"")</f>
        <v/>
      </c>
      <c r="S156" s="79"/>
      <c r="T156" s="72"/>
      <c r="U156" s="72"/>
      <c r="V156" s="72"/>
    </row>
    <row r="157" spans="1:22">
      <c r="A157" s="4" t="str">
        <f>IF('Odhad parametrů populace'!D160="","",'Odhad parametrů populace'!D160)</f>
        <v/>
      </c>
      <c r="B157" s="69" t="str">
        <f ca="1">IF(INDIRECT("A"&amp;ROW())="","",RANK(A157,[Data],1))</f>
        <v/>
      </c>
      <c r="C157" s="5" t="str">
        <f ca="1">IF(INDIRECT("A"&amp;ROW())="","",(B157-1)/COUNT([Data]))</f>
        <v/>
      </c>
      <c r="D157" s="5" t="str">
        <f ca="1">IF(INDIRECT("A"&amp;ROW())="","",B157/COUNT([Data]))</f>
        <v/>
      </c>
      <c r="E157" t="str">
        <f t="shared" ca="1" si="8"/>
        <v/>
      </c>
      <c r="F157" s="5" t="str">
        <f t="shared" ca="1" si="6"/>
        <v/>
      </c>
      <c r="G157" s="5" t="str">
        <f>IF(ROW()=7,MAX([D_i]),"")</f>
        <v/>
      </c>
      <c r="H157" s="69" t="str">
        <f ca="1">IF(INDIRECT("A"&amp;ROW())="","",RANK([Data],[Data],1)+COUNTIF([Data],Tabulka249[[#This Row],[Data]])-1)</f>
        <v/>
      </c>
      <c r="I157" s="5" t="str">
        <f ca="1">IF(INDIRECT("A"&amp;ROW())="","",(Tabulka249[[#This Row],[Pořadí2 - i2]]-1)/COUNT([Data]))</f>
        <v/>
      </c>
      <c r="J157" s="5" t="str">
        <f ca="1">IF(INDIRECT("A"&amp;ROW())="","",H157/COUNT([Data]))</f>
        <v/>
      </c>
      <c r="K157" s="72" t="str">
        <f ca="1">IF(INDIRECT("A"&amp;ROW())="","",NORMDIST(Tabulka249[[#This Row],[Data]],$X$6,$X$7,1))</f>
        <v/>
      </c>
      <c r="L157" s="5" t="str">
        <f t="shared" ca="1" si="7"/>
        <v/>
      </c>
      <c r="M157" s="5" t="str">
        <f>IF(ROW()=7,MAX(Tabulka249[D_i]),"")</f>
        <v/>
      </c>
      <c r="N157" s="5"/>
      <c r="O157" s="80"/>
      <c r="P157" s="80"/>
      <c r="Q157" s="80"/>
      <c r="R157" s="76" t="str">
        <f>IF(ROW()=7,IF(SUM([pomocná])&gt;0,SUM([pomocná]),1.36/SQRT(COUNT(Tabulka249[Data]))),"")</f>
        <v/>
      </c>
      <c r="S157" s="79"/>
      <c r="T157" s="72"/>
      <c r="U157" s="72"/>
      <c r="V157" s="72"/>
    </row>
    <row r="158" spans="1:22">
      <c r="A158" s="4" t="str">
        <f>IF('Odhad parametrů populace'!D161="","",'Odhad parametrů populace'!D161)</f>
        <v/>
      </c>
      <c r="B158" s="69" t="str">
        <f ca="1">IF(INDIRECT("A"&amp;ROW())="","",RANK(A158,[Data],1))</f>
        <v/>
      </c>
      <c r="C158" s="5" t="str">
        <f ca="1">IF(INDIRECT("A"&amp;ROW())="","",(B158-1)/COUNT([Data]))</f>
        <v/>
      </c>
      <c r="D158" s="5" t="str">
        <f ca="1">IF(INDIRECT("A"&amp;ROW())="","",B158/COUNT([Data]))</f>
        <v/>
      </c>
      <c r="E158" t="str">
        <f t="shared" ca="1" si="8"/>
        <v/>
      </c>
      <c r="F158" s="5" t="str">
        <f t="shared" ca="1" si="6"/>
        <v/>
      </c>
      <c r="G158" s="5" t="str">
        <f>IF(ROW()=7,MAX([D_i]),"")</f>
        <v/>
      </c>
      <c r="H158" s="69" t="str">
        <f ca="1">IF(INDIRECT("A"&amp;ROW())="","",RANK([Data],[Data],1)+COUNTIF([Data],Tabulka249[[#This Row],[Data]])-1)</f>
        <v/>
      </c>
      <c r="I158" s="5" t="str">
        <f ca="1">IF(INDIRECT("A"&amp;ROW())="","",(Tabulka249[[#This Row],[Pořadí2 - i2]]-1)/COUNT([Data]))</f>
        <v/>
      </c>
      <c r="J158" s="5" t="str">
        <f ca="1">IF(INDIRECT("A"&amp;ROW())="","",H158/COUNT([Data]))</f>
        <v/>
      </c>
      <c r="K158" s="72" t="str">
        <f ca="1">IF(INDIRECT("A"&amp;ROW())="","",NORMDIST(Tabulka249[[#This Row],[Data]],$X$6,$X$7,1))</f>
        <v/>
      </c>
      <c r="L158" s="5" t="str">
        <f t="shared" ca="1" si="7"/>
        <v/>
      </c>
      <c r="M158" s="5" t="str">
        <f>IF(ROW()=7,MAX(Tabulka249[D_i]),"")</f>
        <v/>
      </c>
      <c r="N158" s="5"/>
      <c r="O158" s="80"/>
      <c r="P158" s="80"/>
      <c r="Q158" s="80"/>
      <c r="R158" s="76" t="str">
        <f>IF(ROW()=7,IF(SUM([pomocná])&gt;0,SUM([pomocná]),1.36/SQRT(COUNT(Tabulka249[Data]))),"")</f>
        <v/>
      </c>
      <c r="S158" s="79"/>
      <c r="T158" s="72"/>
      <c r="U158" s="72"/>
      <c r="V158" s="72"/>
    </row>
    <row r="159" spans="1:22">
      <c r="A159" s="4" t="str">
        <f>IF('Odhad parametrů populace'!D162="","",'Odhad parametrů populace'!D162)</f>
        <v/>
      </c>
      <c r="B159" s="69" t="str">
        <f ca="1">IF(INDIRECT("A"&amp;ROW())="","",RANK(A159,[Data],1))</f>
        <v/>
      </c>
      <c r="C159" s="5" t="str">
        <f ca="1">IF(INDIRECT("A"&amp;ROW())="","",(B159-1)/COUNT([Data]))</f>
        <v/>
      </c>
      <c r="D159" s="5" t="str">
        <f ca="1">IF(INDIRECT("A"&amp;ROW())="","",B159/COUNT([Data]))</f>
        <v/>
      </c>
      <c r="E159" t="str">
        <f t="shared" ca="1" si="8"/>
        <v/>
      </c>
      <c r="F159" s="5" t="str">
        <f t="shared" ca="1" si="6"/>
        <v/>
      </c>
      <c r="G159" s="5" t="str">
        <f>IF(ROW()=7,MAX([D_i]),"")</f>
        <v/>
      </c>
      <c r="H159" s="69" t="str">
        <f ca="1">IF(INDIRECT("A"&amp;ROW())="","",RANK([Data],[Data],1)+COUNTIF([Data],Tabulka249[[#This Row],[Data]])-1)</f>
        <v/>
      </c>
      <c r="I159" s="5" t="str">
        <f ca="1">IF(INDIRECT("A"&amp;ROW())="","",(Tabulka249[[#This Row],[Pořadí2 - i2]]-1)/COUNT([Data]))</f>
        <v/>
      </c>
      <c r="J159" s="5" t="str">
        <f ca="1">IF(INDIRECT("A"&amp;ROW())="","",H159/COUNT([Data]))</f>
        <v/>
      </c>
      <c r="K159" s="72" t="str">
        <f ca="1">IF(INDIRECT("A"&amp;ROW())="","",NORMDIST(Tabulka249[[#This Row],[Data]],$X$6,$X$7,1))</f>
        <v/>
      </c>
      <c r="L159" s="5" t="str">
        <f t="shared" ca="1" si="7"/>
        <v/>
      </c>
      <c r="M159" s="5" t="str">
        <f>IF(ROW()=7,MAX(Tabulka249[D_i]),"")</f>
        <v/>
      </c>
      <c r="N159" s="5"/>
      <c r="O159" s="80"/>
      <c r="P159" s="80"/>
      <c r="Q159" s="80"/>
      <c r="R159" s="76" t="str">
        <f>IF(ROW()=7,IF(SUM([pomocná])&gt;0,SUM([pomocná]),1.36/SQRT(COUNT(Tabulka249[Data]))),"")</f>
        <v/>
      </c>
      <c r="S159" s="79"/>
      <c r="T159" s="72"/>
      <c r="U159" s="72"/>
      <c r="V159" s="72"/>
    </row>
    <row r="160" spans="1:22">
      <c r="A160" s="4" t="str">
        <f>IF('Odhad parametrů populace'!D163="","",'Odhad parametrů populace'!D163)</f>
        <v/>
      </c>
      <c r="B160" s="69" t="str">
        <f ca="1">IF(INDIRECT("A"&amp;ROW())="","",RANK(A160,[Data],1))</f>
        <v/>
      </c>
      <c r="C160" s="5" t="str">
        <f ca="1">IF(INDIRECT("A"&amp;ROW())="","",(B160-1)/COUNT([Data]))</f>
        <v/>
      </c>
      <c r="D160" s="5" t="str">
        <f ca="1">IF(INDIRECT("A"&amp;ROW())="","",B160/COUNT([Data]))</f>
        <v/>
      </c>
      <c r="E160" t="str">
        <f t="shared" ca="1" si="8"/>
        <v/>
      </c>
      <c r="F160" s="5" t="str">
        <f t="shared" ca="1" si="6"/>
        <v/>
      </c>
      <c r="G160" s="5" t="str">
        <f>IF(ROW()=7,MAX([D_i]),"")</f>
        <v/>
      </c>
      <c r="H160" s="69" t="str">
        <f ca="1">IF(INDIRECT("A"&amp;ROW())="","",RANK([Data],[Data],1)+COUNTIF([Data],Tabulka249[[#This Row],[Data]])-1)</f>
        <v/>
      </c>
      <c r="I160" s="5" t="str">
        <f ca="1">IF(INDIRECT("A"&amp;ROW())="","",(Tabulka249[[#This Row],[Pořadí2 - i2]]-1)/COUNT([Data]))</f>
        <v/>
      </c>
      <c r="J160" s="5" t="str">
        <f ca="1">IF(INDIRECT("A"&amp;ROW())="","",H160/COUNT([Data]))</f>
        <v/>
      </c>
      <c r="K160" s="72" t="str">
        <f ca="1">IF(INDIRECT("A"&amp;ROW())="","",NORMDIST(Tabulka249[[#This Row],[Data]],$X$6,$X$7,1))</f>
        <v/>
      </c>
      <c r="L160" s="5" t="str">
        <f t="shared" ca="1" si="7"/>
        <v/>
      </c>
      <c r="M160" s="5" t="str">
        <f>IF(ROW()=7,MAX(Tabulka249[D_i]),"")</f>
        <v/>
      </c>
      <c r="N160" s="5"/>
      <c r="O160" s="80"/>
      <c r="P160" s="80"/>
      <c r="Q160" s="80"/>
      <c r="R160" s="76" t="str">
        <f>IF(ROW()=7,IF(SUM([pomocná])&gt;0,SUM([pomocná]),1.36/SQRT(COUNT(Tabulka249[Data]))),"")</f>
        <v/>
      </c>
      <c r="S160" s="79"/>
      <c r="T160" s="72"/>
      <c r="U160" s="72"/>
      <c r="V160" s="72"/>
    </row>
    <row r="161" spans="1:22">
      <c r="A161" s="4" t="str">
        <f>IF('Odhad parametrů populace'!D164="","",'Odhad parametrů populace'!D164)</f>
        <v/>
      </c>
      <c r="B161" s="69" t="str">
        <f ca="1">IF(INDIRECT("A"&amp;ROW())="","",RANK(A161,[Data],1))</f>
        <v/>
      </c>
      <c r="C161" s="5" t="str">
        <f ca="1">IF(INDIRECT("A"&amp;ROW())="","",(B161-1)/COUNT([Data]))</f>
        <v/>
      </c>
      <c r="D161" s="5" t="str">
        <f ca="1">IF(INDIRECT("A"&amp;ROW())="","",B161/COUNT([Data]))</f>
        <v/>
      </c>
      <c r="E161" t="str">
        <f t="shared" ca="1" si="8"/>
        <v/>
      </c>
      <c r="F161" s="5" t="str">
        <f t="shared" ca="1" si="6"/>
        <v/>
      </c>
      <c r="G161" s="5" t="str">
        <f>IF(ROW()=7,MAX([D_i]),"")</f>
        <v/>
      </c>
      <c r="H161" s="69" t="str">
        <f ca="1">IF(INDIRECT("A"&amp;ROW())="","",RANK([Data],[Data],1)+COUNTIF([Data],Tabulka249[[#This Row],[Data]])-1)</f>
        <v/>
      </c>
      <c r="I161" s="5" t="str">
        <f ca="1">IF(INDIRECT("A"&amp;ROW())="","",(Tabulka249[[#This Row],[Pořadí2 - i2]]-1)/COUNT([Data]))</f>
        <v/>
      </c>
      <c r="J161" s="5" t="str">
        <f ca="1">IF(INDIRECT("A"&amp;ROW())="","",H161/COUNT([Data]))</f>
        <v/>
      </c>
      <c r="K161" s="72" t="str">
        <f ca="1">IF(INDIRECT("A"&amp;ROW())="","",NORMDIST(Tabulka249[[#This Row],[Data]],$X$6,$X$7,1))</f>
        <v/>
      </c>
      <c r="L161" s="5" t="str">
        <f t="shared" ca="1" si="7"/>
        <v/>
      </c>
      <c r="M161" s="5" t="str">
        <f>IF(ROW()=7,MAX(Tabulka249[D_i]),"")</f>
        <v/>
      </c>
      <c r="N161" s="5"/>
      <c r="O161" s="80"/>
      <c r="P161" s="80"/>
      <c r="Q161" s="80"/>
      <c r="R161" s="76" t="str">
        <f>IF(ROW()=7,IF(SUM([pomocná])&gt;0,SUM([pomocná]),1.36/SQRT(COUNT(Tabulka249[Data]))),"")</f>
        <v/>
      </c>
      <c r="S161" s="79"/>
      <c r="T161" s="72"/>
      <c r="U161" s="72"/>
      <c r="V161" s="72"/>
    </row>
    <row r="162" spans="1:22">
      <c r="A162" s="4" t="str">
        <f>IF('Odhad parametrů populace'!D165="","",'Odhad parametrů populace'!D165)</f>
        <v/>
      </c>
      <c r="B162" s="69" t="str">
        <f ca="1">IF(INDIRECT("A"&amp;ROW())="","",RANK(A162,[Data],1))</f>
        <v/>
      </c>
      <c r="C162" s="5" t="str">
        <f ca="1">IF(INDIRECT("A"&amp;ROW())="","",(B162-1)/COUNT([Data]))</f>
        <v/>
      </c>
      <c r="D162" s="5" t="str">
        <f ca="1">IF(INDIRECT("A"&amp;ROW())="","",B162/COUNT([Data]))</f>
        <v/>
      </c>
      <c r="E162" t="str">
        <f t="shared" ca="1" si="8"/>
        <v/>
      </c>
      <c r="F162" s="5" t="str">
        <f t="shared" ca="1" si="6"/>
        <v/>
      </c>
      <c r="G162" s="5" t="str">
        <f>IF(ROW()=7,MAX([D_i]),"")</f>
        <v/>
      </c>
      <c r="H162" s="69" t="str">
        <f ca="1">IF(INDIRECT("A"&amp;ROW())="","",RANK([Data],[Data],1)+COUNTIF([Data],Tabulka249[[#This Row],[Data]])-1)</f>
        <v/>
      </c>
      <c r="I162" s="5" t="str">
        <f ca="1">IF(INDIRECT("A"&amp;ROW())="","",(Tabulka249[[#This Row],[Pořadí2 - i2]]-1)/COUNT([Data]))</f>
        <v/>
      </c>
      <c r="J162" s="5" t="str">
        <f ca="1">IF(INDIRECT("A"&amp;ROW())="","",H162/COUNT([Data]))</f>
        <v/>
      </c>
      <c r="K162" s="72" t="str">
        <f ca="1">IF(INDIRECT("A"&amp;ROW())="","",NORMDIST(Tabulka249[[#This Row],[Data]],$X$6,$X$7,1))</f>
        <v/>
      </c>
      <c r="L162" s="5" t="str">
        <f t="shared" ca="1" si="7"/>
        <v/>
      </c>
      <c r="M162" s="5" t="str">
        <f>IF(ROW()=7,MAX(Tabulka249[D_i]),"")</f>
        <v/>
      </c>
      <c r="N162" s="5"/>
      <c r="O162" s="80"/>
      <c r="P162" s="80"/>
      <c r="Q162" s="80"/>
      <c r="R162" s="76" t="str">
        <f>IF(ROW()=7,IF(SUM([pomocná])&gt;0,SUM([pomocná]),1.36/SQRT(COUNT(Tabulka249[Data]))),"")</f>
        <v/>
      </c>
      <c r="S162" s="79"/>
      <c r="T162" s="72"/>
      <c r="U162" s="72"/>
      <c r="V162" s="72"/>
    </row>
    <row r="163" spans="1:22">
      <c r="A163" s="4" t="str">
        <f>IF('Odhad parametrů populace'!D166="","",'Odhad parametrů populace'!D166)</f>
        <v/>
      </c>
      <c r="B163" s="69" t="str">
        <f ca="1">IF(INDIRECT("A"&amp;ROW())="","",RANK(A163,[Data],1))</f>
        <v/>
      </c>
      <c r="C163" s="5" t="str">
        <f ca="1">IF(INDIRECT("A"&amp;ROW())="","",(B163-1)/COUNT([Data]))</f>
        <v/>
      </c>
      <c r="D163" s="5" t="str">
        <f ca="1">IF(INDIRECT("A"&amp;ROW())="","",B163/COUNT([Data]))</f>
        <v/>
      </c>
      <c r="E163" t="str">
        <f t="shared" ca="1" si="8"/>
        <v/>
      </c>
      <c r="F163" s="5" t="str">
        <f t="shared" ca="1" si="6"/>
        <v/>
      </c>
      <c r="G163" s="5" t="str">
        <f>IF(ROW()=7,MAX([D_i]),"")</f>
        <v/>
      </c>
      <c r="H163" s="69" t="str">
        <f ca="1">IF(INDIRECT("A"&amp;ROW())="","",RANK([Data],[Data],1)+COUNTIF([Data],Tabulka249[[#This Row],[Data]])-1)</f>
        <v/>
      </c>
      <c r="I163" s="5" t="str">
        <f ca="1">IF(INDIRECT("A"&amp;ROW())="","",(Tabulka249[[#This Row],[Pořadí2 - i2]]-1)/COUNT([Data]))</f>
        <v/>
      </c>
      <c r="J163" s="5" t="str">
        <f ca="1">IF(INDIRECT("A"&amp;ROW())="","",H163/COUNT([Data]))</f>
        <v/>
      </c>
      <c r="K163" s="72" t="str">
        <f ca="1">IF(INDIRECT("A"&amp;ROW())="","",NORMDIST(Tabulka249[[#This Row],[Data]],$X$6,$X$7,1))</f>
        <v/>
      </c>
      <c r="L163" s="5" t="str">
        <f t="shared" ca="1" si="7"/>
        <v/>
      </c>
      <c r="M163" s="5" t="str">
        <f>IF(ROW()=7,MAX(Tabulka249[D_i]),"")</f>
        <v/>
      </c>
      <c r="N163" s="5"/>
      <c r="O163" s="80"/>
      <c r="P163" s="80"/>
      <c r="Q163" s="80"/>
      <c r="R163" s="76" t="str">
        <f>IF(ROW()=7,IF(SUM([pomocná])&gt;0,SUM([pomocná]),1.36/SQRT(COUNT(Tabulka249[Data]))),"")</f>
        <v/>
      </c>
      <c r="S163" s="79"/>
      <c r="T163" s="72"/>
      <c r="U163" s="72"/>
      <c r="V163" s="72"/>
    </row>
    <row r="164" spans="1:22">
      <c r="A164" s="4" t="str">
        <f>IF('Odhad parametrů populace'!D167="","",'Odhad parametrů populace'!D167)</f>
        <v/>
      </c>
      <c r="B164" s="69" t="str">
        <f ca="1">IF(INDIRECT("A"&amp;ROW())="","",RANK(A164,[Data],1))</f>
        <v/>
      </c>
      <c r="C164" s="5" t="str">
        <f ca="1">IF(INDIRECT("A"&amp;ROW())="","",(B164-1)/COUNT([Data]))</f>
        <v/>
      </c>
      <c r="D164" s="5" t="str">
        <f ca="1">IF(INDIRECT("A"&amp;ROW())="","",B164/COUNT([Data]))</f>
        <v/>
      </c>
      <c r="E164" t="str">
        <f t="shared" ca="1" si="8"/>
        <v/>
      </c>
      <c r="F164" s="5" t="str">
        <f t="shared" ca="1" si="6"/>
        <v/>
      </c>
      <c r="G164" s="5" t="str">
        <f>IF(ROW()=7,MAX([D_i]),"")</f>
        <v/>
      </c>
      <c r="H164" s="69" t="str">
        <f ca="1">IF(INDIRECT("A"&amp;ROW())="","",RANK([Data],[Data],1)+COUNTIF([Data],Tabulka249[[#This Row],[Data]])-1)</f>
        <v/>
      </c>
      <c r="I164" s="5" t="str">
        <f ca="1">IF(INDIRECT("A"&amp;ROW())="","",(Tabulka249[[#This Row],[Pořadí2 - i2]]-1)/COUNT([Data]))</f>
        <v/>
      </c>
      <c r="J164" s="5" t="str">
        <f ca="1">IF(INDIRECT("A"&amp;ROW())="","",H164/COUNT([Data]))</f>
        <v/>
      </c>
      <c r="K164" s="72" t="str">
        <f ca="1">IF(INDIRECT("A"&amp;ROW())="","",NORMDIST(Tabulka249[[#This Row],[Data]],$X$6,$X$7,1))</f>
        <v/>
      </c>
      <c r="L164" s="5" t="str">
        <f t="shared" ca="1" si="7"/>
        <v/>
      </c>
      <c r="M164" s="5" t="str">
        <f>IF(ROW()=7,MAX(Tabulka249[D_i]),"")</f>
        <v/>
      </c>
      <c r="N164" s="5"/>
      <c r="O164" s="80"/>
      <c r="P164" s="80"/>
      <c r="Q164" s="80"/>
      <c r="R164" s="76" t="str">
        <f>IF(ROW()=7,IF(SUM([pomocná])&gt;0,SUM([pomocná]),1.36/SQRT(COUNT(Tabulka249[Data]))),"")</f>
        <v/>
      </c>
      <c r="S164" s="79"/>
      <c r="T164" s="72"/>
      <c r="U164" s="72"/>
      <c r="V164" s="72"/>
    </row>
    <row r="165" spans="1:22">
      <c r="A165" s="4" t="str">
        <f>IF('Odhad parametrů populace'!D168="","",'Odhad parametrů populace'!D168)</f>
        <v/>
      </c>
      <c r="B165" s="69" t="str">
        <f ca="1">IF(INDIRECT("A"&amp;ROW())="","",RANK(A165,[Data],1))</f>
        <v/>
      </c>
      <c r="C165" s="5" t="str">
        <f ca="1">IF(INDIRECT("A"&amp;ROW())="","",(B165-1)/COUNT([Data]))</f>
        <v/>
      </c>
      <c r="D165" s="5" t="str">
        <f ca="1">IF(INDIRECT("A"&amp;ROW())="","",B165/COUNT([Data]))</f>
        <v/>
      </c>
      <c r="E165" t="str">
        <f t="shared" ca="1" si="8"/>
        <v/>
      </c>
      <c r="F165" s="5" t="str">
        <f t="shared" ca="1" si="6"/>
        <v/>
      </c>
      <c r="G165" s="5" t="str">
        <f>IF(ROW()=7,MAX([D_i]),"")</f>
        <v/>
      </c>
      <c r="H165" s="69" t="str">
        <f ca="1">IF(INDIRECT("A"&amp;ROW())="","",RANK([Data],[Data],1)+COUNTIF([Data],Tabulka249[[#This Row],[Data]])-1)</f>
        <v/>
      </c>
      <c r="I165" s="5" t="str">
        <f ca="1">IF(INDIRECT("A"&amp;ROW())="","",(Tabulka249[[#This Row],[Pořadí2 - i2]]-1)/COUNT([Data]))</f>
        <v/>
      </c>
      <c r="J165" s="5" t="str">
        <f ca="1">IF(INDIRECT("A"&amp;ROW())="","",H165/COUNT([Data]))</f>
        <v/>
      </c>
      <c r="K165" s="72" t="str">
        <f ca="1">IF(INDIRECT("A"&amp;ROW())="","",NORMDIST(Tabulka249[[#This Row],[Data]],$X$6,$X$7,1))</f>
        <v/>
      </c>
      <c r="L165" s="5" t="str">
        <f t="shared" ca="1" si="7"/>
        <v/>
      </c>
      <c r="M165" s="5" t="str">
        <f>IF(ROW()=7,MAX(Tabulka249[D_i]),"")</f>
        <v/>
      </c>
      <c r="N165" s="5"/>
      <c r="O165" s="80"/>
      <c r="P165" s="80"/>
      <c r="Q165" s="80"/>
      <c r="R165" s="76" t="str">
        <f>IF(ROW()=7,IF(SUM([pomocná])&gt;0,SUM([pomocná]),1.36/SQRT(COUNT(Tabulka249[Data]))),"")</f>
        <v/>
      </c>
      <c r="S165" s="79"/>
      <c r="T165" s="72"/>
      <c r="U165" s="72"/>
      <c r="V165" s="72"/>
    </row>
    <row r="166" spans="1:22">
      <c r="A166" s="4" t="str">
        <f>IF('Odhad parametrů populace'!D169="","",'Odhad parametrů populace'!D169)</f>
        <v/>
      </c>
      <c r="B166" s="69" t="str">
        <f ca="1">IF(INDIRECT("A"&amp;ROW())="","",RANK(A166,[Data],1))</f>
        <v/>
      </c>
      <c r="C166" s="5" t="str">
        <f ca="1">IF(INDIRECT("A"&amp;ROW())="","",(B166-1)/COUNT([Data]))</f>
        <v/>
      </c>
      <c r="D166" s="5" t="str">
        <f ca="1">IF(INDIRECT("A"&amp;ROW())="","",B166/COUNT([Data]))</f>
        <v/>
      </c>
      <c r="E166" t="str">
        <f t="shared" ca="1" si="8"/>
        <v/>
      </c>
      <c r="F166" s="5" t="str">
        <f t="shared" ca="1" si="6"/>
        <v/>
      </c>
      <c r="G166" s="5" t="str">
        <f>IF(ROW()=7,MAX([D_i]),"")</f>
        <v/>
      </c>
      <c r="H166" s="69" t="str">
        <f ca="1">IF(INDIRECT("A"&amp;ROW())="","",RANK([Data],[Data],1)+COUNTIF([Data],Tabulka249[[#This Row],[Data]])-1)</f>
        <v/>
      </c>
      <c r="I166" s="5" t="str">
        <f ca="1">IF(INDIRECT("A"&amp;ROW())="","",(Tabulka249[[#This Row],[Pořadí2 - i2]]-1)/COUNT([Data]))</f>
        <v/>
      </c>
      <c r="J166" s="5" t="str">
        <f ca="1">IF(INDIRECT("A"&amp;ROW())="","",H166/COUNT([Data]))</f>
        <v/>
      </c>
      <c r="K166" s="72" t="str">
        <f ca="1">IF(INDIRECT("A"&amp;ROW())="","",NORMDIST(Tabulka249[[#This Row],[Data]],$X$6,$X$7,1))</f>
        <v/>
      </c>
      <c r="L166" s="5" t="str">
        <f t="shared" ca="1" si="7"/>
        <v/>
      </c>
      <c r="M166" s="5" t="str">
        <f>IF(ROW()=7,MAX(Tabulka249[D_i]),"")</f>
        <v/>
      </c>
      <c r="N166" s="5"/>
      <c r="O166" s="80"/>
      <c r="P166" s="80"/>
      <c r="Q166" s="80"/>
      <c r="R166" s="76" t="str">
        <f>IF(ROW()=7,IF(SUM([pomocná])&gt;0,SUM([pomocná]),1.36/SQRT(COUNT(Tabulka249[Data]))),"")</f>
        <v/>
      </c>
      <c r="S166" s="79"/>
      <c r="T166" s="72"/>
      <c r="U166" s="72"/>
      <c r="V166" s="72"/>
    </row>
    <row r="167" spans="1:22">
      <c r="A167" s="4" t="str">
        <f>IF('Odhad parametrů populace'!D170="","",'Odhad parametrů populace'!D170)</f>
        <v/>
      </c>
      <c r="B167" s="69" t="str">
        <f ca="1">IF(INDIRECT("A"&amp;ROW())="","",RANK(A167,[Data],1))</f>
        <v/>
      </c>
      <c r="C167" s="5" t="str">
        <f ca="1">IF(INDIRECT("A"&amp;ROW())="","",(B167-1)/COUNT([Data]))</f>
        <v/>
      </c>
      <c r="D167" s="5" t="str">
        <f ca="1">IF(INDIRECT("A"&amp;ROW())="","",B167/COUNT([Data]))</f>
        <v/>
      </c>
      <c r="E167" t="str">
        <f t="shared" ca="1" si="8"/>
        <v/>
      </c>
      <c r="F167" s="5" t="str">
        <f t="shared" ca="1" si="6"/>
        <v/>
      </c>
      <c r="G167" s="5" t="str">
        <f>IF(ROW()=7,MAX([D_i]),"")</f>
        <v/>
      </c>
      <c r="H167" s="69" t="str">
        <f ca="1">IF(INDIRECT("A"&amp;ROW())="","",RANK([Data],[Data],1)+COUNTIF([Data],Tabulka249[[#This Row],[Data]])-1)</f>
        <v/>
      </c>
      <c r="I167" s="5" t="str">
        <f ca="1">IF(INDIRECT("A"&amp;ROW())="","",(Tabulka249[[#This Row],[Pořadí2 - i2]]-1)/COUNT([Data]))</f>
        <v/>
      </c>
      <c r="J167" s="5" t="str">
        <f ca="1">IF(INDIRECT("A"&amp;ROW())="","",H167/COUNT([Data]))</f>
        <v/>
      </c>
      <c r="K167" s="72" t="str">
        <f ca="1">IF(INDIRECT("A"&amp;ROW())="","",NORMDIST(Tabulka249[[#This Row],[Data]],$X$6,$X$7,1))</f>
        <v/>
      </c>
      <c r="L167" s="5" t="str">
        <f t="shared" ca="1" si="7"/>
        <v/>
      </c>
      <c r="M167" s="5" t="str">
        <f>IF(ROW()=7,MAX(Tabulka249[D_i]),"")</f>
        <v/>
      </c>
      <c r="N167" s="5"/>
      <c r="O167" s="80"/>
      <c r="P167" s="80"/>
      <c r="Q167" s="80"/>
      <c r="R167" s="76" t="str">
        <f>IF(ROW()=7,IF(SUM([pomocná])&gt;0,SUM([pomocná]),1.36/SQRT(COUNT(Tabulka249[Data]))),"")</f>
        <v/>
      </c>
      <c r="S167" s="79"/>
      <c r="T167" s="72"/>
      <c r="U167" s="72"/>
      <c r="V167" s="72"/>
    </row>
    <row r="168" spans="1:22">
      <c r="A168" s="4" t="str">
        <f>IF('Odhad parametrů populace'!D171="","",'Odhad parametrů populace'!D171)</f>
        <v/>
      </c>
      <c r="B168" s="69" t="str">
        <f ca="1">IF(INDIRECT("A"&amp;ROW())="","",RANK(A168,[Data],1))</f>
        <v/>
      </c>
      <c r="C168" s="5" t="str">
        <f ca="1">IF(INDIRECT("A"&amp;ROW())="","",(B168-1)/COUNT([Data]))</f>
        <v/>
      </c>
      <c r="D168" s="5" t="str">
        <f ca="1">IF(INDIRECT("A"&amp;ROW())="","",B168/COUNT([Data]))</f>
        <v/>
      </c>
      <c r="E168" t="str">
        <f t="shared" ca="1" si="8"/>
        <v/>
      </c>
      <c r="F168" s="5" t="str">
        <f t="shared" ca="1" si="6"/>
        <v/>
      </c>
      <c r="G168" s="5" t="str">
        <f>IF(ROW()=7,MAX([D_i]),"")</f>
        <v/>
      </c>
      <c r="H168" s="69" t="str">
        <f ca="1">IF(INDIRECT("A"&amp;ROW())="","",RANK([Data],[Data],1)+COUNTIF([Data],Tabulka249[[#This Row],[Data]])-1)</f>
        <v/>
      </c>
      <c r="I168" s="5" t="str">
        <f ca="1">IF(INDIRECT("A"&amp;ROW())="","",(Tabulka249[[#This Row],[Pořadí2 - i2]]-1)/COUNT([Data]))</f>
        <v/>
      </c>
      <c r="J168" s="5" t="str">
        <f ca="1">IF(INDIRECT("A"&amp;ROW())="","",H168/COUNT([Data]))</f>
        <v/>
      </c>
      <c r="K168" s="72" t="str">
        <f ca="1">IF(INDIRECT("A"&amp;ROW())="","",NORMDIST(Tabulka249[[#This Row],[Data]],$X$6,$X$7,1))</f>
        <v/>
      </c>
      <c r="L168" s="5" t="str">
        <f t="shared" ca="1" si="7"/>
        <v/>
      </c>
      <c r="M168" s="5" t="str">
        <f>IF(ROW()=7,MAX(Tabulka249[D_i]),"")</f>
        <v/>
      </c>
      <c r="N168" s="5"/>
      <c r="O168" s="80"/>
      <c r="P168" s="80"/>
      <c r="Q168" s="80"/>
      <c r="R168" s="76" t="str">
        <f>IF(ROW()=7,IF(SUM([pomocná])&gt;0,SUM([pomocná]),1.36/SQRT(COUNT(Tabulka249[Data]))),"")</f>
        <v/>
      </c>
      <c r="S168" s="79"/>
      <c r="T168" s="72"/>
      <c r="U168" s="72"/>
      <c r="V168" s="72"/>
    </row>
    <row r="169" spans="1:22">
      <c r="A169" s="4" t="str">
        <f>IF('Odhad parametrů populace'!D172="","",'Odhad parametrů populace'!D172)</f>
        <v/>
      </c>
      <c r="B169" s="69" t="str">
        <f ca="1">IF(INDIRECT("A"&amp;ROW())="","",RANK(A169,[Data],1))</f>
        <v/>
      </c>
      <c r="C169" s="5" t="str">
        <f ca="1">IF(INDIRECT("A"&amp;ROW())="","",(B169-1)/COUNT([Data]))</f>
        <v/>
      </c>
      <c r="D169" s="5" t="str">
        <f ca="1">IF(INDIRECT("A"&amp;ROW())="","",B169/COUNT([Data]))</f>
        <v/>
      </c>
      <c r="E169" t="str">
        <f t="shared" ca="1" si="8"/>
        <v/>
      </c>
      <c r="F169" s="5" t="str">
        <f t="shared" ca="1" si="6"/>
        <v/>
      </c>
      <c r="G169" s="5" t="str">
        <f>IF(ROW()=7,MAX([D_i]),"")</f>
        <v/>
      </c>
      <c r="H169" s="69" t="str">
        <f ca="1">IF(INDIRECT("A"&amp;ROW())="","",RANK([Data],[Data],1)+COUNTIF([Data],Tabulka249[[#This Row],[Data]])-1)</f>
        <v/>
      </c>
      <c r="I169" s="5" t="str">
        <f ca="1">IF(INDIRECT("A"&amp;ROW())="","",(Tabulka249[[#This Row],[Pořadí2 - i2]]-1)/COUNT([Data]))</f>
        <v/>
      </c>
      <c r="J169" s="5" t="str">
        <f ca="1">IF(INDIRECT("A"&amp;ROW())="","",H169/COUNT([Data]))</f>
        <v/>
      </c>
      <c r="K169" s="72" t="str">
        <f ca="1">IF(INDIRECT("A"&amp;ROW())="","",NORMDIST(Tabulka249[[#This Row],[Data]],$X$6,$X$7,1))</f>
        <v/>
      </c>
      <c r="L169" s="5" t="str">
        <f t="shared" ca="1" si="7"/>
        <v/>
      </c>
      <c r="M169" s="5" t="str">
        <f>IF(ROW()=7,MAX(Tabulka249[D_i]),"")</f>
        <v/>
      </c>
      <c r="N169" s="5"/>
      <c r="O169" s="80"/>
      <c r="P169" s="80"/>
      <c r="Q169" s="80"/>
      <c r="R169" s="76" t="str">
        <f>IF(ROW()=7,IF(SUM([pomocná])&gt;0,SUM([pomocná]),1.36/SQRT(COUNT(Tabulka249[Data]))),"")</f>
        <v/>
      </c>
      <c r="S169" s="79"/>
      <c r="T169" s="72"/>
      <c r="U169" s="72"/>
      <c r="V169" s="72"/>
    </row>
    <row r="170" spans="1:22">
      <c r="A170" s="4" t="str">
        <f>IF('Odhad parametrů populace'!D173="","",'Odhad parametrů populace'!D173)</f>
        <v/>
      </c>
      <c r="B170" s="69" t="str">
        <f ca="1">IF(INDIRECT("A"&amp;ROW())="","",RANK(A170,[Data],1))</f>
        <v/>
      </c>
      <c r="C170" s="5" t="str">
        <f ca="1">IF(INDIRECT("A"&amp;ROW())="","",(B170-1)/COUNT([Data]))</f>
        <v/>
      </c>
      <c r="D170" s="5" t="str">
        <f ca="1">IF(INDIRECT("A"&amp;ROW())="","",B170/COUNT([Data]))</f>
        <v/>
      </c>
      <c r="E170" t="str">
        <f t="shared" ca="1" si="8"/>
        <v/>
      </c>
      <c r="F170" s="5" t="str">
        <f t="shared" ca="1" si="6"/>
        <v/>
      </c>
      <c r="G170" s="5" t="str">
        <f>IF(ROW()=7,MAX([D_i]),"")</f>
        <v/>
      </c>
      <c r="H170" s="69" t="str">
        <f ca="1">IF(INDIRECT("A"&amp;ROW())="","",RANK([Data],[Data],1)+COUNTIF([Data],Tabulka249[[#This Row],[Data]])-1)</f>
        <v/>
      </c>
      <c r="I170" s="5" t="str">
        <f ca="1">IF(INDIRECT("A"&amp;ROW())="","",(Tabulka249[[#This Row],[Pořadí2 - i2]]-1)/COUNT([Data]))</f>
        <v/>
      </c>
      <c r="J170" s="5" t="str">
        <f ca="1">IF(INDIRECT("A"&amp;ROW())="","",H170/COUNT([Data]))</f>
        <v/>
      </c>
      <c r="K170" s="72" t="str">
        <f ca="1">IF(INDIRECT("A"&amp;ROW())="","",NORMDIST(Tabulka249[[#This Row],[Data]],$X$6,$X$7,1))</f>
        <v/>
      </c>
      <c r="L170" s="5" t="str">
        <f t="shared" ca="1" si="7"/>
        <v/>
      </c>
      <c r="M170" s="5" t="str">
        <f>IF(ROW()=7,MAX(Tabulka249[D_i]),"")</f>
        <v/>
      </c>
      <c r="N170" s="5"/>
      <c r="O170" s="80"/>
      <c r="P170" s="80"/>
      <c r="Q170" s="80"/>
      <c r="R170" s="76" t="str">
        <f>IF(ROW()=7,IF(SUM([pomocná])&gt;0,SUM([pomocná]),1.36/SQRT(COUNT(Tabulka249[Data]))),"")</f>
        <v/>
      </c>
      <c r="S170" s="79"/>
      <c r="T170" s="72"/>
      <c r="U170" s="72"/>
      <c r="V170" s="72"/>
    </row>
    <row r="171" spans="1:22">
      <c r="A171" s="4" t="str">
        <f>IF('Odhad parametrů populace'!D174="","",'Odhad parametrů populace'!D174)</f>
        <v/>
      </c>
      <c r="B171" s="69" t="str">
        <f ca="1">IF(INDIRECT("A"&amp;ROW())="","",RANK(A171,[Data],1))</f>
        <v/>
      </c>
      <c r="C171" s="5" t="str">
        <f ca="1">IF(INDIRECT("A"&amp;ROW())="","",(B171-1)/COUNT([Data]))</f>
        <v/>
      </c>
      <c r="D171" s="5" t="str">
        <f ca="1">IF(INDIRECT("A"&amp;ROW())="","",B171/COUNT([Data]))</f>
        <v/>
      </c>
      <c r="E171" t="str">
        <f t="shared" ca="1" si="8"/>
        <v/>
      </c>
      <c r="F171" s="5" t="str">
        <f t="shared" ca="1" si="6"/>
        <v/>
      </c>
      <c r="G171" s="5" t="str">
        <f>IF(ROW()=7,MAX([D_i]),"")</f>
        <v/>
      </c>
      <c r="H171" s="69" t="str">
        <f ca="1">IF(INDIRECT("A"&amp;ROW())="","",RANK([Data],[Data],1)+COUNTIF([Data],Tabulka249[[#This Row],[Data]])-1)</f>
        <v/>
      </c>
      <c r="I171" s="5" t="str">
        <f ca="1">IF(INDIRECT("A"&amp;ROW())="","",(Tabulka249[[#This Row],[Pořadí2 - i2]]-1)/COUNT([Data]))</f>
        <v/>
      </c>
      <c r="J171" s="5" t="str">
        <f ca="1">IF(INDIRECT("A"&amp;ROW())="","",H171/COUNT([Data]))</f>
        <v/>
      </c>
      <c r="K171" s="72" t="str">
        <f ca="1">IF(INDIRECT("A"&amp;ROW())="","",NORMDIST(Tabulka249[[#This Row],[Data]],$X$6,$X$7,1))</f>
        <v/>
      </c>
      <c r="L171" s="5" t="str">
        <f t="shared" ca="1" si="7"/>
        <v/>
      </c>
      <c r="M171" s="5" t="str">
        <f>IF(ROW()=7,MAX(Tabulka249[D_i]),"")</f>
        <v/>
      </c>
      <c r="N171" s="5"/>
      <c r="O171" s="80"/>
      <c r="P171" s="80"/>
      <c r="Q171" s="80"/>
      <c r="R171" s="76" t="str">
        <f>IF(ROW()=7,IF(SUM([pomocná])&gt;0,SUM([pomocná]),1.36/SQRT(COUNT(Tabulka249[Data]))),"")</f>
        <v/>
      </c>
      <c r="S171" s="79"/>
      <c r="T171" s="72"/>
      <c r="U171" s="72"/>
      <c r="V171" s="72"/>
    </row>
    <row r="172" spans="1:22">
      <c r="A172" s="4" t="str">
        <f>IF('Odhad parametrů populace'!D175="","",'Odhad parametrů populace'!D175)</f>
        <v/>
      </c>
      <c r="B172" s="69" t="str">
        <f ca="1">IF(INDIRECT("A"&amp;ROW())="","",RANK(A172,[Data],1))</f>
        <v/>
      </c>
      <c r="C172" s="5" t="str">
        <f ca="1">IF(INDIRECT("A"&amp;ROW())="","",(B172-1)/COUNT([Data]))</f>
        <v/>
      </c>
      <c r="D172" s="5" t="str">
        <f ca="1">IF(INDIRECT("A"&amp;ROW())="","",B172/COUNT([Data]))</f>
        <v/>
      </c>
      <c r="E172" t="str">
        <f t="shared" ca="1" si="8"/>
        <v/>
      </c>
      <c r="F172" s="5" t="str">
        <f t="shared" ca="1" si="6"/>
        <v/>
      </c>
      <c r="G172" s="5" t="str">
        <f>IF(ROW()=7,MAX([D_i]),"")</f>
        <v/>
      </c>
      <c r="H172" s="69" t="str">
        <f ca="1">IF(INDIRECT("A"&amp;ROW())="","",RANK([Data],[Data],1)+COUNTIF([Data],Tabulka249[[#This Row],[Data]])-1)</f>
        <v/>
      </c>
      <c r="I172" s="5" t="str">
        <f ca="1">IF(INDIRECT("A"&amp;ROW())="","",(Tabulka249[[#This Row],[Pořadí2 - i2]]-1)/COUNT([Data]))</f>
        <v/>
      </c>
      <c r="J172" s="5" t="str">
        <f ca="1">IF(INDIRECT("A"&amp;ROW())="","",H172/COUNT([Data]))</f>
        <v/>
      </c>
      <c r="K172" s="72" t="str">
        <f ca="1">IF(INDIRECT("A"&amp;ROW())="","",NORMDIST(Tabulka249[[#This Row],[Data]],$X$6,$X$7,1))</f>
        <v/>
      </c>
      <c r="L172" s="5" t="str">
        <f t="shared" ca="1" si="7"/>
        <v/>
      </c>
      <c r="M172" s="5" t="str">
        <f>IF(ROW()=7,MAX(Tabulka249[D_i]),"")</f>
        <v/>
      </c>
      <c r="N172" s="5"/>
      <c r="O172" s="80"/>
      <c r="P172" s="80"/>
      <c r="Q172" s="80"/>
      <c r="R172" s="76" t="str">
        <f>IF(ROW()=7,IF(SUM([pomocná])&gt;0,SUM([pomocná]),1.36/SQRT(COUNT(Tabulka249[Data]))),"")</f>
        <v/>
      </c>
      <c r="S172" s="79"/>
      <c r="T172" s="72"/>
      <c r="U172" s="72"/>
      <c r="V172" s="72"/>
    </row>
    <row r="173" spans="1:22">
      <c r="A173" s="4" t="str">
        <f>IF('Odhad parametrů populace'!D176="","",'Odhad parametrů populace'!D176)</f>
        <v/>
      </c>
      <c r="B173" s="69" t="str">
        <f ca="1">IF(INDIRECT("A"&amp;ROW())="","",RANK(A173,[Data],1))</f>
        <v/>
      </c>
      <c r="C173" s="5" t="str">
        <f ca="1">IF(INDIRECT("A"&amp;ROW())="","",(B173-1)/COUNT([Data]))</f>
        <v/>
      </c>
      <c r="D173" s="5" t="str">
        <f ca="1">IF(INDIRECT("A"&amp;ROW())="","",B173/COUNT([Data]))</f>
        <v/>
      </c>
      <c r="E173" t="str">
        <f t="shared" ca="1" si="8"/>
        <v/>
      </c>
      <c r="F173" s="5" t="str">
        <f t="shared" ca="1" si="6"/>
        <v/>
      </c>
      <c r="G173" s="5" t="str">
        <f>IF(ROW()=7,MAX([D_i]),"")</f>
        <v/>
      </c>
      <c r="H173" s="69" t="str">
        <f ca="1">IF(INDIRECT("A"&amp;ROW())="","",RANK([Data],[Data],1)+COUNTIF([Data],Tabulka249[[#This Row],[Data]])-1)</f>
        <v/>
      </c>
      <c r="I173" s="5" t="str">
        <f ca="1">IF(INDIRECT("A"&amp;ROW())="","",(Tabulka249[[#This Row],[Pořadí2 - i2]]-1)/COUNT([Data]))</f>
        <v/>
      </c>
      <c r="J173" s="5" t="str">
        <f ca="1">IF(INDIRECT("A"&amp;ROW())="","",H173/COUNT([Data]))</f>
        <v/>
      </c>
      <c r="K173" s="72" t="str">
        <f ca="1">IF(INDIRECT("A"&amp;ROW())="","",NORMDIST(Tabulka249[[#This Row],[Data]],$X$6,$X$7,1))</f>
        <v/>
      </c>
      <c r="L173" s="5" t="str">
        <f t="shared" ca="1" si="7"/>
        <v/>
      </c>
      <c r="M173" s="5" t="str">
        <f>IF(ROW()=7,MAX(Tabulka249[D_i]),"")</f>
        <v/>
      </c>
      <c r="N173" s="5"/>
      <c r="O173" s="80"/>
      <c r="P173" s="80"/>
      <c r="Q173" s="80"/>
      <c r="R173" s="76" t="str">
        <f>IF(ROW()=7,IF(SUM([pomocná])&gt;0,SUM([pomocná]),1.36/SQRT(COUNT(Tabulka249[Data]))),"")</f>
        <v/>
      </c>
      <c r="S173" s="79"/>
      <c r="T173" s="72"/>
      <c r="U173" s="72"/>
      <c r="V173" s="72"/>
    </row>
    <row r="174" spans="1:22">
      <c r="A174" s="4" t="str">
        <f>IF('Odhad parametrů populace'!D177="","",'Odhad parametrů populace'!D177)</f>
        <v/>
      </c>
      <c r="B174" s="69" t="str">
        <f ca="1">IF(INDIRECT("A"&amp;ROW())="","",RANK(A174,[Data],1))</f>
        <v/>
      </c>
      <c r="C174" s="5" t="str">
        <f ca="1">IF(INDIRECT("A"&amp;ROW())="","",(B174-1)/COUNT([Data]))</f>
        <v/>
      </c>
      <c r="D174" s="5" t="str">
        <f ca="1">IF(INDIRECT("A"&amp;ROW())="","",B174/COUNT([Data]))</f>
        <v/>
      </c>
      <c r="E174" t="str">
        <f t="shared" ca="1" si="8"/>
        <v/>
      </c>
      <c r="F174" s="5" t="str">
        <f t="shared" ca="1" si="6"/>
        <v/>
      </c>
      <c r="G174" s="5" t="str">
        <f>IF(ROW()=7,MAX([D_i]),"")</f>
        <v/>
      </c>
      <c r="H174" s="69" t="str">
        <f ca="1">IF(INDIRECT("A"&amp;ROW())="","",RANK([Data],[Data],1)+COUNTIF([Data],Tabulka249[[#This Row],[Data]])-1)</f>
        <v/>
      </c>
      <c r="I174" s="5" t="str">
        <f ca="1">IF(INDIRECT("A"&amp;ROW())="","",(Tabulka249[[#This Row],[Pořadí2 - i2]]-1)/COUNT([Data]))</f>
        <v/>
      </c>
      <c r="J174" s="5" t="str">
        <f ca="1">IF(INDIRECT("A"&amp;ROW())="","",H174/COUNT([Data]))</f>
        <v/>
      </c>
      <c r="K174" s="72" t="str">
        <f ca="1">IF(INDIRECT("A"&amp;ROW())="","",NORMDIST(Tabulka249[[#This Row],[Data]],$X$6,$X$7,1))</f>
        <v/>
      </c>
      <c r="L174" s="5" t="str">
        <f t="shared" ca="1" si="7"/>
        <v/>
      </c>
      <c r="M174" s="5" t="str">
        <f>IF(ROW()=7,MAX(Tabulka249[D_i]),"")</f>
        <v/>
      </c>
      <c r="N174" s="5"/>
      <c r="O174" s="80"/>
      <c r="P174" s="80"/>
      <c r="Q174" s="80"/>
      <c r="R174" s="76" t="str">
        <f>IF(ROW()=7,IF(SUM([pomocná])&gt;0,SUM([pomocná]),1.36/SQRT(COUNT(Tabulka249[Data]))),"")</f>
        <v/>
      </c>
      <c r="S174" s="79"/>
      <c r="T174" s="72"/>
      <c r="U174" s="72"/>
      <c r="V174" s="72"/>
    </row>
    <row r="175" spans="1:22">
      <c r="A175" s="4" t="str">
        <f>IF('Odhad parametrů populace'!D178="","",'Odhad parametrů populace'!D178)</f>
        <v/>
      </c>
      <c r="B175" s="69" t="str">
        <f ca="1">IF(INDIRECT("A"&amp;ROW())="","",RANK(A175,[Data],1))</f>
        <v/>
      </c>
      <c r="C175" s="5" t="str">
        <f ca="1">IF(INDIRECT("A"&amp;ROW())="","",(B175-1)/COUNT([Data]))</f>
        <v/>
      </c>
      <c r="D175" s="5" t="str">
        <f ca="1">IF(INDIRECT("A"&amp;ROW())="","",B175/COUNT([Data]))</f>
        <v/>
      </c>
      <c r="E175" t="str">
        <f t="shared" ca="1" si="8"/>
        <v/>
      </c>
      <c r="F175" s="5" t="str">
        <f t="shared" ca="1" si="6"/>
        <v/>
      </c>
      <c r="G175" s="5" t="str">
        <f>IF(ROW()=7,MAX([D_i]),"")</f>
        <v/>
      </c>
      <c r="H175" s="69" t="str">
        <f ca="1">IF(INDIRECT("A"&amp;ROW())="","",RANK([Data],[Data],1)+COUNTIF([Data],Tabulka249[[#This Row],[Data]])-1)</f>
        <v/>
      </c>
      <c r="I175" s="5" t="str">
        <f ca="1">IF(INDIRECT("A"&amp;ROW())="","",(Tabulka249[[#This Row],[Pořadí2 - i2]]-1)/COUNT([Data]))</f>
        <v/>
      </c>
      <c r="J175" s="5" t="str">
        <f ca="1">IF(INDIRECT("A"&amp;ROW())="","",H175/COUNT([Data]))</f>
        <v/>
      </c>
      <c r="K175" s="72" t="str">
        <f ca="1">IF(INDIRECT("A"&amp;ROW())="","",NORMDIST(Tabulka249[[#This Row],[Data]],$X$6,$X$7,1))</f>
        <v/>
      </c>
      <c r="L175" s="5" t="str">
        <f t="shared" ca="1" si="7"/>
        <v/>
      </c>
      <c r="M175" s="5" t="str">
        <f>IF(ROW()=7,MAX(Tabulka249[D_i]),"")</f>
        <v/>
      </c>
      <c r="N175" s="5"/>
      <c r="O175" s="80"/>
      <c r="P175" s="80"/>
      <c r="Q175" s="80"/>
      <c r="R175" s="76" t="str">
        <f>IF(ROW()=7,IF(SUM([pomocná])&gt;0,SUM([pomocná]),1.36/SQRT(COUNT(Tabulka249[Data]))),"")</f>
        <v/>
      </c>
      <c r="S175" s="79"/>
      <c r="T175" s="72"/>
      <c r="U175" s="72"/>
      <c r="V175" s="72"/>
    </row>
    <row r="176" spans="1:22">
      <c r="A176" s="4" t="str">
        <f>IF('Odhad parametrů populace'!D179="","",'Odhad parametrů populace'!D179)</f>
        <v/>
      </c>
      <c r="B176" s="69" t="str">
        <f ca="1">IF(INDIRECT("A"&amp;ROW())="","",RANK(A176,[Data],1))</f>
        <v/>
      </c>
      <c r="C176" s="5" t="str">
        <f ca="1">IF(INDIRECT("A"&amp;ROW())="","",(B176-1)/COUNT([Data]))</f>
        <v/>
      </c>
      <c r="D176" s="5" t="str">
        <f ca="1">IF(INDIRECT("A"&amp;ROW())="","",B176/COUNT([Data]))</f>
        <v/>
      </c>
      <c r="E176" t="str">
        <f t="shared" ca="1" si="8"/>
        <v/>
      </c>
      <c r="F176" s="5" t="str">
        <f t="shared" ca="1" si="6"/>
        <v/>
      </c>
      <c r="G176" s="5" t="str">
        <f>IF(ROW()=7,MAX([D_i]),"")</f>
        <v/>
      </c>
      <c r="H176" s="69" t="str">
        <f ca="1">IF(INDIRECT("A"&amp;ROW())="","",RANK([Data],[Data],1)+COUNTIF([Data],Tabulka249[[#This Row],[Data]])-1)</f>
        <v/>
      </c>
      <c r="I176" s="5" t="str">
        <f ca="1">IF(INDIRECT("A"&amp;ROW())="","",(Tabulka249[[#This Row],[Pořadí2 - i2]]-1)/COUNT([Data]))</f>
        <v/>
      </c>
      <c r="J176" s="5" t="str">
        <f ca="1">IF(INDIRECT("A"&amp;ROW())="","",H176/COUNT([Data]))</f>
        <v/>
      </c>
      <c r="K176" s="72" t="str">
        <f ca="1">IF(INDIRECT("A"&amp;ROW())="","",NORMDIST(Tabulka249[[#This Row],[Data]],$X$6,$X$7,1))</f>
        <v/>
      </c>
      <c r="L176" s="5" t="str">
        <f t="shared" ca="1" si="7"/>
        <v/>
      </c>
      <c r="M176" s="5" t="str">
        <f>IF(ROW()=7,MAX(Tabulka249[D_i]),"")</f>
        <v/>
      </c>
      <c r="N176" s="5"/>
      <c r="O176" s="80"/>
      <c r="P176" s="80"/>
      <c r="Q176" s="80"/>
      <c r="R176" s="76" t="str">
        <f>IF(ROW()=7,IF(SUM([pomocná])&gt;0,SUM([pomocná]),1.36/SQRT(COUNT(Tabulka249[Data]))),"")</f>
        <v/>
      </c>
      <c r="S176" s="79"/>
      <c r="T176" s="72"/>
      <c r="U176" s="72"/>
      <c r="V176" s="72"/>
    </row>
    <row r="177" spans="1:22">
      <c r="A177" s="4" t="str">
        <f>IF('Odhad parametrů populace'!D180="","",'Odhad parametrů populace'!D180)</f>
        <v/>
      </c>
      <c r="B177" s="69" t="str">
        <f ca="1">IF(INDIRECT("A"&amp;ROW())="","",RANK(A177,[Data],1))</f>
        <v/>
      </c>
      <c r="C177" s="5" t="str">
        <f ca="1">IF(INDIRECT("A"&amp;ROW())="","",(B177-1)/COUNT([Data]))</f>
        <v/>
      </c>
      <c r="D177" s="5" t="str">
        <f ca="1">IF(INDIRECT("A"&amp;ROW())="","",B177/COUNT([Data]))</f>
        <v/>
      </c>
      <c r="E177" t="str">
        <f t="shared" ca="1" si="8"/>
        <v/>
      </c>
      <c r="F177" s="5" t="str">
        <f t="shared" ca="1" si="6"/>
        <v/>
      </c>
      <c r="G177" s="5" t="str">
        <f>IF(ROW()=7,MAX([D_i]),"")</f>
        <v/>
      </c>
      <c r="H177" s="69" t="str">
        <f ca="1">IF(INDIRECT("A"&amp;ROW())="","",RANK([Data],[Data],1)+COUNTIF([Data],Tabulka249[[#This Row],[Data]])-1)</f>
        <v/>
      </c>
      <c r="I177" s="5" t="str">
        <f ca="1">IF(INDIRECT("A"&amp;ROW())="","",(Tabulka249[[#This Row],[Pořadí2 - i2]]-1)/COUNT([Data]))</f>
        <v/>
      </c>
      <c r="J177" s="5" t="str">
        <f ca="1">IF(INDIRECT("A"&amp;ROW())="","",H177/COUNT([Data]))</f>
        <v/>
      </c>
      <c r="K177" s="72" t="str">
        <f ca="1">IF(INDIRECT("A"&amp;ROW())="","",NORMDIST(Tabulka249[[#This Row],[Data]],$X$6,$X$7,1))</f>
        <v/>
      </c>
      <c r="L177" s="5" t="str">
        <f t="shared" ca="1" si="7"/>
        <v/>
      </c>
      <c r="M177" s="5" t="str">
        <f>IF(ROW()=7,MAX(Tabulka249[D_i]),"")</f>
        <v/>
      </c>
      <c r="N177" s="5"/>
      <c r="O177" s="80"/>
      <c r="P177" s="80"/>
      <c r="Q177" s="80"/>
      <c r="R177" s="76" t="str">
        <f>IF(ROW()=7,IF(SUM([pomocná])&gt;0,SUM([pomocná]),1.36/SQRT(COUNT(Tabulka249[Data]))),"")</f>
        <v/>
      </c>
      <c r="S177" s="79"/>
      <c r="T177" s="72"/>
      <c r="U177" s="72"/>
      <c r="V177" s="72"/>
    </row>
    <row r="178" spans="1:22">
      <c r="A178" s="4" t="str">
        <f>IF('Odhad parametrů populace'!D181="","",'Odhad parametrů populace'!D181)</f>
        <v/>
      </c>
      <c r="B178" s="69" t="str">
        <f ca="1">IF(INDIRECT("A"&amp;ROW())="","",RANK(A178,[Data],1))</f>
        <v/>
      </c>
      <c r="C178" s="5" t="str">
        <f ca="1">IF(INDIRECT("A"&amp;ROW())="","",(B178-1)/COUNT([Data]))</f>
        <v/>
      </c>
      <c r="D178" s="5" t="str">
        <f ca="1">IF(INDIRECT("A"&amp;ROW())="","",B178/COUNT([Data]))</f>
        <v/>
      </c>
      <c r="E178" t="str">
        <f t="shared" ca="1" si="8"/>
        <v/>
      </c>
      <c r="F178" s="5" t="str">
        <f t="shared" ca="1" si="6"/>
        <v/>
      </c>
      <c r="G178" s="5" t="str">
        <f>IF(ROW()=7,MAX([D_i]),"")</f>
        <v/>
      </c>
      <c r="H178" s="69" t="str">
        <f ca="1">IF(INDIRECT("A"&amp;ROW())="","",RANK([Data],[Data],1)+COUNTIF([Data],Tabulka249[[#This Row],[Data]])-1)</f>
        <v/>
      </c>
      <c r="I178" s="5" t="str">
        <f ca="1">IF(INDIRECT("A"&amp;ROW())="","",(Tabulka249[[#This Row],[Pořadí2 - i2]]-1)/COUNT([Data]))</f>
        <v/>
      </c>
      <c r="J178" s="5" t="str">
        <f ca="1">IF(INDIRECT("A"&amp;ROW())="","",H178/COUNT([Data]))</f>
        <v/>
      </c>
      <c r="K178" s="72" t="str">
        <f ca="1">IF(INDIRECT("A"&amp;ROW())="","",NORMDIST(Tabulka249[[#This Row],[Data]],$X$6,$X$7,1))</f>
        <v/>
      </c>
      <c r="L178" s="5" t="str">
        <f t="shared" ca="1" si="7"/>
        <v/>
      </c>
      <c r="M178" s="5" t="str">
        <f>IF(ROW()=7,MAX(Tabulka249[D_i]),"")</f>
        <v/>
      </c>
      <c r="N178" s="5"/>
      <c r="O178" s="80"/>
      <c r="P178" s="80"/>
      <c r="Q178" s="80"/>
      <c r="R178" s="76" t="str">
        <f>IF(ROW()=7,IF(SUM([pomocná])&gt;0,SUM([pomocná]),1.36/SQRT(COUNT(Tabulka249[Data]))),"")</f>
        <v/>
      </c>
      <c r="S178" s="79"/>
      <c r="T178" s="72"/>
      <c r="U178" s="72"/>
      <c r="V178" s="72"/>
    </row>
    <row r="179" spans="1:22">
      <c r="A179" s="4" t="str">
        <f>IF('Odhad parametrů populace'!D182="","",'Odhad parametrů populace'!D182)</f>
        <v/>
      </c>
      <c r="B179" s="69" t="str">
        <f ca="1">IF(INDIRECT("A"&amp;ROW())="","",RANK(A179,[Data],1))</f>
        <v/>
      </c>
      <c r="C179" s="5" t="str">
        <f ca="1">IF(INDIRECT("A"&amp;ROW())="","",(B179-1)/COUNT([Data]))</f>
        <v/>
      </c>
      <c r="D179" s="5" t="str">
        <f ca="1">IF(INDIRECT("A"&amp;ROW())="","",B179/COUNT([Data]))</f>
        <v/>
      </c>
      <c r="E179" t="str">
        <f t="shared" ca="1" si="8"/>
        <v/>
      </c>
      <c r="F179" s="5" t="str">
        <f t="shared" ca="1" si="6"/>
        <v/>
      </c>
      <c r="G179" s="5" t="str">
        <f>IF(ROW()=7,MAX([D_i]),"")</f>
        <v/>
      </c>
      <c r="H179" s="69" t="str">
        <f ca="1">IF(INDIRECT("A"&amp;ROW())="","",RANK([Data],[Data],1)+COUNTIF([Data],Tabulka249[[#This Row],[Data]])-1)</f>
        <v/>
      </c>
      <c r="I179" s="5" t="str">
        <f ca="1">IF(INDIRECT("A"&amp;ROW())="","",(Tabulka249[[#This Row],[Pořadí2 - i2]]-1)/COUNT([Data]))</f>
        <v/>
      </c>
      <c r="J179" s="5" t="str">
        <f ca="1">IF(INDIRECT("A"&amp;ROW())="","",H179/COUNT([Data]))</f>
        <v/>
      </c>
      <c r="K179" s="72" t="str">
        <f ca="1">IF(INDIRECT("A"&amp;ROW())="","",NORMDIST(Tabulka249[[#This Row],[Data]],$X$6,$X$7,1))</f>
        <v/>
      </c>
      <c r="L179" s="5" t="str">
        <f t="shared" ca="1" si="7"/>
        <v/>
      </c>
      <c r="M179" s="5" t="str">
        <f>IF(ROW()=7,MAX(Tabulka249[D_i]),"")</f>
        <v/>
      </c>
      <c r="N179" s="5"/>
      <c r="O179" s="80"/>
      <c r="P179" s="80"/>
      <c r="Q179" s="80"/>
      <c r="R179" s="76" t="str">
        <f>IF(ROW()=7,IF(SUM([pomocná])&gt;0,SUM([pomocná]),1.36/SQRT(COUNT(Tabulka249[Data]))),"")</f>
        <v/>
      </c>
      <c r="S179" s="79"/>
      <c r="T179" s="72"/>
      <c r="U179" s="72"/>
      <c r="V179" s="72"/>
    </row>
    <row r="180" spans="1:22">
      <c r="A180" s="4" t="str">
        <f>IF('Odhad parametrů populace'!D183="","",'Odhad parametrů populace'!D183)</f>
        <v/>
      </c>
      <c r="B180" s="69" t="str">
        <f ca="1">IF(INDIRECT("A"&amp;ROW())="","",RANK(A180,[Data],1))</f>
        <v/>
      </c>
      <c r="C180" s="5" t="str">
        <f ca="1">IF(INDIRECT("A"&amp;ROW())="","",(B180-1)/COUNT([Data]))</f>
        <v/>
      </c>
      <c r="D180" s="5" t="str">
        <f ca="1">IF(INDIRECT("A"&amp;ROW())="","",B180/COUNT([Data]))</f>
        <v/>
      </c>
      <c r="E180" t="str">
        <f t="shared" ca="1" si="8"/>
        <v/>
      </c>
      <c r="F180" s="5" t="str">
        <f t="shared" ca="1" si="6"/>
        <v/>
      </c>
      <c r="G180" s="5" t="str">
        <f>IF(ROW()=7,MAX([D_i]),"")</f>
        <v/>
      </c>
      <c r="H180" s="69" t="str">
        <f ca="1">IF(INDIRECT("A"&amp;ROW())="","",RANK([Data],[Data],1)+COUNTIF([Data],Tabulka249[[#This Row],[Data]])-1)</f>
        <v/>
      </c>
      <c r="I180" s="5" t="str">
        <f ca="1">IF(INDIRECT("A"&amp;ROW())="","",(Tabulka249[[#This Row],[Pořadí2 - i2]]-1)/COUNT([Data]))</f>
        <v/>
      </c>
      <c r="J180" s="5" t="str">
        <f ca="1">IF(INDIRECT("A"&amp;ROW())="","",H180/COUNT([Data]))</f>
        <v/>
      </c>
      <c r="K180" s="72" t="str">
        <f ca="1">IF(INDIRECT("A"&amp;ROW())="","",NORMDIST(Tabulka249[[#This Row],[Data]],$X$6,$X$7,1))</f>
        <v/>
      </c>
      <c r="L180" s="5" t="str">
        <f t="shared" ca="1" si="7"/>
        <v/>
      </c>
      <c r="M180" s="5" t="str">
        <f>IF(ROW()=7,MAX(Tabulka249[D_i]),"")</f>
        <v/>
      </c>
      <c r="N180" s="5"/>
      <c r="O180" s="80"/>
      <c r="P180" s="80"/>
      <c r="Q180" s="80"/>
      <c r="R180" s="76" t="str">
        <f>IF(ROW()=7,IF(SUM([pomocná])&gt;0,SUM([pomocná]),1.36/SQRT(COUNT(Tabulka249[Data]))),"")</f>
        <v/>
      </c>
      <c r="S180" s="79"/>
      <c r="T180" s="72"/>
      <c r="U180" s="72"/>
      <c r="V180" s="72"/>
    </row>
    <row r="181" spans="1:22">
      <c r="A181" s="4" t="str">
        <f>IF('Odhad parametrů populace'!D184="","",'Odhad parametrů populace'!D184)</f>
        <v/>
      </c>
      <c r="B181" s="69" t="str">
        <f ca="1">IF(INDIRECT("A"&amp;ROW())="","",RANK(A181,[Data],1))</f>
        <v/>
      </c>
      <c r="C181" s="5" t="str">
        <f ca="1">IF(INDIRECT("A"&amp;ROW())="","",(B181-1)/COUNT([Data]))</f>
        <v/>
      </c>
      <c r="D181" s="5" t="str">
        <f ca="1">IF(INDIRECT("A"&amp;ROW())="","",B181/COUNT([Data]))</f>
        <v/>
      </c>
      <c r="E181" t="str">
        <f t="shared" ca="1" si="8"/>
        <v/>
      </c>
      <c r="F181" s="5" t="str">
        <f t="shared" ca="1" si="6"/>
        <v/>
      </c>
      <c r="G181" s="5" t="str">
        <f>IF(ROW()=7,MAX([D_i]),"")</f>
        <v/>
      </c>
      <c r="H181" s="69" t="str">
        <f ca="1">IF(INDIRECT("A"&amp;ROW())="","",RANK([Data],[Data],1)+COUNTIF([Data],Tabulka249[[#This Row],[Data]])-1)</f>
        <v/>
      </c>
      <c r="I181" s="5" t="str">
        <f ca="1">IF(INDIRECT("A"&amp;ROW())="","",(Tabulka249[[#This Row],[Pořadí2 - i2]]-1)/COUNT([Data]))</f>
        <v/>
      </c>
      <c r="J181" s="5" t="str">
        <f ca="1">IF(INDIRECT("A"&amp;ROW())="","",H181/COUNT([Data]))</f>
        <v/>
      </c>
      <c r="K181" s="72" t="str">
        <f ca="1">IF(INDIRECT("A"&amp;ROW())="","",NORMDIST(Tabulka249[[#This Row],[Data]],$X$6,$X$7,1))</f>
        <v/>
      </c>
      <c r="L181" s="5" t="str">
        <f t="shared" ca="1" si="7"/>
        <v/>
      </c>
      <c r="M181" s="5" t="str">
        <f>IF(ROW()=7,MAX(Tabulka249[D_i]),"")</f>
        <v/>
      </c>
      <c r="N181" s="5"/>
      <c r="O181" s="80"/>
      <c r="P181" s="80"/>
      <c r="Q181" s="80"/>
      <c r="R181" s="76" t="str">
        <f>IF(ROW()=7,IF(SUM([pomocná])&gt;0,SUM([pomocná]),1.36/SQRT(COUNT(Tabulka249[Data]))),"")</f>
        <v/>
      </c>
      <c r="S181" s="79"/>
      <c r="T181" s="72"/>
      <c r="U181" s="72"/>
      <c r="V181" s="72"/>
    </row>
    <row r="182" spans="1:22">
      <c r="A182" s="4" t="str">
        <f>IF('Odhad parametrů populace'!D185="","",'Odhad parametrů populace'!D185)</f>
        <v/>
      </c>
      <c r="B182" s="69" t="str">
        <f ca="1">IF(INDIRECT("A"&amp;ROW())="","",RANK(A182,[Data],1))</f>
        <v/>
      </c>
      <c r="C182" s="5" t="str">
        <f ca="1">IF(INDIRECT("A"&amp;ROW())="","",(B182-1)/COUNT([Data]))</f>
        <v/>
      </c>
      <c r="D182" s="5" t="str">
        <f ca="1">IF(INDIRECT("A"&amp;ROW())="","",B182/COUNT([Data]))</f>
        <v/>
      </c>
      <c r="E182" t="str">
        <f t="shared" ca="1" si="8"/>
        <v/>
      </c>
      <c r="F182" s="5" t="str">
        <f t="shared" ca="1" si="6"/>
        <v/>
      </c>
      <c r="G182" s="5" t="str">
        <f>IF(ROW()=7,MAX([D_i]),"")</f>
        <v/>
      </c>
      <c r="H182" s="69" t="str">
        <f ca="1">IF(INDIRECT("A"&amp;ROW())="","",RANK([Data],[Data],1)+COUNTIF([Data],Tabulka249[[#This Row],[Data]])-1)</f>
        <v/>
      </c>
      <c r="I182" s="5" t="str">
        <f ca="1">IF(INDIRECT("A"&amp;ROW())="","",(Tabulka249[[#This Row],[Pořadí2 - i2]]-1)/COUNT([Data]))</f>
        <v/>
      </c>
      <c r="J182" s="5" t="str">
        <f ca="1">IF(INDIRECT("A"&amp;ROW())="","",H182/COUNT([Data]))</f>
        <v/>
      </c>
      <c r="K182" s="72" t="str">
        <f ca="1">IF(INDIRECT("A"&amp;ROW())="","",NORMDIST(Tabulka249[[#This Row],[Data]],$X$6,$X$7,1))</f>
        <v/>
      </c>
      <c r="L182" s="5" t="str">
        <f t="shared" ca="1" si="7"/>
        <v/>
      </c>
      <c r="M182" s="5" t="str">
        <f>IF(ROW()=7,MAX(Tabulka249[D_i]),"")</f>
        <v/>
      </c>
      <c r="N182" s="5"/>
      <c r="O182" s="80"/>
      <c r="P182" s="80"/>
      <c r="Q182" s="80"/>
      <c r="R182" s="76" t="str">
        <f>IF(ROW()=7,IF(SUM([pomocná])&gt;0,SUM([pomocná]),1.36/SQRT(COUNT(Tabulka249[Data]))),"")</f>
        <v/>
      </c>
      <c r="S182" s="79"/>
      <c r="T182" s="72"/>
      <c r="U182" s="72"/>
      <c r="V182" s="72"/>
    </row>
    <row r="183" spans="1:22">
      <c r="A183" s="4" t="str">
        <f>IF('Odhad parametrů populace'!D186="","",'Odhad parametrů populace'!D186)</f>
        <v/>
      </c>
      <c r="B183" s="69" t="str">
        <f ca="1">IF(INDIRECT("A"&amp;ROW())="","",RANK(A183,[Data],1))</f>
        <v/>
      </c>
      <c r="C183" s="5" t="str">
        <f ca="1">IF(INDIRECT("A"&amp;ROW())="","",(B183-1)/COUNT([Data]))</f>
        <v/>
      </c>
      <c r="D183" s="5" t="str">
        <f ca="1">IF(INDIRECT("A"&amp;ROW())="","",B183/COUNT([Data]))</f>
        <v/>
      </c>
      <c r="E183" t="str">
        <f t="shared" ca="1" si="8"/>
        <v/>
      </c>
      <c r="F183" s="5" t="str">
        <f t="shared" ca="1" si="6"/>
        <v/>
      </c>
      <c r="G183" s="5" t="str">
        <f>IF(ROW()=7,MAX([D_i]),"")</f>
        <v/>
      </c>
      <c r="H183" s="69" t="str">
        <f ca="1">IF(INDIRECT("A"&amp;ROW())="","",RANK([Data],[Data],1)+COUNTIF([Data],Tabulka249[[#This Row],[Data]])-1)</f>
        <v/>
      </c>
      <c r="I183" s="5" t="str">
        <f ca="1">IF(INDIRECT("A"&amp;ROW())="","",(Tabulka249[[#This Row],[Pořadí2 - i2]]-1)/COUNT([Data]))</f>
        <v/>
      </c>
      <c r="J183" s="5" t="str">
        <f ca="1">IF(INDIRECT("A"&amp;ROW())="","",H183/COUNT([Data]))</f>
        <v/>
      </c>
      <c r="K183" s="72" t="str">
        <f ca="1">IF(INDIRECT("A"&amp;ROW())="","",NORMDIST(Tabulka249[[#This Row],[Data]],$X$6,$X$7,1))</f>
        <v/>
      </c>
      <c r="L183" s="5" t="str">
        <f t="shared" ca="1" si="7"/>
        <v/>
      </c>
      <c r="M183" s="5" t="str">
        <f>IF(ROW()=7,MAX(Tabulka249[D_i]),"")</f>
        <v/>
      </c>
      <c r="N183" s="5"/>
      <c r="O183" s="80"/>
      <c r="P183" s="80"/>
      <c r="Q183" s="80"/>
      <c r="R183" s="76" t="str">
        <f>IF(ROW()=7,IF(SUM([pomocná])&gt;0,SUM([pomocná]),1.36/SQRT(COUNT(Tabulka249[Data]))),"")</f>
        <v/>
      </c>
      <c r="S183" s="79"/>
      <c r="T183" s="72"/>
      <c r="U183" s="72"/>
      <c r="V183" s="72"/>
    </row>
    <row r="184" spans="1:22">
      <c r="A184" s="4" t="str">
        <f>IF('Odhad parametrů populace'!D187="","",'Odhad parametrů populace'!D187)</f>
        <v/>
      </c>
      <c r="B184" s="69" t="str">
        <f ca="1">IF(INDIRECT("A"&amp;ROW())="","",RANK(A184,[Data],1))</f>
        <v/>
      </c>
      <c r="C184" s="5" t="str">
        <f ca="1">IF(INDIRECT("A"&amp;ROW())="","",(B184-1)/COUNT([Data]))</f>
        <v/>
      </c>
      <c r="D184" s="5" t="str">
        <f ca="1">IF(INDIRECT("A"&amp;ROW())="","",B184/COUNT([Data]))</f>
        <v/>
      </c>
      <c r="E184" t="str">
        <f t="shared" ca="1" si="8"/>
        <v/>
      </c>
      <c r="F184" s="5" t="str">
        <f t="shared" ca="1" si="6"/>
        <v/>
      </c>
      <c r="G184" s="5" t="str">
        <f>IF(ROW()=7,MAX([D_i]),"")</f>
        <v/>
      </c>
      <c r="H184" s="69" t="str">
        <f ca="1">IF(INDIRECT("A"&amp;ROW())="","",RANK([Data],[Data],1)+COUNTIF([Data],Tabulka249[[#This Row],[Data]])-1)</f>
        <v/>
      </c>
      <c r="I184" s="5" t="str">
        <f ca="1">IF(INDIRECT("A"&amp;ROW())="","",(Tabulka249[[#This Row],[Pořadí2 - i2]]-1)/COUNT([Data]))</f>
        <v/>
      </c>
      <c r="J184" s="5" t="str">
        <f ca="1">IF(INDIRECT("A"&amp;ROW())="","",H184/COUNT([Data]))</f>
        <v/>
      </c>
      <c r="K184" s="72" t="str">
        <f ca="1">IF(INDIRECT("A"&amp;ROW())="","",NORMDIST(Tabulka249[[#This Row],[Data]],$X$6,$X$7,1))</f>
        <v/>
      </c>
      <c r="L184" s="5" t="str">
        <f t="shared" ca="1" si="7"/>
        <v/>
      </c>
      <c r="M184" s="5" t="str">
        <f>IF(ROW()=7,MAX(Tabulka249[D_i]),"")</f>
        <v/>
      </c>
      <c r="N184" s="5"/>
      <c r="O184" s="80"/>
      <c r="P184" s="80"/>
      <c r="Q184" s="80"/>
      <c r="R184" s="76" t="str">
        <f>IF(ROW()=7,IF(SUM([pomocná])&gt;0,SUM([pomocná]),1.36/SQRT(COUNT(Tabulka249[Data]))),"")</f>
        <v/>
      </c>
      <c r="S184" s="79"/>
      <c r="T184" s="72"/>
      <c r="U184" s="72"/>
      <c r="V184" s="72"/>
    </row>
    <row r="185" spans="1:22">
      <c r="A185" s="4" t="str">
        <f>IF('Odhad parametrů populace'!D188="","",'Odhad parametrů populace'!D188)</f>
        <v/>
      </c>
      <c r="B185" s="69" t="str">
        <f ca="1">IF(INDIRECT("A"&amp;ROW())="","",RANK(A185,[Data],1))</f>
        <v/>
      </c>
      <c r="C185" s="5" t="str">
        <f ca="1">IF(INDIRECT("A"&amp;ROW())="","",(B185-1)/COUNT([Data]))</f>
        <v/>
      </c>
      <c r="D185" s="5" t="str">
        <f ca="1">IF(INDIRECT("A"&amp;ROW())="","",B185/COUNT([Data]))</f>
        <v/>
      </c>
      <c r="E185" t="str">
        <f t="shared" ca="1" si="8"/>
        <v/>
      </c>
      <c r="F185" s="5" t="str">
        <f t="shared" ca="1" si="6"/>
        <v/>
      </c>
      <c r="G185" s="5" t="str">
        <f>IF(ROW()=7,MAX([D_i]),"")</f>
        <v/>
      </c>
      <c r="H185" s="69" t="str">
        <f ca="1">IF(INDIRECT("A"&amp;ROW())="","",RANK([Data],[Data],1)+COUNTIF([Data],Tabulka249[[#This Row],[Data]])-1)</f>
        <v/>
      </c>
      <c r="I185" s="5" t="str">
        <f ca="1">IF(INDIRECT("A"&amp;ROW())="","",(Tabulka249[[#This Row],[Pořadí2 - i2]]-1)/COUNT([Data]))</f>
        <v/>
      </c>
      <c r="J185" s="5" t="str">
        <f ca="1">IF(INDIRECT("A"&amp;ROW())="","",H185/COUNT([Data]))</f>
        <v/>
      </c>
      <c r="K185" s="72" t="str">
        <f ca="1">IF(INDIRECT("A"&amp;ROW())="","",NORMDIST(Tabulka249[[#This Row],[Data]],$X$6,$X$7,1))</f>
        <v/>
      </c>
      <c r="L185" s="5" t="str">
        <f t="shared" ca="1" si="7"/>
        <v/>
      </c>
      <c r="M185" s="5" t="str">
        <f>IF(ROW()=7,MAX(Tabulka249[D_i]),"")</f>
        <v/>
      </c>
      <c r="N185" s="5"/>
      <c r="O185" s="80"/>
      <c r="P185" s="80"/>
      <c r="Q185" s="80"/>
      <c r="R185" s="76" t="str">
        <f>IF(ROW()=7,IF(SUM([pomocná])&gt;0,SUM([pomocná]),1.36/SQRT(COUNT(Tabulka249[Data]))),"")</f>
        <v/>
      </c>
      <c r="S185" s="79"/>
      <c r="T185" s="72"/>
      <c r="U185" s="72"/>
      <c r="V185" s="72"/>
    </row>
    <row r="186" spans="1:22">
      <c r="A186" s="4" t="str">
        <f>IF('Odhad parametrů populace'!D189="","",'Odhad parametrů populace'!D189)</f>
        <v/>
      </c>
      <c r="B186" s="69" t="str">
        <f ca="1">IF(INDIRECT("A"&amp;ROW())="","",RANK(A186,[Data],1))</f>
        <v/>
      </c>
      <c r="C186" s="5" t="str">
        <f ca="1">IF(INDIRECT("A"&amp;ROW())="","",(B186-1)/COUNT([Data]))</f>
        <v/>
      </c>
      <c r="D186" s="5" t="str">
        <f ca="1">IF(INDIRECT("A"&amp;ROW())="","",B186/COUNT([Data]))</f>
        <v/>
      </c>
      <c r="E186" t="str">
        <f t="shared" ca="1" si="8"/>
        <v/>
      </c>
      <c r="F186" s="5" t="str">
        <f t="shared" ca="1" si="6"/>
        <v/>
      </c>
      <c r="G186" s="5" t="str">
        <f>IF(ROW()=7,MAX([D_i]),"")</f>
        <v/>
      </c>
      <c r="H186" s="69" t="str">
        <f ca="1">IF(INDIRECT("A"&amp;ROW())="","",RANK([Data],[Data],1)+COUNTIF([Data],Tabulka249[[#This Row],[Data]])-1)</f>
        <v/>
      </c>
      <c r="I186" s="5" t="str">
        <f ca="1">IF(INDIRECT("A"&amp;ROW())="","",(Tabulka249[[#This Row],[Pořadí2 - i2]]-1)/COUNT([Data]))</f>
        <v/>
      </c>
      <c r="J186" s="5" t="str">
        <f ca="1">IF(INDIRECT("A"&amp;ROW())="","",H186/COUNT([Data]))</f>
        <v/>
      </c>
      <c r="K186" s="72" t="str">
        <f ca="1">IF(INDIRECT("A"&amp;ROW())="","",NORMDIST(Tabulka249[[#This Row],[Data]],$X$6,$X$7,1))</f>
        <v/>
      </c>
      <c r="L186" s="5" t="str">
        <f t="shared" ca="1" si="7"/>
        <v/>
      </c>
      <c r="M186" s="5" t="str">
        <f>IF(ROW()=7,MAX(Tabulka249[D_i]),"")</f>
        <v/>
      </c>
      <c r="N186" s="5"/>
      <c r="O186" s="80"/>
      <c r="P186" s="80"/>
      <c r="Q186" s="80"/>
      <c r="R186" s="76" t="str">
        <f>IF(ROW()=7,IF(SUM([pomocná])&gt;0,SUM([pomocná]),1.36/SQRT(COUNT(Tabulka249[Data]))),"")</f>
        <v/>
      </c>
      <c r="S186" s="79"/>
      <c r="T186" s="72"/>
      <c r="U186" s="72"/>
      <c r="V186" s="72"/>
    </row>
    <row r="187" spans="1:22">
      <c r="A187" s="4" t="str">
        <f>IF('Odhad parametrů populace'!D190="","",'Odhad parametrů populace'!D190)</f>
        <v/>
      </c>
      <c r="B187" s="69" t="str">
        <f ca="1">IF(INDIRECT("A"&amp;ROW())="","",RANK(A187,[Data],1))</f>
        <v/>
      </c>
      <c r="C187" s="5" t="str">
        <f ca="1">IF(INDIRECT("A"&amp;ROW())="","",(B187-1)/COUNT([Data]))</f>
        <v/>
      </c>
      <c r="D187" s="5" t="str">
        <f ca="1">IF(INDIRECT("A"&amp;ROW())="","",B187/COUNT([Data]))</f>
        <v/>
      </c>
      <c r="E187" t="str">
        <f t="shared" ca="1" si="8"/>
        <v/>
      </c>
      <c r="F187" s="5" t="str">
        <f t="shared" ca="1" si="6"/>
        <v/>
      </c>
      <c r="G187" s="5" t="str">
        <f>IF(ROW()=7,MAX([D_i]),"")</f>
        <v/>
      </c>
      <c r="H187" s="69" t="str">
        <f ca="1">IF(INDIRECT("A"&amp;ROW())="","",RANK([Data],[Data],1)+COUNTIF([Data],Tabulka249[[#This Row],[Data]])-1)</f>
        <v/>
      </c>
      <c r="I187" s="5" t="str">
        <f ca="1">IF(INDIRECT("A"&amp;ROW())="","",(Tabulka249[[#This Row],[Pořadí2 - i2]]-1)/COUNT([Data]))</f>
        <v/>
      </c>
      <c r="J187" s="5" t="str">
        <f ca="1">IF(INDIRECT("A"&amp;ROW())="","",H187/COUNT([Data]))</f>
        <v/>
      </c>
      <c r="K187" s="72" t="str">
        <f ca="1">IF(INDIRECT("A"&amp;ROW())="","",NORMDIST(Tabulka249[[#This Row],[Data]],$X$6,$X$7,1))</f>
        <v/>
      </c>
      <c r="L187" s="5" t="str">
        <f t="shared" ca="1" si="7"/>
        <v/>
      </c>
      <c r="M187" s="5" t="str">
        <f>IF(ROW()=7,MAX(Tabulka249[D_i]),"")</f>
        <v/>
      </c>
      <c r="N187" s="5"/>
      <c r="O187" s="80"/>
      <c r="P187" s="80"/>
      <c r="Q187" s="80"/>
      <c r="R187" s="76" t="str">
        <f>IF(ROW()=7,IF(SUM([pomocná])&gt;0,SUM([pomocná]),1.36/SQRT(COUNT(Tabulka249[Data]))),"")</f>
        <v/>
      </c>
      <c r="S187" s="79"/>
      <c r="T187" s="72"/>
      <c r="U187" s="72"/>
      <c r="V187" s="72"/>
    </row>
    <row r="188" spans="1:22">
      <c r="A188" s="4" t="str">
        <f>IF('Odhad parametrů populace'!D191="","",'Odhad parametrů populace'!D191)</f>
        <v/>
      </c>
      <c r="B188" s="69" t="str">
        <f ca="1">IF(INDIRECT("A"&amp;ROW())="","",RANK(A188,[Data],1))</f>
        <v/>
      </c>
      <c r="C188" s="5" t="str">
        <f ca="1">IF(INDIRECT("A"&amp;ROW())="","",(B188-1)/COUNT([Data]))</f>
        <v/>
      </c>
      <c r="D188" s="5" t="str">
        <f ca="1">IF(INDIRECT("A"&amp;ROW())="","",B188/COUNT([Data]))</f>
        <v/>
      </c>
      <c r="E188" t="str">
        <f t="shared" ca="1" si="8"/>
        <v/>
      </c>
      <c r="F188" s="5" t="str">
        <f t="shared" ca="1" si="6"/>
        <v/>
      </c>
      <c r="G188" s="5" t="str">
        <f>IF(ROW()=7,MAX([D_i]),"")</f>
        <v/>
      </c>
      <c r="H188" s="69" t="str">
        <f ca="1">IF(INDIRECT("A"&amp;ROW())="","",RANK([Data],[Data],1)+COUNTIF([Data],Tabulka249[[#This Row],[Data]])-1)</f>
        <v/>
      </c>
      <c r="I188" s="5" t="str">
        <f ca="1">IF(INDIRECT("A"&amp;ROW())="","",(Tabulka249[[#This Row],[Pořadí2 - i2]]-1)/COUNT([Data]))</f>
        <v/>
      </c>
      <c r="J188" s="5" t="str">
        <f ca="1">IF(INDIRECT("A"&amp;ROW())="","",H188/COUNT([Data]))</f>
        <v/>
      </c>
      <c r="K188" s="72" t="str">
        <f ca="1">IF(INDIRECT("A"&amp;ROW())="","",NORMDIST(Tabulka249[[#This Row],[Data]],$X$6,$X$7,1))</f>
        <v/>
      </c>
      <c r="L188" s="5" t="str">
        <f t="shared" ca="1" si="7"/>
        <v/>
      </c>
      <c r="M188" s="5" t="str">
        <f>IF(ROW()=7,MAX(Tabulka249[D_i]),"")</f>
        <v/>
      </c>
      <c r="N188" s="5"/>
      <c r="O188" s="80"/>
      <c r="P188" s="80"/>
      <c r="Q188" s="80"/>
      <c r="R188" s="76" t="str">
        <f>IF(ROW()=7,IF(SUM([pomocná])&gt;0,SUM([pomocná]),1.36/SQRT(COUNT(Tabulka249[Data]))),"")</f>
        <v/>
      </c>
      <c r="S188" s="79"/>
      <c r="T188" s="72"/>
      <c r="U188" s="72"/>
      <c r="V188" s="72"/>
    </row>
    <row r="189" spans="1:22">
      <c r="A189" s="4" t="str">
        <f>IF('Odhad parametrů populace'!D192="","",'Odhad parametrů populace'!D192)</f>
        <v/>
      </c>
      <c r="B189" s="69" t="str">
        <f ca="1">IF(INDIRECT("A"&amp;ROW())="","",RANK(A189,[Data],1))</f>
        <v/>
      </c>
      <c r="C189" s="5" t="str">
        <f ca="1">IF(INDIRECT("A"&amp;ROW())="","",(B189-1)/COUNT([Data]))</f>
        <v/>
      </c>
      <c r="D189" s="5" t="str">
        <f ca="1">IF(INDIRECT("A"&amp;ROW())="","",B189/COUNT([Data]))</f>
        <v/>
      </c>
      <c r="E189" t="str">
        <f t="shared" ca="1" si="8"/>
        <v/>
      </c>
      <c r="F189" s="5" t="str">
        <f t="shared" ca="1" si="6"/>
        <v/>
      </c>
      <c r="G189" s="5" t="str">
        <f>IF(ROW()=7,MAX([D_i]),"")</f>
        <v/>
      </c>
      <c r="H189" s="69" t="str">
        <f ca="1">IF(INDIRECT("A"&amp;ROW())="","",RANK([Data],[Data],1)+COUNTIF([Data],Tabulka249[[#This Row],[Data]])-1)</f>
        <v/>
      </c>
      <c r="I189" s="5" t="str">
        <f ca="1">IF(INDIRECT("A"&amp;ROW())="","",(Tabulka249[[#This Row],[Pořadí2 - i2]]-1)/COUNT([Data]))</f>
        <v/>
      </c>
      <c r="J189" s="5" t="str">
        <f ca="1">IF(INDIRECT("A"&amp;ROW())="","",H189/COUNT([Data]))</f>
        <v/>
      </c>
      <c r="K189" s="72" t="str">
        <f ca="1">IF(INDIRECT("A"&amp;ROW())="","",NORMDIST(Tabulka249[[#This Row],[Data]],$X$6,$X$7,1))</f>
        <v/>
      </c>
      <c r="L189" s="5" t="str">
        <f t="shared" ca="1" si="7"/>
        <v/>
      </c>
      <c r="M189" s="5" t="str">
        <f>IF(ROW()=7,MAX(Tabulka249[D_i]),"")</f>
        <v/>
      </c>
      <c r="N189" s="5"/>
      <c r="O189" s="80"/>
      <c r="P189" s="80"/>
      <c r="Q189" s="80"/>
      <c r="R189" s="76" t="str">
        <f>IF(ROW()=7,IF(SUM([pomocná])&gt;0,SUM([pomocná]),1.36/SQRT(COUNT(Tabulka249[Data]))),"")</f>
        <v/>
      </c>
      <c r="S189" s="79"/>
      <c r="T189" s="72"/>
      <c r="U189" s="72"/>
      <c r="V189" s="72"/>
    </row>
    <row r="190" spans="1:22">
      <c r="A190" s="4" t="str">
        <f>IF('Odhad parametrů populace'!D193="","",'Odhad parametrů populace'!D193)</f>
        <v/>
      </c>
      <c r="B190" s="69" t="str">
        <f ca="1">IF(INDIRECT("A"&amp;ROW())="","",RANK(A190,[Data],1))</f>
        <v/>
      </c>
      <c r="C190" s="5" t="str">
        <f ca="1">IF(INDIRECT("A"&amp;ROW())="","",(B190-1)/COUNT([Data]))</f>
        <v/>
      </c>
      <c r="D190" s="5" t="str">
        <f ca="1">IF(INDIRECT("A"&amp;ROW())="","",B190/COUNT([Data]))</f>
        <v/>
      </c>
      <c r="E190" t="str">
        <f t="shared" ca="1" si="8"/>
        <v/>
      </c>
      <c r="F190" s="5" t="str">
        <f t="shared" ca="1" si="6"/>
        <v/>
      </c>
      <c r="G190" s="5" t="str">
        <f>IF(ROW()=7,MAX([D_i]),"")</f>
        <v/>
      </c>
      <c r="H190" s="69" t="str">
        <f ca="1">IF(INDIRECT("A"&amp;ROW())="","",RANK([Data],[Data],1)+COUNTIF([Data],Tabulka249[[#This Row],[Data]])-1)</f>
        <v/>
      </c>
      <c r="I190" s="5" t="str">
        <f ca="1">IF(INDIRECT("A"&amp;ROW())="","",(Tabulka249[[#This Row],[Pořadí2 - i2]]-1)/COUNT([Data]))</f>
        <v/>
      </c>
      <c r="J190" s="5" t="str">
        <f ca="1">IF(INDIRECT("A"&amp;ROW())="","",H190/COUNT([Data]))</f>
        <v/>
      </c>
      <c r="K190" s="72" t="str">
        <f ca="1">IF(INDIRECT("A"&amp;ROW())="","",NORMDIST(Tabulka249[[#This Row],[Data]],$X$6,$X$7,1))</f>
        <v/>
      </c>
      <c r="L190" s="5" t="str">
        <f t="shared" ca="1" si="7"/>
        <v/>
      </c>
      <c r="M190" s="5" t="str">
        <f>IF(ROW()=7,MAX(Tabulka249[D_i]),"")</f>
        <v/>
      </c>
      <c r="N190" s="5"/>
      <c r="O190" s="80"/>
      <c r="P190" s="80"/>
      <c r="Q190" s="80"/>
      <c r="R190" s="76" t="str">
        <f>IF(ROW()=7,IF(SUM([pomocná])&gt;0,SUM([pomocná]),1.36/SQRT(COUNT(Tabulka249[Data]))),"")</f>
        <v/>
      </c>
      <c r="S190" s="79"/>
      <c r="T190" s="72"/>
      <c r="U190" s="72"/>
      <c r="V190" s="72"/>
    </row>
    <row r="191" spans="1:22">
      <c r="A191" s="4" t="str">
        <f>IF('Odhad parametrů populace'!D194="","",'Odhad parametrů populace'!D194)</f>
        <v/>
      </c>
      <c r="B191" s="69" t="str">
        <f ca="1">IF(INDIRECT("A"&amp;ROW())="","",RANK(A191,[Data],1))</f>
        <v/>
      </c>
      <c r="C191" s="5" t="str">
        <f ca="1">IF(INDIRECT("A"&amp;ROW())="","",(B191-1)/COUNT([Data]))</f>
        <v/>
      </c>
      <c r="D191" s="5" t="str">
        <f ca="1">IF(INDIRECT("A"&amp;ROW())="","",B191/COUNT([Data]))</f>
        <v/>
      </c>
      <c r="E191" t="str">
        <f t="shared" ca="1" si="8"/>
        <v/>
      </c>
      <c r="F191" s="5" t="str">
        <f t="shared" ca="1" si="6"/>
        <v/>
      </c>
      <c r="G191" s="5" t="str">
        <f>IF(ROW()=7,MAX([D_i]),"")</f>
        <v/>
      </c>
      <c r="H191" s="69" t="str">
        <f ca="1">IF(INDIRECT("A"&amp;ROW())="","",RANK([Data],[Data],1)+COUNTIF([Data],Tabulka249[[#This Row],[Data]])-1)</f>
        <v/>
      </c>
      <c r="I191" s="5" t="str">
        <f ca="1">IF(INDIRECT("A"&amp;ROW())="","",(Tabulka249[[#This Row],[Pořadí2 - i2]]-1)/COUNT([Data]))</f>
        <v/>
      </c>
      <c r="J191" s="5" t="str">
        <f ca="1">IF(INDIRECT("A"&amp;ROW())="","",H191/COUNT([Data]))</f>
        <v/>
      </c>
      <c r="K191" s="72" t="str">
        <f ca="1">IF(INDIRECT("A"&amp;ROW())="","",NORMDIST(Tabulka249[[#This Row],[Data]],$X$6,$X$7,1))</f>
        <v/>
      </c>
      <c r="L191" s="5" t="str">
        <f t="shared" ca="1" si="7"/>
        <v/>
      </c>
      <c r="M191" s="5" t="str">
        <f>IF(ROW()=7,MAX(Tabulka249[D_i]),"")</f>
        <v/>
      </c>
      <c r="N191" s="5"/>
      <c r="O191" s="80"/>
      <c r="P191" s="80"/>
      <c r="Q191" s="80"/>
      <c r="R191" s="76" t="str">
        <f>IF(ROW()=7,IF(SUM([pomocná])&gt;0,SUM([pomocná]),1.36/SQRT(COUNT(Tabulka249[Data]))),"")</f>
        <v/>
      </c>
      <c r="S191" s="79"/>
      <c r="T191" s="72"/>
      <c r="U191" s="72"/>
      <c r="V191" s="72"/>
    </row>
    <row r="192" spans="1:22">
      <c r="A192" s="4" t="str">
        <f>IF('Odhad parametrů populace'!D195="","",'Odhad parametrů populace'!D195)</f>
        <v/>
      </c>
      <c r="B192" s="69" t="str">
        <f ca="1">IF(INDIRECT("A"&amp;ROW())="","",RANK(A192,[Data],1))</f>
        <v/>
      </c>
      <c r="C192" s="5" t="str">
        <f ca="1">IF(INDIRECT("A"&amp;ROW())="","",(B192-1)/COUNT([Data]))</f>
        <v/>
      </c>
      <c r="D192" s="5" t="str">
        <f ca="1">IF(INDIRECT("A"&amp;ROW())="","",B192/COUNT([Data]))</f>
        <v/>
      </c>
      <c r="E192" t="str">
        <f t="shared" ca="1" si="8"/>
        <v/>
      </c>
      <c r="F192" s="5" t="str">
        <f t="shared" ca="1" si="6"/>
        <v/>
      </c>
      <c r="G192" s="5" t="str">
        <f>IF(ROW()=7,MAX([D_i]),"")</f>
        <v/>
      </c>
      <c r="H192" s="69" t="str">
        <f ca="1">IF(INDIRECT("A"&amp;ROW())="","",RANK([Data],[Data],1)+COUNTIF([Data],Tabulka249[[#This Row],[Data]])-1)</f>
        <v/>
      </c>
      <c r="I192" s="5" t="str">
        <f ca="1">IF(INDIRECT("A"&amp;ROW())="","",(Tabulka249[[#This Row],[Pořadí2 - i2]]-1)/COUNT([Data]))</f>
        <v/>
      </c>
      <c r="J192" s="5" t="str">
        <f ca="1">IF(INDIRECT("A"&amp;ROW())="","",H192/COUNT([Data]))</f>
        <v/>
      </c>
      <c r="K192" s="72" t="str">
        <f ca="1">IF(INDIRECT("A"&amp;ROW())="","",NORMDIST(Tabulka249[[#This Row],[Data]],$X$6,$X$7,1))</f>
        <v/>
      </c>
      <c r="L192" s="5" t="str">
        <f t="shared" ca="1" si="7"/>
        <v/>
      </c>
      <c r="M192" s="5" t="str">
        <f>IF(ROW()=7,MAX(Tabulka249[D_i]),"")</f>
        <v/>
      </c>
      <c r="N192" s="5"/>
      <c r="O192" s="80"/>
      <c r="P192" s="80"/>
      <c r="Q192" s="80"/>
      <c r="R192" s="76" t="str">
        <f>IF(ROW()=7,IF(SUM([pomocná])&gt;0,SUM([pomocná]),1.36/SQRT(COUNT(Tabulka249[Data]))),"")</f>
        <v/>
      </c>
      <c r="S192" s="79"/>
      <c r="T192" s="72"/>
      <c r="U192" s="72"/>
      <c r="V192" s="72"/>
    </row>
    <row r="193" spans="1:22">
      <c r="A193" s="4" t="str">
        <f>IF('Odhad parametrů populace'!D196="","",'Odhad parametrů populace'!D196)</f>
        <v/>
      </c>
      <c r="B193" s="69" t="str">
        <f ca="1">IF(INDIRECT("A"&amp;ROW())="","",RANK(A193,[Data],1))</f>
        <v/>
      </c>
      <c r="C193" s="5" t="str">
        <f ca="1">IF(INDIRECT("A"&amp;ROW())="","",(B193-1)/COUNT([Data]))</f>
        <v/>
      </c>
      <c r="D193" s="5" t="str">
        <f ca="1">IF(INDIRECT("A"&amp;ROW())="","",B193/COUNT([Data]))</f>
        <v/>
      </c>
      <c r="E193" t="str">
        <f t="shared" ca="1" si="8"/>
        <v/>
      </c>
      <c r="F193" s="5" t="str">
        <f t="shared" ca="1" si="6"/>
        <v/>
      </c>
      <c r="G193" s="5" t="str">
        <f>IF(ROW()=7,MAX([D_i]),"")</f>
        <v/>
      </c>
      <c r="H193" s="69" t="str">
        <f ca="1">IF(INDIRECT("A"&amp;ROW())="","",RANK([Data],[Data],1)+COUNTIF([Data],Tabulka249[[#This Row],[Data]])-1)</f>
        <v/>
      </c>
      <c r="I193" s="5" t="str">
        <f ca="1">IF(INDIRECT("A"&amp;ROW())="","",(Tabulka249[[#This Row],[Pořadí2 - i2]]-1)/COUNT([Data]))</f>
        <v/>
      </c>
      <c r="J193" s="5" t="str">
        <f ca="1">IF(INDIRECT("A"&amp;ROW())="","",H193/COUNT([Data]))</f>
        <v/>
      </c>
      <c r="K193" s="72" t="str">
        <f ca="1">IF(INDIRECT("A"&amp;ROW())="","",NORMDIST(Tabulka249[[#This Row],[Data]],$X$6,$X$7,1))</f>
        <v/>
      </c>
      <c r="L193" s="5" t="str">
        <f t="shared" ca="1" si="7"/>
        <v/>
      </c>
      <c r="M193" s="5" t="str">
        <f>IF(ROW()=7,MAX(Tabulka249[D_i]),"")</f>
        <v/>
      </c>
      <c r="N193" s="5"/>
      <c r="O193" s="80"/>
      <c r="P193" s="80"/>
      <c r="Q193" s="80"/>
      <c r="R193" s="76" t="str">
        <f>IF(ROW()=7,IF(SUM([pomocná])&gt;0,SUM([pomocná]),1.36/SQRT(COUNT(Tabulka249[Data]))),"")</f>
        <v/>
      </c>
      <c r="S193" s="79"/>
      <c r="T193" s="72"/>
      <c r="U193" s="72"/>
      <c r="V193" s="72"/>
    </row>
    <row r="194" spans="1:22">
      <c r="A194" s="4" t="str">
        <f>IF('Odhad parametrů populace'!D197="","",'Odhad parametrů populace'!D197)</f>
        <v/>
      </c>
      <c r="B194" s="69" t="str">
        <f ca="1">IF(INDIRECT("A"&amp;ROW())="","",RANK(A194,[Data],1))</f>
        <v/>
      </c>
      <c r="C194" s="5" t="str">
        <f ca="1">IF(INDIRECT("A"&amp;ROW())="","",(B194-1)/COUNT([Data]))</f>
        <v/>
      </c>
      <c r="D194" s="5" t="str">
        <f ca="1">IF(INDIRECT("A"&amp;ROW())="","",B194/COUNT([Data]))</f>
        <v/>
      </c>
      <c r="E194" t="str">
        <f t="shared" ca="1" si="8"/>
        <v/>
      </c>
      <c r="F194" s="5" t="str">
        <f t="shared" ca="1" si="6"/>
        <v/>
      </c>
      <c r="G194" s="5" t="str">
        <f>IF(ROW()=7,MAX([D_i]),"")</f>
        <v/>
      </c>
      <c r="H194" s="69" t="str">
        <f ca="1">IF(INDIRECT("A"&amp;ROW())="","",RANK([Data],[Data],1)+COUNTIF([Data],Tabulka249[[#This Row],[Data]])-1)</f>
        <v/>
      </c>
      <c r="I194" s="5" t="str">
        <f ca="1">IF(INDIRECT("A"&amp;ROW())="","",(Tabulka249[[#This Row],[Pořadí2 - i2]]-1)/COUNT([Data]))</f>
        <v/>
      </c>
      <c r="J194" s="5" t="str">
        <f ca="1">IF(INDIRECT("A"&amp;ROW())="","",H194/COUNT([Data]))</f>
        <v/>
      </c>
      <c r="K194" s="72" t="str">
        <f ca="1">IF(INDIRECT("A"&amp;ROW())="","",NORMDIST(Tabulka249[[#This Row],[Data]],$X$6,$X$7,1))</f>
        <v/>
      </c>
      <c r="L194" s="5" t="str">
        <f t="shared" ca="1" si="7"/>
        <v/>
      </c>
      <c r="M194" s="5" t="str">
        <f>IF(ROW()=7,MAX(Tabulka249[D_i]),"")</f>
        <v/>
      </c>
      <c r="N194" s="5"/>
      <c r="O194" s="80"/>
      <c r="P194" s="80"/>
      <c r="Q194" s="80"/>
      <c r="R194" s="76" t="str">
        <f>IF(ROW()=7,IF(SUM([pomocná])&gt;0,SUM([pomocná]),1.36/SQRT(COUNT(Tabulka249[Data]))),"")</f>
        <v/>
      </c>
      <c r="S194" s="79"/>
      <c r="T194" s="72"/>
      <c r="U194" s="72"/>
      <c r="V194" s="72"/>
    </row>
    <row r="195" spans="1:22">
      <c r="A195" s="4" t="str">
        <f>IF('Odhad parametrů populace'!D198="","",'Odhad parametrů populace'!D198)</f>
        <v/>
      </c>
      <c r="B195" s="69" t="str">
        <f ca="1">IF(INDIRECT("A"&amp;ROW())="","",RANK(A195,[Data],1))</f>
        <v/>
      </c>
      <c r="C195" s="5" t="str">
        <f ca="1">IF(INDIRECT("A"&amp;ROW())="","",(B195-1)/COUNT([Data]))</f>
        <v/>
      </c>
      <c r="D195" s="5" t="str">
        <f ca="1">IF(INDIRECT("A"&amp;ROW())="","",B195/COUNT([Data]))</f>
        <v/>
      </c>
      <c r="E195" t="str">
        <f t="shared" ca="1" si="8"/>
        <v/>
      </c>
      <c r="F195" s="5" t="str">
        <f t="shared" ca="1" si="6"/>
        <v/>
      </c>
      <c r="G195" s="5" t="str">
        <f>IF(ROW()=7,MAX([D_i]),"")</f>
        <v/>
      </c>
      <c r="H195" s="69" t="str">
        <f ca="1">IF(INDIRECT("A"&amp;ROW())="","",RANK([Data],[Data],1)+COUNTIF([Data],Tabulka249[[#This Row],[Data]])-1)</f>
        <v/>
      </c>
      <c r="I195" s="5" t="str">
        <f ca="1">IF(INDIRECT("A"&amp;ROW())="","",(Tabulka249[[#This Row],[Pořadí2 - i2]]-1)/COUNT([Data]))</f>
        <v/>
      </c>
      <c r="J195" s="5" t="str">
        <f ca="1">IF(INDIRECT("A"&amp;ROW())="","",H195/COUNT([Data]))</f>
        <v/>
      </c>
      <c r="K195" s="72" t="str">
        <f ca="1">IF(INDIRECT("A"&amp;ROW())="","",NORMDIST(Tabulka249[[#This Row],[Data]],$X$6,$X$7,1))</f>
        <v/>
      </c>
      <c r="L195" s="5" t="str">
        <f t="shared" ca="1" si="7"/>
        <v/>
      </c>
      <c r="M195" s="5" t="str">
        <f>IF(ROW()=7,MAX(Tabulka249[D_i]),"")</f>
        <v/>
      </c>
      <c r="N195" s="5"/>
      <c r="O195" s="80"/>
      <c r="P195" s="80"/>
      <c r="Q195" s="80"/>
      <c r="R195" s="76" t="str">
        <f>IF(ROW()=7,IF(SUM([pomocná])&gt;0,SUM([pomocná]),1.36/SQRT(COUNT(Tabulka249[Data]))),"")</f>
        <v/>
      </c>
      <c r="S195" s="79"/>
      <c r="T195" s="72"/>
      <c r="U195" s="72"/>
      <c r="V195" s="72"/>
    </row>
    <row r="196" spans="1:22">
      <c r="A196" s="4" t="str">
        <f>IF('Odhad parametrů populace'!D199="","",'Odhad parametrů populace'!D199)</f>
        <v/>
      </c>
      <c r="B196" s="69" t="str">
        <f ca="1">IF(INDIRECT("A"&amp;ROW())="","",RANK(A196,[Data],1))</f>
        <v/>
      </c>
      <c r="C196" s="5" t="str">
        <f ca="1">IF(INDIRECT("A"&amp;ROW())="","",(B196-1)/COUNT([Data]))</f>
        <v/>
      </c>
      <c r="D196" s="5" t="str">
        <f ca="1">IF(INDIRECT("A"&amp;ROW())="","",B196/COUNT([Data]))</f>
        <v/>
      </c>
      <c r="E196" t="str">
        <f t="shared" ca="1" si="8"/>
        <v/>
      </c>
      <c r="F196" s="5" t="str">
        <f t="shared" ca="1" si="6"/>
        <v/>
      </c>
      <c r="G196" s="5" t="str">
        <f>IF(ROW()=7,MAX([D_i]),"")</f>
        <v/>
      </c>
      <c r="H196" s="69" t="str">
        <f ca="1">IF(INDIRECT("A"&amp;ROW())="","",RANK([Data],[Data],1)+COUNTIF([Data],Tabulka249[[#This Row],[Data]])-1)</f>
        <v/>
      </c>
      <c r="I196" s="5" t="str">
        <f ca="1">IF(INDIRECT("A"&amp;ROW())="","",(Tabulka249[[#This Row],[Pořadí2 - i2]]-1)/COUNT([Data]))</f>
        <v/>
      </c>
      <c r="J196" s="5" t="str">
        <f ca="1">IF(INDIRECT("A"&amp;ROW())="","",H196/COUNT([Data]))</f>
        <v/>
      </c>
      <c r="K196" s="72" t="str">
        <f ca="1">IF(INDIRECT("A"&amp;ROW())="","",NORMDIST(Tabulka249[[#This Row],[Data]],$X$6,$X$7,1))</f>
        <v/>
      </c>
      <c r="L196" s="5" t="str">
        <f t="shared" ca="1" si="7"/>
        <v/>
      </c>
      <c r="M196" s="5" t="str">
        <f>IF(ROW()=7,MAX(Tabulka249[D_i]),"")</f>
        <v/>
      </c>
      <c r="N196" s="5"/>
      <c r="O196" s="80"/>
      <c r="P196" s="80"/>
      <c r="Q196" s="80"/>
      <c r="R196" s="76" t="str">
        <f>IF(ROW()=7,IF(SUM([pomocná])&gt;0,SUM([pomocná]),1.36/SQRT(COUNT(Tabulka249[Data]))),"")</f>
        <v/>
      </c>
      <c r="S196" s="79"/>
      <c r="T196" s="72"/>
      <c r="U196" s="72"/>
      <c r="V196" s="72"/>
    </row>
    <row r="197" spans="1:22">
      <c r="A197" s="4" t="str">
        <f>IF('Odhad parametrů populace'!D200="","",'Odhad parametrů populace'!D200)</f>
        <v/>
      </c>
      <c r="B197" s="69" t="str">
        <f ca="1">IF(INDIRECT("A"&amp;ROW())="","",RANK(A197,[Data],1))</f>
        <v/>
      </c>
      <c r="C197" s="5" t="str">
        <f ca="1">IF(INDIRECT("A"&amp;ROW())="","",(B197-1)/COUNT([Data]))</f>
        <v/>
      </c>
      <c r="D197" s="5" t="str">
        <f ca="1">IF(INDIRECT("A"&amp;ROW())="","",B197/COUNT([Data]))</f>
        <v/>
      </c>
      <c r="E197" t="str">
        <f t="shared" ca="1" si="8"/>
        <v/>
      </c>
      <c r="F197" s="5" t="str">
        <f t="shared" ca="1" si="6"/>
        <v/>
      </c>
      <c r="G197" s="5" t="str">
        <f>IF(ROW()=7,MAX([D_i]),"")</f>
        <v/>
      </c>
      <c r="H197" s="69" t="str">
        <f ca="1">IF(INDIRECT("A"&amp;ROW())="","",RANK([Data],[Data],1)+COUNTIF([Data],Tabulka249[[#This Row],[Data]])-1)</f>
        <v/>
      </c>
      <c r="I197" s="5" t="str">
        <f ca="1">IF(INDIRECT("A"&amp;ROW())="","",(Tabulka249[[#This Row],[Pořadí2 - i2]]-1)/COUNT([Data]))</f>
        <v/>
      </c>
      <c r="J197" s="5" t="str">
        <f ca="1">IF(INDIRECT("A"&amp;ROW())="","",H197/COUNT([Data]))</f>
        <v/>
      </c>
      <c r="K197" s="72" t="str">
        <f ca="1">IF(INDIRECT("A"&amp;ROW())="","",NORMDIST(Tabulka249[[#This Row],[Data]],$X$6,$X$7,1))</f>
        <v/>
      </c>
      <c r="L197" s="5" t="str">
        <f t="shared" ca="1" si="7"/>
        <v/>
      </c>
      <c r="M197" s="5" t="str">
        <f>IF(ROW()=7,MAX(Tabulka249[D_i]),"")</f>
        <v/>
      </c>
      <c r="N197" s="5"/>
      <c r="O197" s="80"/>
      <c r="P197" s="80"/>
      <c r="Q197" s="80"/>
      <c r="R197" s="76" t="str">
        <f>IF(ROW()=7,IF(SUM([pomocná])&gt;0,SUM([pomocná]),1.36/SQRT(COUNT(Tabulka249[Data]))),"")</f>
        <v/>
      </c>
      <c r="S197" s="79"/>
      <c r="T197" s="72"/>
      <c r="U197" s="72"/>
      <c r="V197" s="72"/>
    </row>
    <row r="198" spans="1:22">
      <c r="A198" s="4" t="str">
        <f>IF('Odhad parametrů populace'!D201="","",'Odhad parametrů populace'!D201)</f>
        <v/>
      </c>
      <c r="B198" s="69" t="str">
        <f ca="1">IF(INDIRECT("A"&amp;ROW())="","",RANK(A198,[Data],1))</f>
        <v/>
      </c>
      <c r="C198" s="5" t="str">
        <f ca="1">IF(INDIRECT("A"&amp;ROW())="","",(B198-1)/COUNT([Data]))</f>
        <v/>
      </c>
      <c r="D198" s="5" t="str">
        <f ca="1">IF(INDIRECT("A"&amp;ROW())="","",B198/COUNT([Data]))</f>
        <v/>
      </c>
      <c r="E198" t="str">
        <f t="shared" ca="1" si="8"/>
        <v/>
      </c>
      <c r="F198" s="5" t="str">
        <f t="shared" ca="1" si="6"/>
        <v/>
      </c>
      <c r="G198" s="5" t="str">
        <f>IF(ROW()=7,MAX([D_i]),"")</f>
        <v/>
      </c>
      <c r="H198" s="69" t="str">
        <f ca="1">IF(INDIRECT("A"&amp;ROW())="","",RANK([Data],[Data],1)+COUNTIF([Data],Tabulka249[[#This Row],[Data]])-1)</f>
        <v/>
      </c>
      <c r="I198" s="5" t="str">
        <f ca="1">IF(INDIRECT("A"&amp;ROW())="","",(Tabulka249[[#This Row],[Pořadí2 - i2]]-1)/COUNT([Data]))</f>
        <v/>
      </c>
      <c r="J198" s="5" t="str">
        <f ca="1">IF(INDIRECT("A"&amp;ROW())="","",H198/COUNT([Data]))</f>
        <v/>
      </c>
      <c r="K198" s="72" t="str">
        <f ca="1">IF(INDIRECT("A"&amp;ROW())="","",NORMDIST(Tabulka249[[#This Row],[Data]],$X$6,$X$7,1))</f>
        <v/>
      </c>
      <c r="L198" s="5" t="str">
        <f t="shared" ca="1" si="7"/>
        <v/>
      </c>
      <c r="M198" s="5" t="str">
        <f>IF(ROW()=7,MAX(Tabulka249[D_i]),"")</f>
        <v/>
      </c>
      <c r="N198" s="5"/>
      <c r="O198" s="80"/>
      <c r="P198" s="80"/>
      <c r="Q198" s="80"/>
      <c r="R198" s="76" t="str">
        <f>IF(ROW()=7,IF(SUM([pomocná])&gt;0,SUM([pomocná]),1.36/SQRT(COUNT(Tabulka249[Data]))),"")</f>
        <v/>
      </c>
      <c r="S198" s="79"/>
      <c r="T198" s="72"/>
      <c r="U198" s="72"/>
      <c r="V198" s="72"/>
    </row>
    <row r="199" spans="1:22">
      <c r="A199" s="4" t="str">
        <f>IF('Odhad parametrů populace'!D202="","",'Odhad parametrů populace'!D202)</f>
        <v/>
      </c>
      <c r="B199" s="69" t="str">
        <f ca="1">IF(INDIRECT("A"&amp;ROW())="","",RANK(A199,[Data],1))</f>
        <v/>
      </c>
      <c r="C199" s="5" t="str">
        <f ca="1">IF(INDIRECT("A"&amp;ROW())="","",(B199-1)/COUNT([Data]))</f>
        <v/>
      </c>
      <c r="D199" s="5" t="str">
        <f ca="1">IF(INDIRECT("A"&amp;ROW())="","",B199/COUNT([Data]))</f>
        <v/>
      </c>
      <c r="E199" t="str">
        <f t="shared" ca="1" si="8"/>
        <v/>
      </c>
      <c r="F199" s="5" t="str">
        <f t="shared" ref="F199:F262" ca="1" si="9">IF(INDIRECT("A"&amp;ROW())="","",MAX(ABS(C199-E199),ABS(D199-E199)))</f>
        <v/>
      </c>
      <c r="G199" s="5" t="str">
        <f>IF(ROW()=7,MAX([D_i]),"")</f>
        <v/>
      </c>
      <c r="H199" s="69" t="str">
        <f ca="1">IF(INDIRECT("A"&amp;ROW())="","",RANK([Data],[Data],1)+COUNTIF([Data],Tabulka249[[#This Row],[Data]])-1)</f>
        <v/>
      </c>
      <c r="I199" s="5" t="str">
        <f ca="1">IF(INDIRECT("A"&amp;ROW())="","",(Tabulka249[[#This Row],[Pořadí2 - i2]]-1)/COUNT([Data]))</f>
        <v/>
      </c>
      <c r="J199" s="5" t="str">
        <f ca="1">IF(INDIRECT("A"&amp;ROW())="","",H199/COUNT([Data]))</f>
        <v/>
      </c>
      <c r="K199" s="72" t="str">
        <f ca="1">IF(INDIRECT("A"&amp;ROW())="","",NORMDIST(Tabulka249[[#This Row],[Data]],$X$6,$X$7,1))</f>
        <v/>
      </c>
      <c r="L199" s="5" t="str">
        <f t="shared" ref="L199:L262" ca="1" si="10">IF(INDIRECT("A"&amp;ROW())="","",MAX(ABS(I199-K199),ABS(J199-K199)))</f>
        <v/>
      </c>
      <c r="M199" s="5" t="str">
        <f>IF(ROW()=7,MAX(Tabulka249[D_i]),"")</f>
        <v/>
      </c>
      <c r="N199" s="5"/>
      <c r="O199" s="80"/>
      <c r="P199" s="80"/>
      <c r="Q199" s="80"/>
      <c r="R199" s="76" t="str">
        <f>IF(ROW()=7,IF(SUM([pomocná])&gt;0,SUM([pomocná]),1.36/SQRT(COUNT(Tabulka249[Data]))),"")</f>
        <v/>
      </c>
      <c r="S199" s="79"/>
      <c r="T199" s="72"/>
      <c r="U199" s="72"/>
      <c r="V199" s="72"/>
    </row>
    <row r="200" spans="1:22">
      <c r="A200" s="4" t="str">
        <f>IF('Odhad parametrů populace'!D203="","",'Odhad parametrů populace'!D203)</f>
        <v/>
      </c>
      <c r="B200" s="69" t="str">
        <f ca="1">IF(INDIRECT("A"&amp;ROW())="","",RANK(A200,[Data],1))</f>
        <v/>
      </c>
      <c r="C200" s="5" t="str">
        <f ca="1">IF(INDIRECT("A"&amp;ROW())="","",(B200-1)/COUNT([Data]))</f>
        <v/>
      </c>
      <c r="D200" s="5" t="str">
        <f ca="1">IF(INDIRECT("A"&amp;ROW())="","",B200/COUNT([Data]))</f>
        <v/>
      </c>
      <c r="E200" t="str">
        <f t="shared" ref="E200:E263" ca="1" si="11">IF(INDIRECT("A"&amp;ROW())="","",NORMDIST(A200,$X$6,$X$7,1))</f>
        <v/>
      </c>
      <c r="F200" s="5" t="str">
        <f t="shared" ca="1" si="9"/>
        <v/>
      </c>
      <c r="G200" s="5" t="str">
        <f>IF(ROW()=7,MAX([D_i]),"")</f>
        <v/>
      </c>
      <c r="H200" s="69" t="str">
        <f ca="1">IF(INDIRECT("A"&amp;ROW())="","",RANK([Data],[Data],1)+COUNTIF([Data],Tabulka249[[#This Row],[Data]])-1)</f>
        <v/>
      </c>
      <c r="I200" s="5" t="str">
        <f ca="1">IF(INDIRECT("A"&amp;ROW())="","",(Tabulka249[[#This Row],[Pořadí2 - i2]]-1)/COUNT([Data]))</f>
        <v/>
      </c>
      <c r="J200" s="5" t="str">
        <f ca="1">IF(INDIRECT("A"&amp;ROW())="","",H200/COUNT([Data]))</f>
        <v/>
      </c>
      <c r="K200" s="72" t="str">
        <f ca="1">IF(INDIRECT("A"&amp;ROW())="","",NORMDIST(Tabulka249[[#This Row],[Data]],$X$6,$X$7,1))</f>
        <v/>
      </c>
      <c r="L200" s="5" t="str">
        <f t="shared" ca="1" si="10"/>
        <v/>
      </c>
      <c r="M200" s="5" t="str">
        <f>IF(ROW()=7,MAX(Tabulka249[D_i]),"")</f>
        <v/>
      </c>
      <c r="N200" s="5"/>
      <c r="O200" s="80"/>
      <c r="P200" s="80"/>
      <c r="Q200" s="80"/>
      <c r="R200" s="76" t="str">
        <f>IF(ROW()=7,IF(SUM([pomocná])&gt;0,SUM([pomocná]),1.36/SQRT(COUNT(Tabulka249[Data]))),"")</f>
        <v/>
      </c>
      <c r="S200" s="79"/>
      <c r="T200" s="72"/>
      <c r="U200" s="72"/>
      <c r="V200" s="72"/>
    </row>
    <row r="201" spans="1:22">
      <c r="A201" s="4" t="str">
        <f>IF('Odhad parametrů populace'!D204="","",'Odhad parametrů populace'!D204)</f>
        <v/>
      </c>
      <c r="B201" s="69" t="str">
        <f ca="1">IF(INDIRECT("A"&amp;ROW())="","",RANK(A201,[Data],1))</f>
        <v/>
      </c>
      <c r="C201" s="5" t="str">
        <f ca="1">IF(INDIRECT("A"&amp;ROW())="","",(B201-1)/COUNT([Data]))</f>
        <v/>
      </c>
      <c r="D201" s="5" t="str">
        <f ca="1">IF(INDIRECT("A"&amp;ROW())="","",B201/COUNT([Data]))</f>
        <v/>
      </c>
      <c r="E201" t="str">
        <f t="shared" ca="1" si="11"/>
        <v/>
      </c>
      <c r="F201" s="5" t="str">
        <f t="shared" ca="1" si="9"/>
        <v/>
      </c>
      <c r="G201" s="5" t="str">
        <f>IF(ROW()=7,MAX([D_i]),"")</f>
        <v/>
      </c>
      <c r="H201" s="69" t="str">
        <f ca="1">IF(INDIRECT("A"&amp;ROW())="","",RANK([Data],[Data],1)+COUNTIF([Data],Tabulka249[[#This Row],[Data]])-1)</f>
        <v/>
      </c>
      <c r="I201" s="5" t="str">
        <f ca="1">IF(INDIRECT("A"&amp;ROW())="","",(Tabulka249[[#This Row],[Pořadí2 - i2]]-1)/COUNT([Data]))</f>
        <v/>
      </c>
      <c r="J201" s="5" t="str">
        <f ca="1">IF(INDIRECT("A"&amp;ROW())="","",H201/COUNT([Data]))</f>
        <v/>
      </c>
      <c r="K201" s="72" t="str">
        <f ca="1">IF(INDIRECT("A"&amp;ROW())="","",NORMDIST(Tabulka249[[#This Row],[Data]],$X$6,$X$7,1))</f>
        <v/>
      </c>
      <c r="L201" s="5" t="str">
        <f t="shared" ca="1" si="10"/>
        <v/>
      </c>
      <c r="M201" s="5" t="str">
        <f>IF(ROW()=7,MAX(Tabulka249[D_i]),"")</f>
        <v/>
      </c>
      <c r="N201" s="5"/>
      <c r="O201" s="80"/>
      <c r="P201" s="80"/>
      <c r="Q201" s="80"/>
      <c r="R201" s="76" t="str">
        <f>IF(ROW()=7,IF(SUM([pomocná])&gt;0,SUM([pomocná]),1.36/SQRT(COUNT(Tabulka249[Data]))),"")</f>
        <v/>
      </c>
      <c r="S201" s="79"/>
      <c r="T201" s="72"/>
      <c r="U201" s="72"/>
      <c r="V201" s="72"/>
    </row>
    <row r="202" spans="1:22">
      <c r="A202" s="4" t="str">
        <f>IF('Odhad parametrů populace'!D205="","",'Odhad parametrů populace'!D205)</f>
        <v/>
      </c>
      <c r="B202" s="69" t="str">
        <f ca="1">IF(INDIRECT("A"&amp;ROW())="","",RANK(A202,[Data],1))</f>
        <v/>
      </c>
      <c r="C202" s="5" t="str">
        <f ca="1">IF(INDIRECT("A"&amp;ROW())="","",(B202-1)/COUNT([Data]))</f>
        <v/>
      </c>
      <c r="D202" s="5" t="str">
        <f ca="1">IF(INDIRECT("A"&amp;ROW())="","",B202/COUNT([Data]))</f>
        <v/>
      </c>
      <c r="E202" t="str">
        <f t="shared" ca="1" si="11"/>
        <v/>
      </c>
      <c r="F202" s="5" t="str">
        <f t="shared" ca="1" si="9"/>
        <v/>
      </c>
      <c r="G202" s="5" t="str">
        <f>IF(ROW()=7,MAX([D_i]),"")</f>
        <v/>
      </c>
      <c r="H202" s="69" t="str">
        <f ca="1">IF(INDIRECT("A"&amp;ROW())="","",RANK([Data],[Data],1)+COUNTIF([Data],Tabulka249[[#This Row],[Data]])-1)</f>
        <v/>
      </c>
      <c r="I202" s="5" t="str">
        <f ca="1">IF(INDIRECT("A"&amp;ROW())="","",(Tabulka249[[#This Row],[Pořadí2 - i2]]-1)/COUNT([Data]))</f>
        <v/>
      </c>
      <c r="J202" s="5" t="str">
        <f ca="1">IF(INDIRECT("A"&amp;ROW())="","",H202/COUNT([Data]))</f>
        <v/>
      </c>
      <c r="K202" s="72" t="str">
        <f ca="1">IF(INDIRECT("A"&amp;ROW())="","",NORMDIST(Tabulka249[[#This Row],[Data]],$X$6,$X$7,1))</f>
        <v/>
      </c>
      <c r="L202" s="5" t="str">
        <f t="shared" ca="1" si="10"/>
        <v/>
      </c>
      <c r="M202" s="5" t="str">
        <f>IF(ROW()=7,MAX(Tabulka249[D_i]),"")</f>
        <v/>
      </c>
      <c r="N202" s="5"/>
      <c r="O202" s="80"/>
      <c r="P202" s="80"/>
      <c r="Q202" s="80"/>
      <c r="R202" s="76" t="str">
        <f>IF(ROW()=7,IF(SUM([pomocná])&gt;0,SUM([pomocná]),1.36/SQRT(COUNT(Tabulka249[Data]))),"")</f>
        <v/>
      </c>
      <c r="S202" s="79"/>
      <c r="T202" s="72"/>
      <c r="U202" s="72"/>
      <c r="V202" s="72"/>
    </row>
    <row r="203" spans="1:22">
      <c r="A203" s="4" t="str">
        <f>IF('Odhad parametrů populace'!D206="","",'Odhad parametrů populace'!D206)</f>
        <v/>
      </c>
      <c r="B203" s="69" t="str">
        <f ca="1">IF(INDIRECT("A"&amp;ROW())="","",RANK(A203,[Data],1))</f>
        <v/>
      </c>
      <c r="C203" s="5" t="str">
        <f ca="1">IF(INDIRECT("A"&amp;ROW())="","",(B203-1)/COUNT([Data]))</f>
        <v/>
      </c>
      <c r="D203" s="5" t="str">
        <f ca="1">IF(INDIRECT("A"&amp;ROW())="","",B203/COUNT([Data]))</f>
        <v/>
      </c>
      <c r="E203" t="str">
        <f t="shared" ca="1" si="11"/>
        <v/>
      </c>
      <c r="F203" s="5" t="str">
        <f t="shared" ca="1" si="9"/>
        <v/>
      </c>
      <c r="G203" s="5" t="str">
        <f>IF(ROW()=7,MAX([D_i]),"")</f>
        <v/>
      </c>
      <c r="H203" s="69" t="str">
        <f ca="1">IF(INDIRECT("A"&amp;ROW())="","",RANK([Data],[Data],1)+COUNTIF([Data],Tabulka249[[#This Row],[Data]])-1)</f>
        <v/>
      </c>
      <c r="I203" s="5" t="str">
        <f ca="1">IF(INDIRECT("A"&amp;ROW())="","",(Tabulka249[[#This Row],[Pořadí2 - i2]]-1)/COUNT([Data]))</f>
        <v/>
      </c>
      <c r="J203" s="5" t="str">
        <f ca="1">IF(INDIRECT("A"&amp;ROW())="","",H203/COUNT([Data]))</f>
        <v/>
      </c>
      <c r="K203" s="72" t="str">
        <f ca="1">IF(INDIRECT("A"&amp;ROW())="","",NORMDIST(Tabulka249[[#This Row],[Data]],$X$6,$X$7,1))</f>
        <v/>
      </c>
      <c r="L203" s="5" t="str">
        <f t="shared" ca="1" si="10"/>
        <v/>
      </c>
      <c r="M203" s="5" t="str">
        <f>IF(ROW()=7,MAX(Tabulka249[D_i]),"")</f>
        <v/>
      </c>
      <c r="N203" s="5"/>
      <c r="O203" s="80"/>
      <c r="P203" s="80"/>
      <c r="Q203" s="80"/>
      <c r="R203" s="76" t="str">
        <f>IF(ROW()=7,IF(SUM([pomocná])&gt;0,SUM([pomocná]),1.36/SQRT(COUNT(Tabulka249[Data]))),"")</f>
        <v/>
      </c>
      <c r="S203" s="79"/>
      <c r="T203" s="72"/>
      <c r="U203" s="72"/>
      <c r="V203" s="72"/>
    </row>
    <row r="204" spans="1:22">
      <c r="A204" s="4" t="str">
        <f>IF('Odhad parametrů populace'!D207="","",'Odhad parametrů populace'!D207)</f>
        <v/>
      </c>
      <c r="B204" s="69" t="str">
        <f ca="1">IF(INDIRECT("A"&amp;ROW())="","",RANK(A204,[Data],1))</f>
        <v/>
      </c>
      <c r="C204" s="5" t="str">
        <f ca="1">IF(INDIRECT("A"&amp;ROW())="","",(B204-1)/COUNT([Data]))</f>
        <v/>
      </c>
      <c r="D204" s="5" t="str">
        <f ca="1">IF(INDIRECT("A"&amp;ROW())="","",B204/COUNT([Data]))</f>
        <v/>
      </c>
      <c r="E204" t="str">
        <f t="shared" ca="1" si="11"/>
        <v/>
      </c>
      <c r="F204" s="5" t="str">
        <f t="shared" ca="1" si="9"/>
        <v/>
      </c>
      <c r="G204" s="5" t="str">
        <f>IF(ROW()=7,MAX([D_i]),"")</f>
        <v/>
      </c>
      <c r="H204" s="69" t="str">
        <f ca="1">IF(INDIRECT("A"&amp;ROW())="","",RANK([Data],[Data],1)+COUNTIF([Data],Tabulka249[[#This Row],[Data]])-1)</f>
        <v/>
      </c>
      <c r="I204" s="5" t="str">
        <f ca="1">IF(INDIRECT("A"&amp;ROW())="","",(Tabulka249[[#This Row],[Pořadí2 - i2]]-1)/COUNT([Data]))</f>
        <v/>
      </c>
      <c r="J204" s="5" t="str">
        <f ca="1">IF(INDIRECT("A"&amp;ROW())="","",H204/COUNT([Data]))</f>
        <v/>
      </c>
      <c r="K204" s="72" t="str">
        <f ca="1">IF(INDIRECT("A"&amp;ROW())="","",NORMDIST(Tabulka249[[#This Row],[Data]],$X$6,$X$7,1))</f>
        <v/>
      </c>
      <c r="L204" s="5" t="str">
        <f t="shared" ca="1" si="10"/>
        <v/>
      </c>
      <c r="M204" s="5" t="str">
        <f>IF(ROW()=7,MAX(Tabulka249[D_i]),"")</f>
        <v/>
      </c>
      <c r="N204" s="5"/>
      <c r="O204" s="80"/>
      <c r="P204" s="80"/>
      <c r="Q204" s="80"/>
      <c r="R204" s="76" t="str">
        <f>IF(ROW()=7,IF(SUM([pomocná])&gt;0,SUM([pomocná]),1.36/SQRT(COUNT(Tabulka249[Data]))),"")</f>
        <v/>
      </c>
      <c r="S204" s="79"/>
      <c r="T204" s="72"/>
      <c r="U204" s="72"/>
      <c r="V204" s="72"/>
    </row>
    <row r="205" spans="1:22">
      <c r="A205" s="4" t="str">
        <f>IF('Odhad parametrů populace'!D208="","",'Odhad parametrů populace'!D208)</f>
        <v/>
      </c>
      <c r="B205" s="69" t="str">
        <f ca="1">IF(INDIRECT("A"&amp;ROW())="","",RANK(A205,[Data],1))</f>
        <v/>
      </c>
      <c r="C205" s="5" t="str">
        <f ca="1">IF(INDIRECT("A"&amp;ROW())="","",(B205-1)/COUNT([Data]))</f>
        <v/>
      </c>
      <c r="D205" s="5" t="str">
        <f ca="1">IF(INDIRECT("A"&amp;ROW())="","",B205/COUNT([Data]))</f>
        <v/>
      </c>
      <c r="E205" t="str">
        <f t="shared" ca="1" si="11"/>
        <v/>
      </c>
      <c r="F205" s="5" t="str">
        <f t="shared" ca="1" si="9"/>
        <v/>
      </c>
      <c r="G205" s="5" t="str">
        <f>IF(ROW()=7,MAX([D_i]),"")</f>
        <v/>
      </c>
      <c r="H205" s="69" t="str">
        <f ca="1">IF(INDIRECT("A"&amp;ROW())="","",RANK([Data],[Data],1)+COUNTIF([Data],Tabulka249[[#This Row],[Data]])-1)</f>
        <v/>
      </c>
      <c r="I205" s="5" t="str">
        <f ca="1">IF(INDIRECT("A"&amp;ROW())="","",(Tabulka249[[#This Row],[Pořadí2 - i2]]-1)/COUNT([Data]))</f>
        <v/>
      </c>
      <c r="J205" s="5" t="str">
        <f ca="1">IF(INDIRECT("A"&amp;ROW())="","",H205/COUNT([Data]))</f>
        <v/>
      </c>
      <c r="K205" s="72" t="str">
        <f ca="1">IF(INDIRECT("A"&amp;ROW())="","",NORMDIST(Tabulka249[[#This Row],[Data]],$X$6,$X$7,1))</f>
        <v/>
      </c>
      <c r="L205" s="5" t="str">
        <f t="shared" ca="1" si="10"/>
        <v/>
      </c>
      <c r="M205" s="5" t="str">
        <f>IF(ROW()=7,MAX(Tabulka249[D_i]),"")</f>
        <v/>
      </c>
      <c r="N205" s="5"/>
      <c r="O205" s="80"/>
      <c r="P205" s="80"/>
      <c r="Q205" s="80"/>
      <c r="R205" s="76" t="str">
        <f>IF(ROW()=7,IF(SUM([pomocná])&gt;0,SUM([pomocná]),1.36/SQRT(COUNT(Tabulka249[Data]))),"")</f>
        <v/>
      </c>
      <c r="S205" s="79"/>
      <c r="T205" s="72"/>
      <c r="U205" s="72"/>
      <c r="V205" s="72"/>
    </row>
    <row r="206" spans="1:22">
      <c r="A206" s="4" t="str">
        <f>IF('Odhad parametrů populace'!D209="","",'Odhad parametrů populace'!D209)</f>
        <v/>
      </c>
      <c r="B206" s="69" t="str">
        <f ca="1">IF(INDIRECT("A"&amp;ROW())="","",RANK(A206,[Data],1))</f>
        <v/>
      </c>
      <c r="C206" s="5" t="str">
        <f ca="1">IF(INDIRECT("A"&amp;ROW())="","",(B206-1)/COUNT([Data]))</f>
        <v/>
      </c>
      <c r="D206" s="5" t="str">
        <f ca="1">IF(INDIRECT("A"&amp;ROW())="","",B206/COUNT([Data]))</f>
        <v/>
      </c>
      <c r="E206" t="str">
        <f t="shared" ca="1" si="11"/>
        <v/>
      </c>
      <c r="F206" s="5" t="str">
        <f t="shared" ca="1" si="9"/>
        <v/>
      </c>
      <c r="G206" s="5" t="str">
        <f>IF(ROW()=7,MAX([D_i]),"")</f>
        <v/>
      </c>
      <c r="H206" s="69" t="str">
        <f ca="1">IF(INDIRECT("A"&amp;ROW())="","",RANK([Data],[Data],1)+COUNTIF([Data],Tabulka249[[#This Row],[Data]])-1)</f>
        <v/>
      </c>
      <c r="I206" s="5" t="str">
        <f ca="1">IF(INDIRECT("A"&amp;ROW())="","",(Tabulka249[[#This Row],[Pořadí2 - i2]]-1)/COUNT([Data]))</f>
        <v/>
      </c>
      <c r="J206" s="5" t="str">
        <f ca="1">IF(INDIRECT("A"&amp;ROW())="","",H206/COUNT([Data]))</f>
        <v/>
      </c>
      <c r="K206" s="72" t="str">
        <f ca="1">IF(INDIRECT("A"&amp;ROW())="","",NORMDIST(Tabulka249[[#This Row],[Data]],$X$6,$X$7,1))</f>
        <v/>
      </c>
      <c r="L206" s="5" t="str">
        <f t="shared" ca="1" si="10"/>
        <v/>
      </c>
      <c r="M206" s="5" t="str">
        <f>IF(ROW()=7,MAX(Tabulka249[D_i]),"")</f>
        <v/>
      </c>
      <c r="N206" s="5"/>
      <c r="O206" s="80"/>
      <c r="P206" s="80"/>
      <c r="Q206" s="80"/>
      <c r="R206" s="76" t="str">
        <f>IF(ROW()=7,IF(SUM([pomocná])&gt;0,SUM([pomocná]),1.36/SQRT(COUNT(Tabulka249[Data]))),"")</f>
        <v/>
      </c>
      <c r="S206" s="79"/>
      <c r="T206" s="72"/>
      <c r="U206" s="72"/>
      <c r="V206" s="72"/>
    </row>
    <row r="207" spans="1:22">
      <c r="A207" s="4" t="str">
        <f>IF('Odhad parametrů populace'!D210="","",'Odhad parametrů populace'!D210)</f>
        <v/>
      </c>
      <c r="B207" s="69" t="str">
        <f ca="1">IF(INDIRECT("A"&amp;ROW())="","",RANK(A207,[Data],1))</f>
        <v/>
      </c>
      <c r="C207" s="5" t="str">
        <f ca="1">IF(INDIRECT("A"&amp;ROW())="","",(B207-1)/COUNT([Data]))</f>
        <v/>
      </c>
      <c r="D207" s="5" t="str">
        <f ca="1">IF(INDIRECT("A"&amp;ROW())="","",B207/COUNT([Data]))</f>
        <v/>
      </c>
      <c r="E207" t="str">
        <f t="shared" ca="1" si="11"/>
        <v/>
      </c>
      <c r="F207" s="5" t="str">
        <f t="shared" ca="1" si="9"/>
        <v/>
      </c>
      <c r="G207" s="5" t="str">
        <f>IF(ROW()=7,MAX([D_i]),"")</f>
        <v/>
      </c>
      <c r="H207" s="69" t="str">
        <f ca="1">IF(INDIRECT("A"&amp;ROW())="","",RANK([Data],[Data],1)+COUNTIF([Data],Tabulka249[[#This Row],[Data]])-1)</f>
        <v/>
      </c>
      <c r="I207" s="5" t="str">
        <f ca="1">IF(INDIRECT("A"&amp;ROW())="","",(Tabulka249[[#This Row],[Pořadí2 - i2]]-1)/COUNT([Data]))</f>
        <v/>
      </c>
      <c r="J207" s="5" t="str">
        <f ca="1">IF(INDIRECT("A"&amp;ROW())="","",H207/COUNT([Data]))</f>
        <v/>
      </c>
      <c r="K207" s="72" t="str">
        <f ca="1">IF(INDIRECT("A"&amp;ROW())="","",NORMDIST(Tabulka249[[#This Row],[Data]],$X$6,$X$7,1))</f>
        <v/>
      </c>
      <c r="L207" s="5" t="str">
        <f t="shared" ca="1" si="10"/>
        <v/>
      </c>
      <c r="M207" s="5" t="str">
        <f>IF(ROW()=7,MAX(Tabulka249[D_i]),"")</f>
        <v/>
      </c>
      <c r="N207" s="5"/>
      <c r="O207" s="80"/>
      <c r="P207" s="80"/>
      <c r="Q207" s="80"/>
      <c r="R207" s="76" t="str">
        <f>IF(ROW()=7,IF(SUM([pomocná])&gt;0,SUM([pomocná]),1.36/SQRT(COUNT(Tabulka249[Data]))),"")</f>
        <v/>
      </c>
      <c r="S207" s="79"/>
      <c r="T207" s="72"/>
      <c r="U207" s="72"/>
      <c r="V207" s="72"/>
    </row>
    <row r="208" spans="1:22">
      <c r="A208" s="4" t="str">
        <f>IF('Odhad parametrů populace'!D211="","",'Odhad parametrů populace'!D211)</f>
        <v/>
      </c>
      <c r="B208" s="69" t="str">
        <f ca="1">IF(INDIRECT("A"&amp;ROW())="","",RANK(A208,[Data],1))</f>
        <v/>
      </c>
      <c r="C208" s="5" t="str">
        <f ca="1">IF(INDIRECT("A"&amp;ROW())="","",(B208-1)/COUNT([Data]))</f>
        <v/>
      </c>
      <c r="D208" s="5" t="str">
        <f ca="1">IF(INDIRECT("A"&amp;ROW())="","",B208/COUNT([Data]))</f>
        <v/>
      </c>
      <c r="E208" t="str">
        <f t="shared" ca="1" si="11"/>
        <v/>
      </c>
      <c r="F208" s="5" t="str">
        <f t="shared" ca="1" si="9"/>
        <v/>
      </c>
      <c r="G208" s="5" t="str">
        <f>IF(ROW()=7,MAX([D_i]),"")</f>
        <v/>
      </c>
      <c r="H208" s="69" t="str">
        <f ca="1">IF(INDIRECT("A"&amp;ROW())="","",RANK([Data],[Data],1)+COUNTIF([Data],Tabulka249[[#This Row],[Data]])-1)</f>
        <v/>
      </c>
      <c r="I208" s="5" t="str">
        <f ca="1">IF(INDIRECT("A"&amp;ROW())="","",(Tabulka249[[#This Row],[Pořadí2 - i2]]-1)/COUNT([Data]))</f>
        <v/>
      </c>
      <c r="J208" s="5" t="str">
        <f ca="1">IF(INDIRECT("A"&amp;ROW())="","",H208/COUNT([Data]))</f>
        <v/>
      </c>
      <c r="K208" s="72" t="str">
        <f ca="1">IF(INDIRECT("A"&amp;ROW())="","",NORMDIST(Tabulka249[[#This Row],[Data]],$X$6,$X$7,1))</f>
        <v/>
      </c>
      <c r="L208" s="5" t="str">
        <f t="shared" ca="1" si="10"/>
        <v/>
      </c>
      <c r="M208" s="5" t="str">
        <f>IF(ROW()=7,MAX(Tabulka249[D_i]),"")</f>
        <v/>
      </c>
      <c r="N208" s="5"/>
      <c r="O208" s="80"/>
      <c r="P208" s="80"/>
      <c r="Q208" s="80"/>
      <c r="R208" s="76" t="str">
        <f>IF(ROW()=7,IF(SUM([pomocná])&gt;0,SUM([pomocná]),1.36/SQRT(COUNT(Tabulka249[Data]))),"")</f>
        <v/>
      </c>
      <c r="S208" s="79"/>
      <c r="T208" s="72"/>
      <c r="U208" s="72"/>
      <c r="V208" s="72"/>
    </row>
    <row r="209" spans="1:22">
      <c r="A209" s="4" t="str">
        <f>IF('Odhad parametrů populace'!D212="","",'Odhad parametrů populace'!D212)</f>
        <v/>
      </c>
      <c r="B209" s="69" t="str">
        <f ca="1">IF(INDIRECT("A"&amp;ROW())="","",RANK(A209,[Data],1))</f>
        <v/>
      </c>
      <c r="C209" s="5" t="str">
        <f ca="1">IF(INDIRECT("A"&amp;ROW())="","",(B209-1)/COUNT([Data]))</f>
        <v/>
      </c>
      <c r="D209" s="5" t="str">
        <f ca="1">IF(INDIRECT("A"&amp;ROW())="","",B209/COUNT([Data]))</f>
        <v/>
      </c>
      <c r="E209" t="str">
        <f t="shared" ca="1" si="11"/>
        <v/>
      </c>
      <c r="F209" s="5" t="str">
        <f t="shared" ca="1" si="9"/>
        <v/>
      </c>
      <c r="G209" s="5" t="str">
        <f>IF(ROW()=7,MAX([D_i]),"")</f>
        <v/>
      </c>
      <c r="H209" s="69" t="str">
        <f ca="1">IF(INDIRECT("A"&amp;ROW())="","",RANK([Data],[Data],1)+COUNTIF([Data],Tabulka249[[#This Row],[Data]])-1)</f>
        <v/>
      </c>
      <c r="I209" s="5" t="str">
        <f ca="1">IF(INDIRECT("A"&amp;ROW())="","",(Tabulka249[[#This Row],[Pořadí2 - i2]]-1)/COUNT([Data]))</f>
        <v/>
      </c>
      <c r="J209" s="5" t="str">
        <f ca="1">IF(INDIRECT("A"&amp;ROW())="","",H209/COUNT([Data]))</f>
        <v/>
      </c>
      <c r="K209" s="72" t="str">
        <f ca="1">IF(INDIRECT("A"&amp;ROW())="","",NORMDIST(Tabulka249[[#This Row],[Data]],$X$6,$X$7,1))</f>
        <v/>
      </c>
      <c r="L209" s="5" t="str">
        <f t="shared" ca="1" si="10"/>
        <v/>
      </c>
      <c r="M209" s="5" t="str">
        <f>IF(ROW()=7,MAX(Tabulka249[D_i]),"")</f>
        <v/>
      </c>
      <c r="N209" s="5"/>
      <c r="O209" s="80"/>
      <c r="P209" s="80"/>
      <c r="Q209" s="80"/>
      <c r="R209" s="76" t="str">
        <f>IF(ROW()=7,IF(SUM([pomocná])&gt;0,SUM([pomocná]),1.36/SQRT(COUNT(Tabulka249[Data]))),"")</f>
        <v/>
      </c>
      <c r="S209" s="79"/>
      <c r="T209" s="72"/>
      <c r="U209" s="72"/>
      <c r="V209" s="72"/>
    </row>
    <row r="210" spans="1:22">
      <c r="A210" s="4" t="str">
        <f>IF('Odhad parametrů populace'!D213="","",'Odhad parametrů populace'!D213)</f>
        <v/>
      </c>
      <c r="B210" s="69" t="str">
        <f ca="1">IF(INDIRECT("A"&amp;ROW())="","",RANK(A210,[Data],1))</f>
        <v/>
      </c>
      <c r="C210" s="5" t="str">
        <f ca="1">IF(INDIRECT("A"&amp;ROW())="","",(B210-1)/COUNT([Data]))</f>
        <v/>
      </c>
      <c r="D210" s="5" t="str">
        <f ca="1">IF(INDIRECT("A"&amp;ROW())="","",B210/COUNT([Data]))</f>
        <v/>
      </c>
      <c r="E210" t="str">
        <f t="shared" ca="1" si="11"/>
        <v/>
      </c>
      <c r="F210" s="5" t="str">
        <f t="shared" ca="1" si="9"/>
        <v/>
      </c>
      <c r="G210" s="5" t="str">
        <f>IF(ROW()=7,MAX([D_i]),"")</f>
        <v/>
      </c>
      <c r="H210" s="69" t="str">
        <f ca="1">IF(INDIRECT("A"&amp;ROW())="","",RANK([Data],[Data],1)+COUNTIF([Data],Tabulka249[[#This Row],[Data]])-1)</f>
        <v/>
      </c>
      <c r="I210" s="5" t="str">
        <f ca="1">IF(INDIRECT("A"&amp;ROW())="","",(Tabulka249[[#This Row],[Pořadí2 - i2]]-1)/COUNT([Data]))</f>
        <v/>
      </c>
      <c r="J210" s="5" t="str">
        <f ca="1">IF(INDIRECT("A"&amp;ROW())="","",H210/COUNT([Data]))</f>
        <v/>
      </c>
      <c r="K210" s="72" t="str">
        <f ca="1">IF(INDIRECT("A"&amp;ROW())="","",NORMDIST(Tabulka249[[#This Row],[Data]],$X$6,$X$7,1))</f>
        <v/>
      </c>
      <c r="L210" s="5" t="str">
        <f t="shared" ca="1" si="10"/>
        <v/>
      </c>
      <c r="M210" s="5" t="str">
        <f>IF(ROW()=7,MAX(Tabulka249[D_i]),"")</f>
        <v/>
      </c>
      <c r="N210" s="5"/>
      <c r="O210" s="80"/>
      <c r="P210" s="80"/>
      <c r="Q210" s="80"/>
      <c r="R210" s="76" t="str">
        <f>IF(ROW()=7,IF(SUM([pomocná])&gt;0,SUM([pomocná]),1.36/SQRT(COUNT(Tabulka249[Data]))),"")</f>
        <v/>
      </c>
      <c r="S210" s="79"/>
      <c r="T210" s="72"/>
      <c r="U210" s="72"/>
      <c r="V210" s="72"/>
    </row>
    <row r="211" spans="1:22">
      <c r="A211" s="4" t="str">
        <f>IF('Odhad parametrů populace'!D214="","",'Odhad parametrů populace'!D214)</f>
        <v/>
      </c>
      <c r="B211" s="69" t="str">
        <f ca="1">IF(INDIRECT("A"&amp;ROW())="","",RANK(A211,[Data],1))</f>
        <v/>
      </c>
      <c r="C211" s="5" t="str">
        <f ca="1">IF(INDIRECT("A"&amp;ROW())="","",(B211-1)/COUNT([Data]))</f>
        <v/>
      </c>
      <c r="D211" s="5" t="str">
        <f ca="1">IF(INDIRECT("A"&amp;ROW())="","",B211/COUNT([Data]))</f>
        <v/>
      </c>
      <c r="E211" t="str">
        <f t="shared" ca="1" si="11"/>
        <v/>
      </c>
      <c r="F211" s="5" t="str">
        <f t="shared" ca="1" si="9"/>
        <v/>
      </c>
      <c r="G211" s="5" t="str">
        <f>IF(ROW()=7,MAX([D_i]),"")</f>
        <v/>
      </c>
      <c r="H211" s="69" t="str">
        <f ca="1">IF(INDIRECT("A"&amp;ROW())="","",RANK([Data],[Data],1)+COUNTIF([Data],Tabulka249[[#This Row],[Data]])-1)</f>
        <v/>
      </c>
      <c r="I211" s="5" t="str">
        <f ca="1">IF(INDIRECT("A"&amp;ROW())="","",(Tabulka249[[#This Row],[Pořadí2 - i2]]-1)/COUNT([Data]))</f>
        <v/>
      </c>
      <c r="J211" s="5" t="str">
        <f ca="1">IF(INDIRECT("A"&amp;ROW())="","",H211/COUNT([Data]))</f>
        <v/>
      </c>
      <c r="K211" s="72" t="str">
        <f ca="1">IF(INDIRECT("A"&amp;ROW())="","",NORMDIST(Tabulka249[[#This Row],[Data]],$X$6,$X$7,1))</f>
        <v/>
      </c>
      <c r="L211" s="5" t="str">
        <f t="shared" ca="1" si="10"/>
        <v/>
      </c>
      <c r="M211" s="5" t="str">
        <f>IF(ROW()=7,MAX(Tabulka249[D_i]),"")</f>
        <v/>
      </c>
      <c r="N211" s="5"/>
      <c r="O211" s="80"/>
      <c r="P211" s="80"/>
      <c r="Q211" s="80"/>
      <c r="R211" s="76" t="str">
        <f>IF(ROW()=7,IF(SUM([pomocná])&gt;0,SUM([pomocná]),1.36/SQRT(COUNT(Tabulka249[Data]))),"")</f>
        <v/>
      </c>
      <c r="S211" s="79"/>
      <c r="T211" s="72"/>
      <c r="U211" s="72"/>
      <c r="V211" s="72"/>
    </row>
    <row r="212" spans="1:22">
      <c r="A212" s="4" t="str">
        <f>IF('Odhad parametrů populace'!D215="","",'Odhad parametrů populace'!D215)</f>
        <v/>
      </c>
      <c r="B212" s="69" t="str">
        <f ca="1">IF(INDIRECT("A"&amp;ROW())="","",RANK(A212,[Data],1))</f>
        <v/>
      </c>
      <c r="C212" s="5" t="str">
        <f ca="1">IF(INDIRECT("A"&amp;ROW())="","",(B212-1)/COUNT([Data]))</f>
        <v/>
      </c>
      <c r="D212" s="5" t="str">
        <f ca="1">IF(INDIRECT("A"&amp;ROW())="","",B212/COUNT([Data]))</f>
        <v/>
      </c>
      <c r="E212" t="str">
        <f t="shared" ca="1" si="11"/>
        <v/>
      </c>
      <c r="F212" s="5" t="str">
        <f t="shared" ca="1" si="9"/>
        <v/>
      </c>
      <c r="G212" s="5" t="str">
        <f>IF(ROW()=7,MAX([D_i]),"")</f>
        <v/>
      </c>
      <c r="H212" s="69" t="str">
        <f ca="1">IF(INDIRECT("A"&amp;ROW())="","",RANK([Data],[Data],1)+COUNTIF([Data],Tabulka249[[#This Row],[Data]])-1)</f>
        <v/>
      </c>
      <c r="I212" s="5" t="str">
        <f ca="1">IF(INDIRECT("A"&amp;ROW())="","",(Tabulka249[[#This Row],[Pořadí2 - i2]]-1)/COUNT([Data]))</f>
        <v/>
      </c>
      <c r="J212" s="5" t="str">
        <f ca="1">IF(INDIRECT("A"&amp;ROW())="","",H212/COUNT([Data]))</f>
        <v/>
      </c>
      <c r="K212" s="72" t="str">
        <f ca="1">IF(INDIRECT("A"&amp;ROW())="","",NORMDIST(Tabulka249[[#This Row],[Data]],$X$6,$X$7,1))</f>
        <v/>
      </c>
      <c r="L212" s="5" t="str">
        <f t="shared" ca="1" si="10"/>
        <v/>
      </c>
      <c r="M212" s="5" t="str">
        <f>IF(ROW()=7,MAX(Tabulka249[D_i]),"")</f>
        <v/>
      </c>
      <c r="N212" s="5"/>
      <c r="O212" s="80"/>
      <c r="P212" s="80"/>
      <c r="Q212" s="80"/>
      <c r="R212" s="76" t="str">
        <f>IF(ROW()=7,IF(SUM([pomocná])&gt;0,SUM([pomocná]),1.36/SQRT(COUNT(Tabulka249[Data]))),"")</f>
        <v/>
      </c>
      <c r="S212" s="79"/>
      <c r="T212" s="72"/>
      <c r="U212" s="72"/>
      <c r="V212" s="72"/>
    </row>
    <row r="213" spans="1:22">
      <c r="A213" s="4" t="str">
        <f>IF('Odhad parametrů populace'!D216="","",'Odhad parametrů populace'!D216)</f>
        <v/>
      </c>
      <c r="B213" s="69" t="str">
        <f ca="1">IF(INDIRECT("A"&amp;ROW())="","",RANK(A213,[Data],1))</f>
        <v/>
      </c>
      <c r="C213" s="5" t="str">
        <f ca="1">IF(INDIRECT("A"&amp;ROW())="","",(B213-1)/COUNT([Data]))</f>
        <v/>
      </c>
      <c r="D213" s="5" t="str">
        <f ca="1">IF(INDIRECT("A"&amp;ROW())="","",B213/COUNT([Data]))</f>
        <v/>
      </c>
      <c r="E213" t="str">
        <f t="shared" ca="1" si="11"/>
        <v/>
      </c>
      <c r="F213" s="5" t="str">
        <f t="shared" ca="1" si="9"/>
        <v/>
      </c>
      <c r="G213" s="5" t="str">
        <f>IF(ROW()=7,MAX([D_i]),"")</f>
        <v/>
      </c>
      <c r="H213" s="69" t="str">
        <f ca="1">IF(INDIRECT("A"&amp;ROW())="","",RANK([Data],[Data],1)+COUNTIF([Data],Tabulka249[[#This Row],[Data]])-1)</f>
        <v/>
      </c>
      <c r="I213" s="5" t="str">
        <f ca="1">IF(INDIRECT("A"&amp;ROW())="","",(Tabulka249[[#This Row],[Pořadí2 - i2]]-1)/COUNT([Data]))</f>
        <v/>
      </c>
      <c r="J213" s="5" t="str">
        <f ca="1">IF(INDIRECT("A"&amp;ROW())="","",H213/COUNT([Data]))</f>
        <v/>
      </c>
      <c r="K213" s="72" t="str">
        <f ca="1">IF(INDIRECT("A"&amp;ROW())="","",NORMDIST(Tabulka249[[#This Row],[Data]],$X$6,$X$7,1))</f>
        <v/>
      </c>
      <c r="L213" s="5" t="str">
        <f t="shared" ca="1" si="10"/>
        <v/>
      </c>
      <c r="M213" s="5" t="str">
        <f>IF(ROW()=7,MAX(Tabulka249[D_i]),"")</f>
        <v/>
      </c>
      <c r="N213" s="5"/>
      <c r="O213" s="80"/>
      <c r="P213" s="80"/>
      <c r="Q213" s="80"/>
      <c r="R213" s="76" t="str">
        <f>IF(ROW()=7,IF(SUM([pomocná])&gt;0,SUM([pomocná]),1.36/SQRT(COUNT(Tabulka249[Data]))),"")</f>
        <v/>
      </c>
      <c r="S213" s="79"/>
      <c r="T213" s="72"/>
      <c r="U213" s="72"/>
      <c r="V213" s="72"/>
    </row>
    <row r="214" spans="1:22">
      <c r="A214" s="4" t="str">
        <f>IF('Odhad parametrů populace'!D217="","",'Odhad parametrů populace'!D217)</f>
        <v/>
      </c>
      <c r="B214" s="69" t="str">
        <f ca="1">IF(INDIRECT("A"&amp;ROW())="","",RANK(A214,[Data],1))</f>
        <v/>
      </c>
      <c r="C214" s="5" t="str">
        <f ca="1">IF(INDIRECT("A"&amp;ROW())="","",(B214-1)/COUNT([Data]))</f>
        <v/>
      </c>
      <c r="D214" s="5" t="str">
        <f ca="1">IF(INDIRECT("A"&amp;ROW())="","",B214/COUNT([Data]))</f>
        <v/>
      </c>
      <c r="E214" t="str">
        <f t="shared" ca="1" si="11"/>
        <v/>
      </c>
      <c r="F214" s="5" t="str">
        <f t="shared" ca="1" si="9"/>
        <v/>
      </c>
      <c r="G214" s="5" t="str">
        <f>IF(ROW()=7,MAX([D_i]),"")</f>
        <v/>
      </c>
      <c r="H214" s="69" t="str">
        <f ca="1">IF(INDIRECT("A"&amp;ROW())="","",RANK([Data],[Data],1)+COUNTIF([Data],Tabulka249[[#This Row],[Data]])-1)</f>
        <v/>
      </c>
      <c r="I214" s="5" t="str">
        <f ca="1">IF(INDIRECT("A"&amp;ROW())="","",(Tabulka249[[#This Row],[Pořadí2 - i2]]-1)/COUNT([Data]))</f>
        <v/>
      </c>
      <c r="J214" s="5" t="str">
        <f ca="1">IF(INDIRECT("A"&amp;ROW())="","",H214/COUNT([Data]))</f>
        <v/>
      </c>
      <c r="K214" s="72" t="str">
        <f ca="1">IF(INDIRECT("A"&amp;ROW())="","",NORMDIST(Tabulka249[[#This Row],[Data]],$X$6,$X$7,1))</f>
        <v/>
      </c>
      <c r="L214" s="5" t="str">
        <f t="shared" ca="1" si="10"/>
        <v/>
      </c>
      <c r="M214" s="5" t="str">
        <f>IF(ROW()=7,MAX(Tabulka249[D_i]),"")</f>
        <v/>
      </c>
      <c r="N214" s="5"/>
      <c r="O214" s="80"/>
      <c r="P214" s="80"/>
      <c r="Q214" s="80"/>
      <c r="R214" s="76" t="str">
        <f>IF(ROW()=7,IF(SUM([pomocná])&gt;0,SUM([pomocná]),1.36/SQRT(COUNT(Tabulka249[Data]))),"")</f>
        <v/>
      </c>
      <c r="S214" s="79"/>
      <c r="T214" s="72"/>
      <c r="U214" s="72"/>
      <c r="V214" s="72"/>
    </row>
    <row r="215" spans="1:22">
      <c r="A215" s="4" t="str">
        <f>IF('Odhad parametrů populace'!D218="","",'Odhad parametrů populace'!D218)</f>
        <v/>
      </c>
      <c r="B215" s="69" t="str">
        <f ca="1">IF(INDIRECT("A"&amp;ROW())="","",RANK(A215,[Data],1))</f>
        <v/>
      </c>
      <c r="C215" s="5" t="str">
        <f ca="1">IF(INDIRECT("A"&amp;ROW())="","",(B215-1)/COUNT([Data]))</f>
        <v/>
      </c>
      <c r="D215" s="5" t="str">
        <f ca="1">IF(INDIRECT("A"&amp;ROW())="","",B215/COUNT([Data]))</f>
        <v/>
      </c>
      <c r="E215" t="str">
        <f t="shared" ca="1" si="11"/>
        <v/>
      </c>
      <c r="F215" s="5" t="str">
        <f t="shared" ca="1" si="9"/>
        <v/>
      </c>
      <c r="G215" s="5" t="str">
        <f>IF(ROW()=7,MAX([D_i]),"")</f>
        <v/>
      </c>
      <c r="H215" s="69" t="str">
        <f ca="1">IF(INDIRECT("A"&amp;ROW())="","",RANK([Data],[Data],1)+COUNTIF([Data],Tabulka249[[#This Row],[Data]])-1)</f>
        <v/>
      </c>
      <c r="I215" s="5" t="str">
        <f ca="1">IF(INDIRECT("A"&amp;ROW())="","",(Tabulka249[[#This Row],[Pořadí2 - i2]]-1)/COUNT([Data]))</f>
        <v/>
      </c>
      <c r="J215" s="5" t="str">
        <f ca="1">IF(INDIRECT("A"&amp;ROW())="","",H215/COUNT([Data]))</f>
        <v/>
      </c>
      <c r="K215" s="72" t="str">
        <f ca="1">IF(INDIRECT("A"&amp;ROW())="","",NORMDIST(Tabulka249[[#This Row],[Data]],$X$6,$X$7,1))</f>
        <v/>
      </c>
      <c r="L215" s="5" t="str">
        <f t="shared" ca="1" si="10"/>
        <v/>
      </c>
      <c r="M215" s="5" t="str">
        <f>IF(ROW()=7,MAX(Tabulka249[D_i]),"")</f>
        <v/>
      </c>
      <c r="N215" s="5"/>
      <c r="O215" s="80"/>
      <c r="P215" s="80"/>
      <c r="Q215" s="80"/>
      <c r="R215" s="76" t="str">
        <f>IF(ROW()=7,IF(SUM([pomocná])&gt;0,SUM([pomocná]),1.36/SQRT(COUNT(Tabulka249[Data]))),"")</f>
        <v/>
      </c>
      <c r="S215" s="79"/>
      <c r="T215" s="72"/>
      <c r="U215" s="72"/>
      <c r="V215" s="72"/>
    </row>
    <row r="216" spans="1:22">
      <c r="A216" s="4" t="str">
        <f>IF('Odhad parametrů populace'!D219="","",'Odhad parametrů populace'!D219)</f>
        <v/>
      </c>
      <c r="B216" s="69" t="str">
        <f ca="1">IF(INDIRECT("A"&amp;ROW())="","",RANK(A216,[Data],1))</f>
        <v/>
      </c>
      <c r="C216" s="5" t="str">
        <f ca="1">IF(INDIRECT("A"&amp;ROW())="","",(B216-1)/COUNT([Data]))</f>
        <v/>
      </c>
      <c r="D216" s="5" t="str">
        <f ca="1">IF(INDIRECT("A"&amp;ROW())="","",B216/COUNT([Data]))</f>
        <v/>
      </c>
      <c r="E216" t="str">
        <f t="shared" ca="1" si="11"/>
        <v/>
      </c>
      <c r="F216" s="5" t="str">
        <f t="shared" ca="1" si="9"/>
        <v/>
      </c>
      <c r="G216" s="5" t="str">
        <f>IF(ROW()=7,MAX([D_i]),"")</f>
        <v/>
      </c>
      <c r="H216" s="69" t="str">
        <f ca="1">IF(INDIRECT("A"&amp;ROW())="","",RANK([Data],[Data],1)+COUNTIF([Data],Tabulka249[[#This Row],[Data]])-1)</f>
        <v/>
      </c>
      <c r="I216" s="5" t="str">
        <f ca="1">IF(INDIRECT("A"&amp;ROW())="","",(Tabulka249[[#This Row],[Pořadí2 - i2]]-1)/COUNT([Data]))</f>
        <v/>
      </c>
      <c r="J216" s="5" t="str">
        <f ca="1">IF(INDIRECT("A"&amp;ROW())="","",H216/COUNT([Data]))</f>
        <v/>
      </c>
      <c r="K216" s="72" t="str">
        <f ca="1">IF(INDIRECT("A"&amp;ROW())="","",NORMDIST(Tabulka249[[#This Row],[Data]],$X$6,$X$7,1))</f>
        <v/>
      </c>
      <c r="L216" s="5" t="str">
        <f t="shared" ca="1" si="10"/>
        <v/>
      </c>
      <c r="M216" s="5" t="str">
        <f>IF(ROW()=7,MAX(Tabulka249[D_i]),"")</f>
        <v/>
      </c>
      <c r="N216" s="5"/>
      <c r="O216" s="80"/>
      <c r="P216" s="80"/>
      <c r="Q216" s="80"/>
      <c r="R216" s="76" t="str">
        <f>IF(ROW()=7,IF(SUM([pomocná])&gt;0,SUM([pomocná]),1.36/SQRT(COUNT(Tabulka249[Data]))),"")</f>
        <v/>
      </c>
      <c r="S216" s="79"/>
      <c r="T216" s="72"/>
      <c r="U216" s="72"/>
      <c r="V216" s="72"/>
    </row>
    <row r="217" spans="1:22">
      <c r="A217" s="4" t="str">
        <f>IF('Odhad parametrů populace'!D220="","",'Odhad parametrů populace'!D220)</f>
        <v/>
      </c>
      <c r="B217" s="69" t="str">
        <f ca="1">IF(INDIRECT("A"&amp;ROW())="","",RANK(A217,[Data],1))</f>
        <v/>
      </c>
      <c r="C217" s="5" t="str">
        <f ca="1">IF(INDIRECT("A"&amp;ROW())="","",(B217-1)/COUNT([Data]))</f>
        <v/>
      </c>
      <c r="D217" s="5" t="str">
        <f ca="1">IF(INDIRECT("A"&amp;ROW())="","",B217/COUNT([Data]))</f>
        <v/>
      </c>
      <c r="E217" t="str">
        <f t="shared" ca="1" si="11"/>
        <v/>
      </c>
      <c r="F217" s="5" t="str">
        <f t="shared" ca="1" si="9"/>
        <v/>
      </c>
      <c r="G217" s="5" t="str">
        <f>IF(ROW()=7,MAX([D_i]),"")</f>
        <v/>
      </c>
      <c r="H217" s="69" t="str">
        <f ca="1">IF(INDIRECT("A"&amp;ROW())="","",RANK([Data],[Data],1)+COUNTIF([Data],Tabulka249[[#This Row],[Data]])-1)</f>
        <v/>
      </c>
      <c r="I217" s="5" t="str">
        <f ca="1">IF(INDIRECT("A"&amp;ROW())="","",(Tabulka249[[#This Row],[Pořadí2 - i2]]-1)/COUNT([Data]))</f>
        <v/>
      </c>
      <c r="J217" s="5" t="str">
        <f ca="1">IF(INDIRECT("A"&amp;ROW())="","",H217/COUNT([Data]))</f>
        <v/>
      </c>
      <c r="K217" s="72" t="str">
        <f ca="1">IF(INDIRECT("A"&amp;ROW())="","",NORMDIST(Tabulka249[[#This Row],[Data]],$X$6,$X$7,1))</f>
        <v/>
      </c>
      <c r="L217" s="5" t="str">
        <f t="shared" ca="1" si="10"/>
        <v/>
      </c>
      <c r="M217" s="5" t="str">
        <f>IF(ROW()=7,MAX(Tabulka249[D_i]),"")</f>
        <v/>
      </c>
      <c r="N217" s="5"/>
      <c r="O217" s="80"/>
      <c r="P217" s="80"/>
      <c r="Q217" s="80"/>
      <c r="R217" s="76" t="str">
        <f>IF(ROW()=7,IF(SUM([pomocná])&gt;0,SUM([pomocná]),1.36/SQRT(COUNT(Tabulka249[Data]))),"")</f>
        <v/>
      </c>
      <c r="S217" s="79"/>
      <c r="T217" s="72"/>
      <c r="U217" s="72"/>
      <c r="V217" s="72"/>
    </row>
    <row r="218" spans="1:22">
      <c r="A218" s="4" t="str">
        <f>IF('Odhad parametrů populace'!D221="","",'Odhad parametrů populace'!D221)</f>
        <v/>
      </c>
      <c r="B218" s="69" t="str">
        <f ca="1">IF(INDIRECT("A"&amp;ROW())="","",RANK(A218,[Data],1))</f>
        <v/>
      </c>
      <c r="C218" s="5" t="str">
        <f ca="1">IF(INDIRECT("A"&amp;ROW())="","",(B218-1)/COUNT([Data]))</f>
        <v/>
      </c>
      <c r="D218" s="5" t="str">
        <f ca="1">IF(INDIRECT("A"&amp;ROW())="","",B218/COUNT([Data]))</f>
        <v/>
      </c>
      <c r="E218" t="str">
        <f t="shared" ca="1" si="11"/>
        <v/>
      </c>
      <c r="F218" s="5" t="str">
        <f t="shared" ca="1" si="9"/>
        <v/>
      </c>
      <c r="G218" s="5" t="str">
        <f>IF(ROW()=7,MAX([D_i]),"")</f>
        <v/>
      </c>
      <c r="H218" s="69" t="str">
        <f ca="1">IF(INDIRECT("A"&amp;ROW())="","",RANK([Data],[Data],1)+COUNTIF([Data],Tabulka249[[#This Row],[Data]])-1)</f>
        <v/>
      </c>
      <c r="I218" s="5" t="str">
        <f ca="1">IF(INDIRECT("A"&amp;ROW())="","",(Tabulka249[[#This Row],[Pořadí2 - i2]]-1)/COUNT([Data]))</f>
        <v/>
      </c>
      <c r="J218" s="5" t="str">
        <f ca="1">IF(INDIRECT("A"&amp;ROW())="","",H218/COUNT([Data]))</f>
        <v/>
      </c>
      <c r="K218" s="72" t="str">
        <f ca="1">IF(INDIRECT("A"&amp;ROW())="","",NORMDIST(Tabulka249[[#This Row],[Data]],$X$6,$X$7,1))</f>
        <v/>
      </c>
      <c r="L218" s="5" t="str">
        <f t="shared" ca="1" si="10"/>
        <v/>
      </c>
      <c r="M218" s="5" t="str">
        <f>IF(ROW()=7,MAX(Tabulka249[D_i]),"")</f>
        <v/>
      </c>
      <c r="N218" s="5"/>
      <c r="O218" s="80"/>
      <c r="P218" s="80"/>
      <c r="Q218" s="80"/>
      <c r="R218" s="76" t="str">
        <f>IF(ROW()=7,IF(SUM([pomocná])&gt;0,SUM([pomocná]),1.36/SQRT(COUNT(Tabulka249[Data]))),"")</f>
        <v/>
      </c>
      <c r="S218" s="79"/>
      <c r="T218" s="72"/>
      <c r="U218" s="72"/>
      <c r="V218" s="72"/>
    </row>
    <row r="219" spans="1:22">
      <c r="A219" s="4" t="str">
        <f>IF('Odhad parametrů populace'!D222="","",'Odhad parametrů populace'!D222)</f>
        <v/>
      </c>
      <c r="B219" s="69" t="str">
        <f ca="1">IF(INDIRECT("A"&amp;ROW())="","",RANK(A219,[Data],1))</f>
        <v/>
      </c>
      <c r="C219" s="5" t="str">
        <f ca="1">IF(INDIRECT("A"&amp;ROW())="","",(B219-1)/COUNT([Data]))</f>
        <v/>
      </c>
      <c r="D219" s="5" t="str">
        <f ca="1">IF(INDIRECT("A"&amp;ROW())="","",B219/COUNT([Data]))</f>
        <v/>
      </c>
      <c r="E219" t="str">
        <f t="shared" ca="1" si="11"/>
        <v/>
      </c>
      <c r="F219" s="5" t="str">
        <f t="shared" ca="1" si="9"/>
        <v/>
      </c>
      <c r="G219" s="5" t="str">
        <f>IF(ROW()=7,MAX([D_i]),"")</f>
        <v/>
      </c>
      <c r="H219" s="69" t="str">
        <f ca="1">IF(INDIRECT("A"&amp;ROW())="","",RANK([Data],[Data],1)+COUNTIF([Data],Tabulka249[[#This Row],[Data]])-1)</f>
        <v/>
      </c>
      <c r="I219" s="5" t="str">
        <f ca="1">IF(INDIRECT("A"&amp;ROW())="","",(Tabulka249[[#This Row],[Pořadí2 - i2]]-1)/COUNT([Data]))</f>
        <v/>
      </c>
      <c r="J219" s="5" t="str">
        <f ca="1">IF(INDIRECT("A"&amp;ROW())="","",H219/COUNT([Data]))</f>
        <v/>
      </c>
      <c r="K219" s="72" t="str">
        <f ca="1">IF(INDIRECT("A"&amp;ROW())="","",NORMDIST(Tabulka249[[#This Row],[Data]],$X$6,$X$7,1))</f>
        <v/>
      </c>
      <c r="L219" s="5" t="str">
        <f t="shared" ca="1" si="10"/>
        <v/>
      </c>
      <c r="M219" s="5" t="str">
        <f>IF(ROW()=7,MAX(Tabulka249[D_i]),"")</f>
        <v/>
      </c>
      <c r="N219" s="5"/>
      <c r="O219" s="80"/>
      <c r="P219" s="80"/>
      <c r="Q219" s="80"/>
      <c r="R219" s="76" t="str">
        <f>IF(ROW()=7,IF(SUM([pomocná])&gt;0,SUM([pomocná]),1.36/SQRT(COUNT(Tabulka249[Data]))),"")</f>
        <v/>
      </c>
      <c r="S219" s="79"/>
      <c r="T219" s="72"/>
      <c r="U219" s="72"/>
      <c r="V219" s="72"/>
    </row>
    <row r="220" spans="1:22">
      <c r="A220" s="4" t="str">
        <f>IF('Odhad parametrů populace'!D223="","",'Odhad parametrů populace'!D223)</f>
        <v/>
      </c>
      <c r="B220" s="69" t="str">
        <f ca="1">IF(INDIRECT("A"&amp;ROW())="","",RANK(A220,[Data],1))</f>
        <v/>
      </c>
      <c r="C220" s="5" t="str">
        <f ca="1">IF(INDIRECT("A"&amp;ROW())="","",(B220-1)/COUNT([Data]))</f>
        <v/>
      </c>
      <c r="D220" s="5" t="str">
        <f ca="1">IF(INDIRECT("A"&amp;ROW())="","",B220/COUNT([Data]))</f>
        <v/>
      </c>
      <c r="E220" t="str">
        <f t="shared" ca="1" si="11"/>
        <v/>
      </c>
      <c r="F220" s="5" t="str">
        <f t="shared" ca="1" si="9"/>
        <v/>
      </c>
      <c r="G220" s="5" t="str">
        <f>IF(ROW()=7,MAX([D_i]),"")</f>
        <v/>
      </c>
      <c r="H220" s="69" t="str">
        <f ca="1">IF(INDIRECT("A"&amp;ROW())="","",RANK([Data],[Data],1)+COUNTIF([Data],Tabulka249[[#This Row],[Data]])-1)</f>
        <v/>
      </c>
      <c r="I220" s="5" t="str">
        <f ca="1">IF(INDIRECT("A"&amp;ROW())="","",(Tabulka249[[#This Row],[Pořadí2 - i2]]-1)/COUNT([Data]))</f>
        <v/>
      </c>
      <c r="J220" s="5" t="str">
        <f ca="1">IF(INDIRECT("A"&amp;ROW())="","",H220/COUNT([Data]))</f>
        <v/>
      </c>
      <c r="K220" s="72" t="str">
        <f ca="1">IF(INDIRECT("A"&amp;ROW())="","",NORMDIST(Tabulka249[[#This Row],[Data]],$X$6,$X$7,1))</f>
        <v/>
      </c>
      <c r="L220" s="5" t="str">
        <f t="shared" ca="1" si="10"/>
        <v/>
      </c>
      <c r="M220" s="5" t="str">
        <f>IF(ROW()=7,MAX(Tabulka249[D_i]),"")</f>
        <v/>
      </c>
      <c r="N220" s="5"/>
      <c r="O220" s="80"/>
      <c r="P220" s="80"/>
      <c r="Q220" s="80"/>
      <c r="R220" s="76" t="str">
        <f>IF(ROW()=7,IF(SUM([pomocná])&gt;0,SUM([pomocná]),1.36/SQRT(COUNT(Tabulka249[Data]))),"")</f>
        <v/>
      </c>
      <c r="S220" s="79"/>
      <c r="T220" s="72"/>
      <c r="U220" s="72"/>
      <c r="V220" s="72"/>
    </row>
    <row r="221" spans="1:22">
      <c r="A221" s="4" t="str">
        <f>IF('Odhad parametrů populace'!D224="","",'Odhad parametrů populace'!D224)</f>
        <v/>
      </c>
      <c r="B221" s="69" t="str">
        <f ca="1">IF(INDIRECT("A"&amp;ROW())="","",RANK(A221,[Data],1))</f>
        <v/>
      </c>
      <c r="C221" s="5" t="str">
        <f ca="1">IF(INDIRECT("A"&amp;ROW())="","",(B221-1)/COUNT([Data]))</f>
        <v/>
      </c>
      <c r="D221" s="5" t="str">
        <f ca="1">IF(INDIRECT("A"&amp;ROW())="","",B221/COUNT([Data]))</f>
        <v/>
      </c>
      <c r="E221" t="str">
        <f t="shared" ca="1" si="11"/>
        <v/>
      </c>
      <c r="F221" s="5" t="str">
        <f t="shared" ca="1" si="9"/>
        <v/>
      </c>
      <c r="G221" s="5" t="str">
        <f>IF(ROW()=7,MAX([D_i]),"")</f>
        <v/>
      </c>
      <c r="H221" s="69" t="str">
        <f ca="1">IF(INDIRECT("A"&amp;ROW())="","",RANK([Data],[Data],1)+COUNTIF([Data],Tabulka249[[#This Row],[Data]])-1)</f>
        <v/>
      </c>
      <c r="I221" s="5" t="str">
        <f ca="1">IF(INDIRECT("A"&amp;ROW())="","",(Tabulka249[[#This Row],[Pořadí2 - i2]]-1)/COUNT([Data]))</f>
        <v/>
      </c>
      <c r="J221" s="5" t="str">
        <f ca="1">IF(INDIRECT("A"&amp;ROW())="","",H221/COUNT([Data]))</f>
        <v/>
      </c>
      <c r="K221" s="72" t="str">
        <f ca="1">IF(INDIRECT("A"&amp;ROW())="","",NORMDIST(Tabulka249[[#This Row],[Data]],$X$6,$X$7,1))</f>
        <v/>
      </c>
      <c r="L221" s="5" t="str">
        <f t="shared" ca="1" si="10"/>
        <v/>
      </c>
      <c r="M221" s="5" t="str">
        <f>IF(ROW()=7,MAX(Tabulka249[D_i]),"")</f>
        <v/>
      </c>
      <c r="N221" s="5"/>
      <c r="O221" s="80"/>
      <c r="P221" s="80"/>
      <c r="Q221" s="80"/>
      <c r="R221" s="76" t="str">
        <f>IF(ROW()=7,IF(SUM([pomocná])&gt;0,SUM([pomocná]),1.36/SQRT(COUNT(Tabulka249[Data]))),"")</f>
        <v/>
      </c>
      <c r="S221" s="79"/>
      <c r="T221" s="72"/>
      <c r="U221" s="72"/>
      <c r="V221" s="72"/>
    </row>
    <row r="222" spans="1:22">
      <c r="A222" s="4" t="str">
        <f>IF('Odhad parametrů populace'!D225="","",'Odhad parametrů populace'!D225)</f>
        <v/>
      </c>
      <c r="B222" s="69" t="str">
        <f ca="1">IF(INDIRECT("A"&amp;ROW())="","",RANK(A222,[Data],1))</f>
        <v/>
      </c>
      <c r="C222" s="5" t="str">
        <f ca="1">IF(INDIRECT("A"&amp;ROW())="","",(B222-1)/COUNT([Data]))</f>
        <v/>
      </c>
      <c r="D222" s="5" t="str">
        <f ca="1">IF(INDIRECT("A"&amp;ROW())="","",B222/COUNT([Data]))</f>
        <v/>
      </c>
      <c r="E222" t="str">
        <f t="shared" ca="1" si="11"/>
        <v/>
      </c>
      <c r="F222" s="5" t="str">
        <f t="shared" ca="1" si="9"/>
        <v/>
      </c>
      <c r="G222" s="5" t="str">
        <f>IF(ROW()=7,MAX([D_i]),"")</f>
        <v/>
      </c>
      <c r="H222" s="69" t="str">
        <f ca="1">IF(INDIRECT("A"&amp;ROW())="","",RANK([Data],[Data],1)+COUNTIF([Data],Tabulka249[[#This Row],[Data]])-1)</f>
        <v/>
      </c>
      <c r="I222" s="5" t="str">
        <f ca="1">IF(INDIRECT("A"&amp;ROW())="","",(Tabulka249[[#This Row],[Pořadí2 - i2]]-1)/COUNT([Data]))</f>
        <v/>
      </c>
      <c r="J222" s="5" t="str">
        <f ca="1">IF(INDIRECT("A"&amp;ROW())="","",H222/COUNT([Data]))</f>
        <v/>
      </c>
      <c r="K222" s="72" t="str">
        <f ca="1">IF(INDIRECT("A"&amp;ROW())="","",NORMDIST(Tabulka249[[#This Row],[Data]],$X$6,$X$7,1))</f>
        <v/>
      </c>
      <c r="L222" s="5" t="str">
        <f t="shared" ca="1" si="10"/>
        <v/>
      </c>
      <c r="M222" s="5" t="str">
        <f>IF(ROW()=7,MAX(Tabulka249[D_i]),"")</f>
        <v/>
      </c>
      <c r="N222" s="5"/>
      <c r="O222" s="80"/>
      <c r="P222" s="80"/>
      <c r="Q222" s="80"/>
      <c r="R222" s="76" t="str">
        <f>IF(ROW()=7,IF(SUM([pomocná])&gt;0,SUM([pomocná]),1.36/SQRT(COUNT(Tabulka249[Data]))),"")</f>
        <v/>
      </c>
      <c r="S222" s="79"/>
      <c r="T222" s="72"/>
      <c r="U222" s="72"/>
      <c r="V222" s="72"/>
    </row>
    <row r="223" spans="1:22">
      <c r="A223" s="4" t="str">
        <f>IF('Odhad parametrů populace'!D226="","",'Odhad parametrů populace'!D226)</f>
        <v/>
      </c>
      <c r="B223" s="69" t="str">
        <f ca="1">IF(INDIRECT("A"&amp;ROW())="","",RANK(A223,[Data],1))</f>
        <v/>
      </c>
      <c r="C223" s="5" t="str">
        <f ca="1">IF(INDIRECT("A"&amp;ROW())="","",(B223-1)/COUNT([Data]))</f>
        <v/>
      </c>
      <c r="D223" s="5" t="str">
        <f ca="1">IF(INDIRECT("A"&amp;ROW())="","",B223/COUNT([Data]))</f>
        <v/>
      </c>
      <c r="E223" t="str">
        <f t="shared" ca="1" si="11"/>
        <v/>
      </c>
      <c r="F223" s="5" t="str">
        <f t="shared" ca="1" si="9"/>
        <v/>
      </c>
      <c r="G223" s="5" t="str">
        <f>IF(ROW()=7,MAX([D_i]),"")</f>
        <v/>
      </c>
      <c r="H223" s="69" t="str">
        <f ca="1">IF(INDIRECT("A"&amp;ROW())="","",RANK([Data],[Data],1)+COUNTIF([Data],Tabulka249[[#This Row],[Data]])-1)</f>
        <v/>
      </c>
      <c r="I223" s="5" t="str">
        <f ca="1">IF(INDIRECT("A"&amp;ROW())="","",(Tabulka249[[#This Row],[Pořadí2 - i2]]-1)/COUNT([Data]))</f>
        <v/>
      </c>
      <c r="J223" s="5" t="str">
        <f ca="1">IF(INDIRECT("A"&amp;ROW())="","",H223/COUNT([Data]))</f>
        <v/>
      </c>
      <c r="K223" s="72" t="str">
        <f ca="1">IF(INDIRECT("A"&amp;ROW())="","",NORMDIST(Tabulka249[[#This Row],[Data]],$X$6,$X$7,1))</f>
        <v/>
      </c>
      <c r="L223" s="5" t="str">
        <f t="shared" ca="1" si="10"/>
        <v/>
      </c>
      <c r="M223" s="5" t="str">
        <f>IF(ROW()=7,MAX(Tabulka249[D_i]),"")</f>
        <v/>
      </c>
      <c r="N223" s="5"/>
      <c r="O223" s="80"/>
      <c r="P223" s="80"/>
      <c r="Q223" s="80"/>
      <c r="R223" s="76" t="str">
        <f>IF(ROW()=7,IF(SUM([pomocná])&gt;0,SUM([pomocná]),1.36/SQRT(COUNT(Tabulka249[Data]))),"")</f>
        <v/>
      </c>
      <c r="S223" s="79"/>
      <c r="T223" s="72"/>
      <c r="U223" s="72"/>
      <c r="V223" s="72"/>
    </row>
    <row r="224" spans="1:22">
      <c r="A224" s="4" t="str">
        <f>IF('Odhad parametrů populace'!D227="","",'Odhad parametrů populace'!D227)</f>
        <v/>
      </c>
      <c r="B224" s="69" t="str">
        <f ca="1">IF(INDIRECT("A"&amp;ROW())="","",RANK(A224,[Data],1))</f>
        <v/>
      </c>
      <c r="C224" s="5" t="str">
        <f ca="1">IF(INDIRECT("A"&amp;ROW())="","",(B224-1)/COUNT([Data]))</f>
        <v/>
      </c>
      <c r="D224" s="5" t="str">
        <f ca="1">IF(INDIRECT("A"&amp;ROW())="","",B224/COUNT([Data]))</f>
        <v/>
      </c>
      <c r="E224" t="str">
        <f t="shared" ca="1" si="11"/>
        <v/>
      </c>
      <c r="F224" s="5" t="str">
        <f t="shared" ca="1" si="9"/>
        <v/>
      </c>
      <c r="G224" s="5" t="str">
        <f>IF(ROW()=7,MAX([D_i]),"")</f>
        <v/>
      </c>
      <c r="H224" s="69" t="str">
        <f ca="1">IF(INDIRECT("A"&amp;ROW())="","",RANK([Data],[Data],1)+COUNTIF([Data],Tabulka249[[#This Row],[Data]])-1)</f>
        <v/>
      </c>
      <c r="I224" s="5" t="str">
        <f ca="1">IF(INDIRECT("A"&amp;ROW())="","",(Tabulka249[[#This Row],[Pořadí2 - i2]]-1)/COUNT([Data]))</f>
        <v/>
      </c>
      <c r="J224" s="5" t="str">
        <f ca="1">IF(INDIRECT("A"&amp;ROW())="","",H224/COUNT([Data]))</f>
        <v/>
      </c>
      <c r="K224" s="72" t="str">
        <f ca="1">IF(INDIRECT("A"&amp;ROW())="","",NORMDIST(Tabulka249[[#This Row],[Data]],$X$6,$X$7,1))</f>
        <v/>
      </c>
      <c r="L224" s="5" t="str">
        <f t="shared" ca="1" si="10"/>
        <v/>
      </c>
      <c r="M224" s="5" t="str">
        <f>IF(ROW()=7,MAX(Tabulka249[D_i]),"")</f>
        <v/>
      </c>
      <c r="N224" s="5"/>
      <c r="O224" s="80"/>
      <c r="P224" s="80"/>
      <c r="Q224" s="80"/>
      <c r="R224" s="76" t="str">
        <f>IF(ROW()=7,IF(SUM([pomocná])&gt;0,SUM([pomocná]),1.36/SQRT(COUNT(Tabulka249[Data]))),"")</f>
        <v/>
      </c>
      <c r="S224" s="79"/>
      <c r="T224" s="72"/>
      <c r="U224" s="72"/>
      <c r="V224" s="72"/>
    </row>
    <row r="225" spans="1:22">
      <c r="A225" s="4" t="str">
        <f>IF('Odhad parametrů populace'!D228="","",'Odhad parametrů populace'!D228)</f>
        <v/>
      </c>
      <c r="B225" s="69" t="str">
        <f ca="1">IF(INDIRECT("A"&amp;ROW())="","",RANK(A225,[Data],1))</f>
        <v/>
      </c>
      <c r="C225" s="5" t="str">
        <f ca="1">IF(INDIRECT("A"&amp;ROW())="","",(B225-1)/COUNT([Data]))</f>
        <v/>
      </c>
      <c r="D225" s="5" t="str">
        <f ca="1">IF(INDIRECT("A"&amp;ROW())="","",B225/COUNT([Data]))</f>
        <v/>
      </c>
      <c r="E225" t="str">
        <f t="shared" ca="1" si="11"/>
        <v/>
      </c>
      <c r="F225" s="5" t="str">
        <f t="shared" ca="1" si="9"/>
        <v/>
      </c>
      <c r="G225" s="5" t="str">
        <f>IF(ROW()=7,MAX([D_i]),"")</f>
        <v/>
      </c>
      <c r="H225" s="69" t="str">
        <f ca="1">IF(INDIRECT("A"&amp;ROW())="","",RANK([Data],[Data],1)+COUNTIF([Data],Tabulka249[[#This Row],[Data]])-1)</f>
        <v/>
      </c>
      <c r="I225" s="5" t="str">
        <f ca="1">IF(INDIRECT("A"&amp;ROW())="","",(Tabulka249[[#This Row],[Pořadí2 - i2]]-1)/COUNT([Data]))</f>
        <v/>
      </c>
      <c r="J225" s="5" t="str">
        <f ca="1">IF(INDIRECT("A"&amp;ROW())="","",H225/COUNT([Data]))</f>
        <v/>
      </c>
      <c r="K225" s="72" t="str">
        <f ca="1">IF(INDIRECT("A"&amp;ROW())="","",NORMDIST(Tabulka249[[#This Row],[Data]],$X$6,$X$7,1))</f>
        <v/>
      </c>
      <c r="L225" s="5" t="str">
        <f t="shared" ca="1" si="10"/>
        <v/>
      </c>
      <c r="M225" s="5" t="str">
        <f>IF(ROW()=7,MAX(Tabulka249[D_i]),"")</f>
        <v/>
      </c>
      <c r="N225" s="5"/>
      <c r="O225" s="80"/>
      <c r="P225" s="80"/>
      <c r="Q225" s="80"/>
      <c r="R225" s="76" t="str">
        <f>IF(ROW()=7,IF(SUM([pomocná])&gt;0,SUM([pomocná]),1.36/SQRT(COUNT(Tabulka249[Data]))),"")</f>
        <v/>
      </c>
      <c r="S225" s="79"/>
      <c r="T225" s="72"/>
      <c r="U225" s="72"/>
      <c r="V225" s="72"/>
    </row>
    <row r="226" spans="1:22">
      <c r="A226" s="4" t="str">
        <f>IF('Odhad parametrů populace'!D229="","",'Odhad parametrů populace'!D229)</f>
        <v/>
      </c>
      <c r="B226" s="69" t="str">
        <f ca="1">IF(INDIRECT("A"&amp;ROW())="","",RANK(A226,[Data],1))</f>
        <v/>
      </c>
      <c r="C226" s="5" t="str">
        <f ca="1">IF(INDIRECT("A"&amp;ROW())="","",(B226-1)/COUNT([Data]))</f>
        <v/>
      </c>
      <c r="D226" s="5" t="str">
        <f ca="1">IF(INDIRECT("A"&amp;ROW())="","",B226/COUNT([Data]))</f>
        <v/>
      </c>
      <c r="E226" t="str">
        <f t="shared" ca="1" si="11"/>
        <v/>
      </c>
      <c r="F226" s="5" t="str">
        <f t="shared" ca="1" si="9"/>
        <v/>
      </c>
      <c r="G226" s="5" t="str">
        <f>IF(ROW()=7,MAX([D_i]),"")</f>
        <v/>
      </c>
      <c r="H226" s="69" t="str">
        <f ca="1">IF(INDIRECT("A"&amp;ROW())="","",RANK([Data],[Data],1)+COUNTIF([Data],Tabulka249[[#This Row],[Data]])-1)</f>
        <v/>
      </c>
      <c r="I226" s="5" t="str">
        <f ca="1">IF(INDIRECT("A"&amp;ROW())="","",(Tabulka249[[#This Row],[Pořadí2 - i2]]-1)/COUNT([Data]))</f>
        <v/>
      </c>
      <c r="J226" s="5" t="str">
        <f ca="1">IF(INDIRECT("A"&amp;ROW())="","",H226/COUNT([Data]))</f>
        <v/>
      </c>
      <c r="K226" s="72" t="str">
        <f ca="1">IF(INDIRECT("A"&amp;ROW())="","",NORMDIST(Tabulka249[[#This Row],[Data]],$X$6,$X$7,1))</f>
        <v/>
      </c>
      <c r="L226" s="5" t="str">
        <f t="shared" ca="1" si="10"/>
        <v/>
      </c>
      <c r="M226" s="5" t="str">
        <f>IF(ROW()=7,MAX(Tabulka249[D_i]),"")</f>
        <v/>
      </c>
      <c r="N226" s="5"/>
      <c r="O226" s="80"/>
      <c r="P226" s="80"/>
      <c r="Q226" s="80"/>
      <c r="R226" s="76" t="str">
        <f>IF(ROW()=7,IF(SUM([pomocná])&gt;0,SUM([pomocná]),1.36/SQRT(COUNT(Tabulka249[Data]))),"")</f>
        <v/>
      </c>
      <c r="S226" s="79"/>
      <c r="T226" s="72"/>
      <c r="U226" s="72"/>
      <c r="V226" s="72"/>
    </row>
    <row r="227" spans="1:22">
      <c r="A227" s="4" t="str">
        <f>IF('Odhad parametrů populace'!D230="","",'Odhad parametrů populace'!D230)</f>
        <v/>
      </c>
      <c r="B227" s="69" t="str">
        <f ca="1">IF(INDIRECT("A"&amp;ROW())="","",RANK(A227,[Data],1))</f>
        <v/>
      </c>
      <c r="C227" s="5" t="str">
        <f ca="1">IF(INDIRECT("A"&amp;ROW())="","",(B227-1)/COUNT([Data]))</f>
        <v/>
      </c>
      <c r="D227" s="5" t="str">
        <f ca="1">IF(INDIRECT("A"&amp;ROW())="","",B227/COUNT([Data]))</f>
        <v/>
      </c>
      <c r="E227" t="str">
        <f t="shared" ca="1" si="11"/>
        <v/>
      </c>
      <c r="F227" s="5" t="str">
        <f t="shared" ca="1" si="9"/>
        <v/>
      </c>
      <c r="G227" s="5" t="str">
        <f>IF(ROW()=7,MAX([D_i]),"")</f>
        <v/>
      </c>
      <c r="H227" s="69" t="str">
        <f ca="1">IF(INDIRECT("A"&amp;ROW())="","",RANK([Data],[Data],1)+COUNTIF([Data],Tabulka249[[#This Row],[Data]])-1)</f>
        <v/>
      </c>
      <c r="I227" s="5" t="str">
        <f ca="1">IF(INDIRECT("A"&amp;ROW())="","",(Tabulka249[[#This Row],[Pořadí2 - i2]]-1)/COUNT([Data]))</f>
        <v/>
      </c>
      <c r="J227" s="5" t="str">
        <f ca="1">IF(INDIRECT("A"&amp;ROW())="","",H227/COUNT([Data]))</f>
        <v/>
      </c>
      <c r="K227" s="72" t="str">
        <f ca="1">IF(INDIRECT("A"&amp;ROW())="","",NORMDIST(Tabulka249[[#This Row],[Data]],$X$6,$X$7,1))</f>
        <v/>
      </c>
      <c r="L227" s="5" t="str">
        <f t="shared" ca="1" si="10"/>
        <v/>
      </c>
      <c r="M227" s="5" t="str">
        <f>IF(ROW()=7,MAX(Tabulka249[D_i]),"")</f>
        <v/>
      </c>
      <c r="N227" s="5"/>
      <c r="O227" s="80"/>
      <c r="P227" s="80"/>
      <c r="Q227" s="80"/>
      <c r="R227" s="76" t="str">
        <f>IF(ROW()=7,IF(SUM([pomocná])&gt;0,SUM([pomocná]),1.36/SQRT(COUNT(Tabulka249[Data]))),"")</f>
        <v/>
      </c>
      <c r="S227" s="79"/>
      <c r="T227" s="72"/>
      <c r="U227" s="72"/>
      <c r="V227" s="72"/>
    </row>
    <row r="228" spans="1:22">
      <c r="A228" s="4" t="str">
        <f>IF('Odhad parametrů populace'!D231="","",'Odhad parametrů populace'!D231)</f>
        <v/>
      </c>
      <c r="B228" s="69" t="str">
        <f ca="1">IF(INDIRECT("A"&amp;ROW())="","",RANK(A228,[Data],1))</f>
        <v/>
      </c>
      <c r="C228" s="5" t="str">
        <f ca="1">IF(INDIRECT("A"&amp;ROW())="","",(B228-1)/COUNT([Data]))</f>
        <v/>
      </c>
      <c r="D228" s="5" t="str">
        <f ca="1">IF(INDIRECT("A"&amp;ROW())="","",B228/COUNT([Data]))</f>
        <v/>
      </c>
      <c r="E228" t="str">
        <f t="shared" ca="1" si="11"/>
        <v/>
      </c>
      <c r="F228" s="5" t="str">
        <f t="shared" ca="1" si="9"/>
        <v/>
      </c>
      <c r="G228" s="5" t="str">
        <f>IF(ROW()=7,MAX([D_i]),"")</f>
        <v/>
      </c>
      <c r="H228" s="69" t="str">
        <f ca="1">IF(INDIRECT("A"&amp;ROW())="","",RANK([Data],[Data],1)+COUNTIF([Data],Tabulka249[[#This Row],[Data]])-1)</f>
        <v/>
      </c>
      <c r="I228" s="5" t="str">
        <f ca="1">IF(INDIRECT("A"&amp;ROW())="","",(Tabulka249[[#This Row],[Pořadí2 - i2]]-1)/COUNT([Data]))</f>
        <v/>
      </c>
      <c r="J228" s="5" t="str">
        <f ca="1">IF(INDIRECT("A"&amp;ROW())="","",H228/COUNT([Data]))</f>
        <v/>
      </c>
      <c r="K228" s="72" t="str">
        <f ca="1">IF(INDIRECT("A"&amp;ROW())="","",NORMDIST(Tabulka249[[#This Row],[Data]],$X$6,$X$7,1))</f>
        <v/>
      </c>
      <c r="L228" s="5" t="str">
        <f t="shared" ca="1" si="10"/>
        <v/>
      </c>
      <c r="M228" s="5" t="str">
        <f>IF(ROW()=7,MAX(Tabulka249[D_i]),"")</f>
        <v/>
      </c>
      <c r="N228" s="5"/>
      <c r="O228" s="80"/>
      <c r="P228" s="80"/>
      <c r="Q228" s="80"/>
      <c r="R228" s="76" t="str">
        <f>IF(ROW()=7,IF(SUM([pomocná])&gt;0,SUM([pomocná]),1.36/SQRT(COUNT(Tabulka249[Data]))),"")</f>
        <v/>
      </c>
      <c r="S228" s="79"/>
      <c r="T228" s="72"/>
      <c r="U228" s="72"/>
      <c r="V228" s="72"/>
    </row>
    <row r="229" spans="1:22">
      <c r="A229" s="4" t="str">
        <f>IF('Odhad parametrů populace'!D232="","",'Odhad parametrů populace'!D232)</f>
        <v/>
      </c>
      <c r="B229" s="69" t="str">
        <f ca="1">IF(INDIRECT("A"&amp;ROW())="","",RANK(A229,[Data],1))</f>
        <v/>
      </c>
      <c r="C229" s="5" t="str">
        <f ca="1">IF(INDIRECT("A"&amp;ROW())="","",(B229-1)/COUNT([Data]))</f>
        <v/>
      </c>
      <c r="D229" s="5" t="str">
        <f ca="1">IF(INDIRECT("A"&amp;ROW())="","",B229/COUNT([Data]))</f>
        <v/>
      </c>
      <c r="E229" t="str">
        <f t="shared" ca="1" si="11"/>
        <v/>
      </c>
      <c r="F229" s="5" t="str">
        <f t="shared" ca="1" si="9"/>
        <v/>
      </c>
      <c r="G229" s="5" t="str">
        <f>IF(ROW()=7,MAX([D_i]),"")</f>
        <v/>
      </c>
      <c r="H229" s="69" t="str">
        <f ca="1">IF(INDIRECT("A"&amp;ROW())="","",RANK([Data],[Data],1)+COUNTIF([Data],Tabulka249[[#This Row],[Data]])-1)</f>
        <v/>
      </c>
      <c r="I229" s="5" t="str">
        <f ca="1">IF(INDIRECT("A"&amp;ROW())="","",(Tabulka249[[#This Row],[Pořadí2 - i2]]-1)/COUNT([Data]))</f>
        <v/>
      </c>
      <c r="J229" s="5" t="str">
        <f ca="1">IF(INDIRECT("A"&amp;ROW())="","",H229/COUNT([Data]))</f>
        <v/>
      </c>
      <c r="K229" s="72" t="str">
        <f ca="1">IF(INDIRECT("A"&amp;ROW())="","",NORMDIST(Tabulka249[[#This Row],[Data]],$X$6,$X$7,1))</f>
        <v/>
      </c>
      <c r="L229" s="5" t="str">
        <f t="shared" ca="1" si="10"/>
        <v/>
      </c>
      <c r="M229" s="5" t="str">
        <f>IF(ROW()=7,MAX(Tabulka249[D_i]),"")</f>
        <v/>
      </c>
      <c r="N229" s="5"/>
      <c r="O229" s="80"/>
      <c r="P229" s="80"/>
      <c r="Q229" s="80"/>
      <c r="R229" s="76" t="str">
        <f>IF(ROW()=7,IF(SUM([pomocná])&gt;0,SUM([pomocná]),1.36/SQRT(COUNT(Tabulka249[Data]))),"")</f>
        <v/>
      </c>
      <c r="S229" s="79"/>
      <c r="T229" s="72"/>
      <c r="U229" s="72"/>
      <c r="V229" s="72"/>
    </row>
    <row r="230" spans="1:22">
      <c r="A230" s="4" t="str">
        <f>IF('Odhad parametrů populace'!D233="","",'Odhad parametrů populace'!D233)</f>
        <v/>
      </c>
      <c r="B230" s="69" t="str">
        <f ca="1">IF(INDIRECT("A"&amp;ROW())="","",RANK(A230,[Data],1))</f>
        <v/>
      </c>
      <c r="C230" s="5" t="str">
        <f ca="1">IF(INDIRECT("A"&amp;ROW())="","",(B230-1)/COUNT([Data]))</f>
        <v/>
      </c>
      <c r="D230" s="5" t="str">
        <f ca="1">IF(INDIRECT("A"&amp;ROW())="","",B230/COUNT([Data]))</f>
        <v/>
      </c>
      <c r="E230" t="str">
        <f t="shared" ca="1" si="11"/>
        <v/>
      </c>
      <c r="F230" s="5" t="str">
        <f t="shared" ca="1" si="9"/>
        <v/>
      </c>
      <c r="G230" s="5" t="str">
        <f>IF(ROW()=7,MAX([D_i]),"")</f>
        <v/>
      </c>
      <c r="H230" s="69" t="str">
        <f ca="1">IF(INDIRECT("A"&amp;ROW())="","",RANK([Data],[Data],1)+COUNTIF([Data],Tabulka249[[#This Row],[Data]])-1)</f>
        <v/>
      </c>
      <c r="I230" s="5" t="str">
        <f ca="1">IF(INDIRECT("A"&amp;ROW())="","",(Tabulka249[[#This Row],[Pořadí2 - i2]]-1)/COUNT([Data]))</f>
        <v/>
      </c>
      <c r="J230" s="5" t="str">
        <f ca="1">IF(INDIRECT("A"&amp;ROW())="","",H230/COUNT([Data]))</f>
        <v/>
      </c>
      <c r="K230" s="72" t="str">
        <f ca="1">IF(INDIRECT("A"&amp;ROW())="","",NORMDIST(Tabulka249[[#This Row],[Data]],$X$6,$X$7,1))</f>
        <v/>
      </c>
      <c r="L230" s="5" t="str">
        <f t="shared" ca="1" si="10"/>
        <v/>
      </c>
      <c r="M230" s="5" t="str">
        <f>IF(ROW()=7,MAX(Tabulka249[D_i]),"")</f>
        <v/>
      </c>
      <c r="N230" s="5"/>
      <c r="O230" s="80"/>
      <c r="P230" s="80"/>
      <c r="Q230" s="80"/>
      <c r="R230" s="76" t="str">
        <f>IF(ROW()=7,IF(SUM([pomocná])&gt;0,SUM([pomocná]),1.36/SQRT(COUNT(Tabulka249[Data]))),"")</f>
        <v/>
      </c>
      <c r="S230" s="79"/>
      <c r="T230" s="72"/>
      <c r="U230" s="72"/>
      <c r="V230" s="72"/>
    </row>
    <row r="231" spans="1:22">
      <c r="A231" s="4" t="str">
        <f>IF('Odhad parametrů populace'!D234="","",'Odhad parametrů populace'!D234)</f>
        <v/>
      </c>
      <c r="B231" s="69" t="str">
        <f ca="1">IF(INDIRECT("A"&amp;ROW())="","",RANK(A231,[Data],1))</f>
        <v/>
      </c>
      <c r="C231" s="5" t="str">
        <f ca="1">IF(INDIRECT("A"&amp;ROW())="","",(B231-1)/COUNT([Data]))</f>
        <v/>
      </c>
      <c r="D231" s="5" t="str">
        <f ca="1">IF(INDIRECT("A"&amp;ROW())="","",B231/COUNT([Data]))</f>
        <v/>
      </c>
      <c r="E231" t="str">
        <f t="shared" ca="1" si="11"/>
        <v/>
      </c>
      <c r="F231" s="5" t="str">
        <f t="shared" ca="1" si="9"/>
        <v/>
      </c>
      <c r="G231" s="5" t="str">
        <f>IF(ROW()=7,MAX([D_i]),"")</f>
        <v/>
      </c>
      <c r="H231" s="69" t="str">
        <f ca="1">IF(INDIRECT("A"&amp;ROW())="","",RANK([Data],[Data],1)+COUNTIF([Data],Tabulka249[[#This Row],[Data]])-1)</f>
        <v/>
      </c>
      <c r="I231" s="5" t="str">
        <f ca="1">IF(INDIRECT("A"&amp;ROW())="","",(Tabulka249[[#This Row],[Pořadí2 - i2]]-1)/COUNT([Data]))</f>
        <v/>
      </c>
      <c r="J231" s="5" t="str">
        <f ca="1">IF(INDIRECT("A"&amp;ROW())="","",H231/COUNT([Data]))</f>
        <v/>
      </c>
      <c r="K231" s="72" t="str">
        <f ca="1">IF(INDIRECT("A"&amp;ROW())="","",NORMDIST(Tabulka249[[#This Row],[Data]],$X$6,$X$7,1))</f>
        <v/>
      </c>
      <c r="L231" s="5" t="str">
        <f t="shared" ca="1" si="10"/>
        <v/>
      </c>
      <c r="M231" s="5" t="str">
        <f>IF(ROW()=7,MAX(Tabulka249[D_i]),"")</f>
        <v/>
      </c>
      <c r="N231" s="5"/>
      <c r="O231" s="80"/>
      <c r="P231" s="80"/>
      <c r="Q231" s="80"/>
      <c r="R231" s="76" t="str">
        <f>IF(ROW()=7,IF(SUM([pomocná])&gt;0,SUM([pomocná]),1.36/SQRT(COUNT(Tabulka249[Data]))),"")</f>
        <v/>
      </c>
      <c r="S231" s="79"/>
      <c r="T231" s="72"/>
      <c r="U231" s="72"/>
      <c r="V231" s="72"/>
    </row>
    <row r="232" spans="1:22">
      <c r="A232" s="4" t="str">
        <f>IF('Odhad parametrů populace'!D235="","",'Odhad parametrů populace'!D235)</f>
        <v/>
      </c>
      <c r="B232" s="69" t="str">
        <f ca="1">IF(INDIRECT("A"&amp;ROW())="","",RANK(A232,[Data],1))</f>
        <v/>
      </c>
      <c r="C232" s="5" t="str">
        <f ca="1">IF(INDIRECT("A"&amp;ROW())="","",(B232-1)/COUNT([Data]))</f>
        <v/>
      </c>
      <c r="D232" s="5" t="str">
        <f ca="1">IF(INDIRECT("A"&amp;ROW())="","",B232/COUNT([Data]))</f>
        <v/>
      </c>
      <c r="E232" t="str">
        <f t="shared" ca="1" si="11"/>
        <v/>
      </c>
      <c r="F232" s="5" t="str">
        <f t="shared" ca="1" si="9"/>
        <v/>
      </c>
      <c r="G232" s="5" t="str">
        <f>IF(ROW()=7,MAX([D_i]),"")</f>
        <v/>
      </c>
      <c r="H232" s="69" t="str">
        <f ca="1">IF(INDIRECT("A"&amp;ROW())="","",RANK([Data],[Data],1)+COUNTIF([Data],Tabulka249[[#This Row],[Data]])-1)</f>
        <v/>
      </c>
      <c r="I232" s="5" t="str">
        <f ca="1">IF(INDIRECT("A"&amp;ROW())="","",(Tabulka249[[#This Row],[Pořadí2 - i2]]-1)/COUNT([Data]))</f>
        <v/>
      </c>
      <c r="J232" s="5" t="str">
        <f ca="1">IF(INDIRECT("A"&amp;ROW())="","",H232/COUNT([Data]))</f>
        <v/>
      </c>
      <c r="K232" s="72" t="str">
        <f ca="1">IF(INDIRECT("A"&amp;ROW())="","",NORMDIST(Tabulka249[[#This Row],[Data]],$X$6,$X$7,1))</f>
        <v/>
      </c>
      <c r="L232" s="5" t="str">
        <f t="shared" ca="1" si="10"/>
        <v/>
      </c>
      <c r="M232" s="5" t="str">
        <f>IF(ROW()=7,MAX(Tabulka249[D_i]),"")</f>
        <v/>
      </c>
      <c r="N232" s="5"/>
      <c r="O232" s="80"/>
      <c r="P232" s="80"/>
      <c r="Q232" s="80"/>
      <c r="R232" s="76" t="str">
        <f>IF(ROW()=7,IF(SUM([pomocná])&gt;0,SUM([pomocná]),1.36/SQRT(COUNT(Tabulka249[Data]))),"")</f>
        <v/>
      </c>
      <c r="S232" s="79"/>
      <c r="T232" s="72"/>
      <c r="U232" s="72"/>
      <c r="V232" s="72"/>
    </row>
    <row r="233" spans="1:22">
      <c r="A233" s="4" t="str">
        <f>IF('Odhad parametrů populace'!D236="","",'Odhad parametrů populace'!D236)</f>
        <v/>
      </c>
      <c r="B233" s="69" t="str">
        <f ca="1">IF(INDIRECT("A"&amp;ROW())="","",RANK(A233,[Data],1))</f>
        <v/>
      </c>
      <c r="C233" s="5" t="str">
        <f ca="1">IF(INDIRECT("A"&amp;ROW())="","",(B233-1)/COUNT([Data]))</f>
        <v/>
      </c>
      <c r="D233" s="5" t="str">
        <f ca="1">IF(INDIRECT("A"&amp;ROW())="","",B233/COUNT([Data]))</f>
        <v/>
      </c>
      <c r="E233" t="str">
        <f t="shared" ca="1" si="11"/>
        <v/>
      </c>
      <c r="F233" s="5" t="str">
        <f t="shared" ca="1" si="9"/>
        <v/>
      </c>
      <c r="G233" s="5" t="str">
        <f>IF(ROW()=7,MAX([D_i]),"")</f>
        <v/>
      </c>
      <c r="H233" s="69" t="str">
        <f ca="1">IF(INDIRECT("A"&amp;ROW())="","",RANK([Data],[Data],1)+COUNTIF([Data],Tabulka249[[#This Row],[Data]])-1)</f>
        <v/>
      </c>
      <c r="I233" s="5" t="str">
        <f ca="1">IF(INDIRECT("A"&amp;ROW())="","",(Tabulka249[[#This Row],[Pořadí2 - i2]]-1)/COUNT([Data]))</f>
        <v/>
      </c>
      <c r="J233" s="5" t="str">
        <f ca="1">IF(INDIRECT("A"&amp;ROW())="","",H233/COUNT([Data]))</f>
        <v/>
      </c>
      <c r="K233" s="72" t="str">
        <f ca="1">IF(INDIRECT("A"&amp;ROW())="","",NORMDIST(Tabulka249[[#This Row],[Data]],$X$6,$X$7,1))</f>
        <v/>
      </c>
      <c r="L233" s="5" t="str">
        <f t="shared" ca="1" si="10"/>
        <v/>
      </c>
      <c r="M233" s="5" t="str">
        <f>IF(ROW()=7,MAX(Tabulka249[D_i]),"")</f>
        <v/>
      </c>
      <c r="N233" s="5"/>
      <c r="O233" s="80"/>
      <c r="P233" s="80"/>
      <c r="Q233" s="80"/>
      <c r="R233" s="76" t="str">
        <f>IF(ROW()=7,IF(SUM([pomocná])&gt;0,SUM([pomocná]),1.36/SQRT(COUNT(Tabulka249[Data]))),"")</f>
        <v/>
      </c>
      <c r="S233" s="79"/>
      <c r="T233" s="72"/>
      <c r="U233" s="72"/>
      <c r="V233" s="72"/>
    </row>
    <row r="234" spans="1:22">
      <c r="A234" s="4" t="str">
        <f>IF('Odhad parametrů populace'!D237="","",'Odhad parametrů populace'!D237)</f>
        <v/>
      </c>
      <c r="B234" s="69" t="str">
        <f ca="1">IF(INDIRECT("A"&amp;ROW())="","",RANK(A234,[Data],1))</f>
        <v/>
      </c>
      <c r="C234" s="5" t="str">
        <f ca="1">IF(INDIRECT("A"&amp;ROW())="","",(B234-1)/COUNT([Data]))</f>
        <v/>
      </c>
      <c r="D234" s="5" t="str">
        <f ca="1">IF(INDIRECT("A"&amp;ROW())="","",B234/COUNT([Data]))</f>
        <v/>
      </c>
      <c r="E234" t="str">
        <f t="shared" ca="1" si="11"/>
        <v/>
      </c>
      <c r="F234" s="5" t="str">
        <f t="shared" ca="1" si="9"/>
        <v/>
      </c>
      <c r="G234" s="5" t="str">
        <f>IF(ROW()=7,MAX([D_i]),"")</f>
        <v/>
      </c>
      <c r="H234" s="69" t="str">
        <f ca="1">IF(INDIRECT("A"&amp;ROW())="","",RANK([Data],[Data],1)+COUNTIF([Data],Tabulka249[[#This Row],[Data]])-1)</f>
        <v/>
      </c>
      <c r="I234" s="5" t="str">
        <f ca="1">IF(INDIRECT("A"&amp;ROW())="","",(Tabulka249[[#This Row],[Pořadí2 - i2]]-1)/COUNT([Data]))</f>
        <v/>
      </c>
      <c r="J234" s="5" t="str">
        <f ca="1">IF(INDIRECT("A"&amp;ROW())="","",H234/COUNT([Data]))</f>
        <v/>
      </c>
      <c r="K234" s="72" t="str">
        <f ca="1">IF(INDIRECT("A"&amp;ROW())="","",NORMDIST(Tabulka249[[#This Row],[Data]],$X$6,$X$7,1))</f>
        <v/>
      </c>
      <c r="L234" s="5" t="str">
        <f t="shared" ca="1" si="10"/>
        <v/>
      </c>
      <c r="M234" s="5" t="str">
        <f>IF(ROW()=7,MAX(Tabulka249[D_i]),"")</f>
        <v/>
      </c>
      <c r="N234" s="5"/>
      <c r="O234" s="80"/>
      <c r="P234" s="80"/>
      <c r="Q234" s="80"/>
      <c r="R234" s="76" t="str">
        <f>IF(ROW()=7,IF(SUM([pomocná])&gt;0,SUM([pomocná]),1.36/SQRT(COUNT(Tabulka249[Data]))),"")</f>
        <v/>
      </c>
      <c r="S234" s="79"/>
      <c r="T234" s="72"/>
      <c r="U234" s="72"/>
      <c r="V234" s="72"/>
    </row>
    <row r="235" spans="1:22">
      <c r="A235" s="4" t="str">
        <f>IF('Odhad parametrů populace'!D238="","",'Odhad parametrů populace'!D238)</f>
        <v/>
      </c>
      <c r="B235" s="69" t="str">
        <f ca="1">IF(INDIRECT("A"&amp;ROW())="","",RANK(A235,[Data],1))</f>
        <v/>
      </c>
      <c r="C235" s="5" t="str">
        <f ca="1">IF(INDIRECT("A"&amp;ROW())="","",(B235-1)/COUNT([Data]))</f>
        <v/>
      </c>
      <c r="D235" s="5" t="str">
        <f ca="1">IF(INDIRECT("A"&amp;ROW())="","",B235/COUNT([Data]))</f>
        <v/>
      </c>
      <c r="E235" t="str">
        <f t="shared" ca="1" si="11"/>
        <v/>
      </c>
      <c r="F235" s="5" t="str">
        <f t="shared" ca="1" si="9"/>
        <v/>
      </c>
      <c r="G235" s="5" t="str">
        <f>IF(ROW()=7,MAX([D_i]),"")</f>
        <v/>
      </c>
      <c r="H235" s="69" t="str">
        <f ca="1">IF(INDIRECT("A"&amp;ROW())="","",RANK([Data],[Data],1)+COUNTIF([Data],Tabulka249[[#This Row],[Data]])-1)</f>
        <v/>
      </c>
      <c r="I235" s="5" t="str">
        <f ca="1">IF(INDIRECT("A"&amp;ROW())="","",(Tabulka249[[#This Row],[Pořadí2 - i2]]-1)/COUNT([Data]))</f>
        <v/>
      </c>
      <c r="J235" s="5" t="str">
        <f ca="1">IF(INDIRECT("A"&amp;ROW())="","",H235/COUNT([Data]))</f>
        <v/>
      </c>
      <c r="K235" s="72" t="str">
        <f ca="1">IF(INDIRECT("A"&amp;ROW())="","",NORMDIST(Tabulka249[[#This Row],[Data]],$X$6,$X$7,1))</f>
        <v/>
      </c>
      <c r="L235" s="5" t="str">
        <f t="shared" ca="1" si="10"/>
        <v/>
      </c>
      <c r="M235" s="5" t="str">
        <f>IF(ROW()=7,MAX(Tabulka249[D_i]),"")</f>
        <v/>
      </c>
      <c r="N235" s="5"/>
      <c r="O235" s="80"/>
      <c r="P235" s="80"/>
      <c r="Q235" s="80"/>
      <c r="R235" s="76" t="str">
        <f>IF(ROW()=7,IF(SUM([pomocná])&gt;0,SUM([pomocná]),1.36/SQRT(COUNT(Tabulka249[Data]))),"")</f>
        <v/>
      </c>
      <c r="S235" s="79"/>
      <c r="T235" s="72"/>
      <c r="U235" s="72"/>
      <c r="V235" s="72"/>
    </row>
    <row r="236" spans="1:22">
      <c r="A236" s="4" t="str">
        <f>IF('Odhad parametrů populace'!D239="","",'Odhad parametrů populace'!D239)</f>
        <v/>
      </c>
      <c r="B236" s="69" t="str">
        <f ca="1">IF(INDIRECT("A"&amp;ROW())="","",RANK(A236,[Data],1))</f>
        <v/>
      </c>
      <c r="C236" s="5" t="str">
        <f ca="1">IF(INDIRECT("A"&amp;ROW())="","",(B236-1)/COUNT([Data]))</f>
        <v/>
      </c>
      <c r="D236" s="5" t="str">
        <f ca="1">IF(INDIRECT("A"&amp;ROW())="","",B236/COUNT([Data]))</f>
        <v/>
      </c>
      <c r="E236" t="str">
        <f t="shared" ca="1" si="11"/>
        <v/>
      </c>
      <c r="F236" s="5" t="str">
        <f t="shared" ca="1" si="9"/>
        <v/>
      </c>
      <c r="G236" s="5" t="str">
        <f>IF(ROW()=7,MAX([D_i]),"")</f>
        <v/>
      </c>
      <c r="H236" s="69" t="str">
        <f ca="1">IF(INDIRECT("A"&amp;ROW())="","",RANK([Data],[Data],1)+COUNTIF([Data],Tabulka249[[#This Row],[Data]])-1)</f>
        <v/>
      </c>
      <c r="I236" s="5" t="str">
        <f ca="1">IF(INDIRECT("A"&amp;ROW())="","",(Tabulka249[[#This Row],[Pořadí2 - i2]]-1)/COUNT([Data]))</f>
        <v/>
      </c>
      <c r="J236" s="5" t="str">
        <f ca="1">IF(INDIRECT("A"&amp;ROW())="","",H236/COUNT([Data]))</f>
        <v/>
      </c>
      <c r="K236" s="72" t="str">
        <f ca="1">IF(INDIRECT("A"&amp;ROW())="","",NORMDIST(Tabulka249[[#This Row],[Data]],$X$6,$X$7,1))</f>
        <v/>
      </c>
      <c r="L236" s="5" t="str">
        <f t="shared" ca="1" si="10"/>
        <v/>
      </c>
      <c r="M236" s="5" t="str">
        <f>IF(ROW()=7,MAX(Tabulka249[D_i]),"")</f>
        <v/>
      </c>
      <c r="N236" s="5"/>
      <c r="O236" s="80"/>
      <c r="P236" s="80"/>
      <c r="Q236" s="80"/>
      <c r="R236" s="76" t="str">
        <f>IF(ROW()=7,IF(SUM([pomocná])&gt;0,SUM([pomocná]),1.36/SQRT(COUNT(Tabulka249[Data]))),"")</f>
        <v/>
      </c>
      <c r="S236" s="79"/>
      <c r="T236" s="72"/>
      <c r="U236" s="72"/>
      <c r="V236" s="72"/>
    </row>
    <row r="237" spans="1:22">
      <c r="A237" s="4" t="str">
        <f>IF('Odhad parametrů populace'!D240="","",'Odhad parametrů populace'!D240)</f>
        <v/>
      </c>
      <c r="B237" s="69" t="str">
        <f ca="1">IF(INDIRECT("A"&amp;ROW())="","",RANK(A237,[Data],1))</f>
        <v/>
      </c>
      <c r="C237" s="5" t="str">
        <f ca="1">IF(INDIRECT("A"&amp;ROW())="","",(B237-1)/COUNT([Data]))</f>
        <v/>
      </c>
      <c r="D237" s="5" t="str">
        <f ca="1">IF(INDIRECT("A"&amp;ROW())="","",B237/COUNT([Data]))</f>
        <v/>
      </c>
      <c r="E237" t="str">
        <f t="shared" ca="1" si="11"/>
        <v/>
      </c>
      <c r="F237" s="5" t="str">
        <f t="shared" ca="1" si="9"/>
        <v/>
      </c>
      <c r="G237" s="5" t="str">
        <f>IF(ROW()=7,MAX([D_i]),"")</f>
        <v/>
      </c>
      <c r="H237" s="69" t="str">
        <f ca="1">IF(INDIRECT("A"&amp;ROW())="","",RANK([Data],[Data],1)+COUNTIF([Data],Tabulka249[[#This Row],[Data]])-1)</f>
        <v/>
      </c>
      <c r="I237" s="5" t="str">
        <f ca="1">IF(INDIRECT("A"&amp;ROW())="","",(Tabulka249[[#This Row],[Pořadí2 - i2]]-1)/COUNT([Data]))</f>
        <v/>
      </c>
      <c r="J237" s="5" t="str">
        <f ca="1">IF(INDIRECT("A"&amp;ROW())="","",H237/COUNT([Data]))</f>
        <v/>
      </c>
      <c r="K237" s="72" t="str">
        <f ca="1">IF(INDIRECT("A"&amp;ROW())="","",NORMDIST(Tabulka249[[#This Row],[Data]],$X$6,$X$7,1))</f>
        <v/>
      </c>
      <c r="L237" s="5" t="str">
        <f t="shared" ca="1" si="10"/>
        <v/>
      </c>
      <c r="M237" s="5" t="str">
        <f>IF(ROW()=7,MAX(Tabulka249[D_i]),"")</f>
        <v/>
      </c>
      <c r="N237" s="5"/>
      <c r="O237" s="80"/>
      <c r="P237" s="80"/>
      <c r="Q237" s="80"/>
      <c r="R237" s="76" t="str">
        <f>IF(ROW()=7,IF(SUM([pomocná])&gt;0,SUM([pomocná]),1.36/SQRT(COUNT(Tabulka249[Data]))),"")</f>
        <v/>
      </c>
      <c r="S237" s="79"/>
      <c r="T237" s="72"/>
      <c r="U237" s="72"/>
      <c r="V237" s="72"/>
    </row>
    <row r="238" spans="1:22">
      <c r="A238" s="4" t="str">
        <f>IF('Odhad parametrů populace'!D241="","",'Odhad parametrů populace'!D241)</f>
        <v/>
      </c>
      <c r="B238" s="69" t="str">
        <f ca="1">IF(INDIRECT("A"&amp;ROW())="","",RANK(A238,[Data],1))</f>
        <v/>
      </c>
      <c r="C238" s="5" t="str">
        <f ca="1">IF(INDIRECT("A"&amp;ROW())="","",(B238-1)/COUNT([Data]))</f>
        <v/>
      </c>
      <c r="D238" s="5" t="str">
        <f ca="1">IF(INDIRECT("A"&amp;ROW())="","",B238/COUNT([Data]))</f>
        <v/>
      </c>
      <c r="E238" t="str">
        <f t="shared" ca="1" si="11"/>
        <v/>
      </c>
      <c r="F238" s="5" t="str">
        <f t="shared" ca="1" si="9"/>
        <v/>
      </c>
      <c r="G238" s="5" t="str">
        <f>IF(ROW()=7,MAX([D_i]),"")</f>
        <v/>
      </c>
      <c r="H238" s="69" t="str">
        <f ca="1">IF(INDIRECT("A"&amp;ROW())="","",RANK([Data],[Data],1)+COUNTIF([Data],Tabulka249[[#This Row],[Data]])-1)</f>
        <v/>
      </c>
      <c r="I238" s="5" t="str">
        <f ca="1">IF(INDIRECT("A"&amp;ROW())="","",(Tabulka249[[#This Row],[Pořadí2 - i2]]-1)/COUNT([Data]))</f>
        <v/>
      </c>
      <c r="J238" s="5" t="str">
        <f ca="1">IF(INDIRECT("A"&amp;ROW())="","",H238/COUNT([Data]))</f>
        <v/>
      </c>
      <c r="K238" s="72" t="str">
        <f ca="1">IF(INDIRECT("A"&amp;ROW())="","",NORMDIST(Tabulka249[[#This Row],[Data]],$X$6,$X$7,1))</f>
        <v/>
      </c>
      <c r="L238" s="5" t="str">
        <f t="shared" ca="1" si="10"/>
        <v/>
      </c>
      <c r="M238" s="5" t="str">
        <f>IF(ROW()=7,MAX(Tabulka249[D_i]),"")</f>
        <v/>
      </c>
      <c r="N238" s="5"/>
      <c r="O238" s="80"/>
      <c r="P238" s="80"/>
      <c r="Q238" s="80"/>
      <c r="R238" s="76" t="str">
        <f>IF(ROW()=7,IF(SUM([pomocná])&gt;0,SUM([pomocná]),1.36/SQRT(COUNT(Tabulka249[Data]))),"")</f>
        <v/>
      </c>
      <c r="S238" s="79"/>
      <c r="T238" s="72"/>
      <c r="U238" s="72"/>
      <c r="V238" s="72"/>
    </row>
    <row r="239" spans="1:22">
      <c r="A239" s="4" t="str">
        <f>IF('Odhad parametrů populace'!D242="","",'Odhad parametrů populace'!D242)</f>
        <v/>
      </c>
      <c r="B239" s="69" t="str">
        <f ca="1">IF(INDIRECT("A"&amp;ROW())="","",RANK(A239,[Data],1))</f>
        <v/>
      </c>
      <c r="C239" s="5" t="str">
        <f ca="1">IF(INDIRECT("A"&amp;ROW())="","",(B239-1)/COUNT([Data]))</f>
        <v/>
      </c>
      <c r="D239" s="5" t="str">
        <f ca="1">IF(INDIRECT("A"&amp;ROW())="","",B239/COUNT([Data]))</f>
        <v/>
      </c>
      <c r="E239" t="str">
        <f t="shared" ca="1" si="11"/>
        <v/>
      </c>
      <c r="F239" s="5" t="str">
        <f t="shared" ca="1" si="9"/>
        <v/>
      </c>
      <c r="G239" s="5" t="str">
        <f>IF(ROW()=7,MAX([D_i]),"")</f>
        <v/>
      </c>
      <c r="H239" s="69" t="str">
        <f ca="1">IF(INDIRECT("A"&amp;ROW())="","",RANK([Data],[Data],1)+COUNTIF([Data],Tabulka249[[#This Row],[Data]])-1)</f>
        <v/>
      </c>
      <c r="I239" s="5" t="str">
        <f ca="1">IF(INDIRECT("A"&amp;ROW())="","",(Tabulka249[[#This Row],[Pořadí2 - i2]]-1)/COUNT([Data]))</f>
        <v/>
      </c>
      <c r="J239" s="5" t="str">
        <f ca="1">IF(INDIRECT("A"&amp;ROW())="","",H239/COUNT([Data]))</f>
        <v/>
      </c>
      <c r="K239" s="72" t="str">
        <f ca="1">IF(INDIRECT("A"&amp;ROW())="","",NORMDIST(Tabulka249[[#This Row],[Data]],$X$6,$X$7,1))</f>
        <v/>
      </c>
      <c r="L239" s="5" t="str">
        <f t="shared" ca="1" si="10"/>
        <v/>
      </c>
      <c r="M239" s="5" t="str">
        <f>IF(ROW()=7,MAX(Tabulka249[D_i]),"")</f>
        <v/>
      </c>
      <c r="N239" s="5"/>
      <c r="O239" s="80"/>
      <c r="P239" s="80"/>
      <c r="Q239" s="80"/>
      <c r="R239" s="76" t="str">
        <f>IF(ROW()=7,IF(SUM([pomocná])&gt;0,SUM([pomocná]),1.36/SQRT(COUNT(Tabulka249[Data]))),"")</f>
        <v/>
      </c>
      <c r="S239" s="79"/>
      <c r="T239" s="72"/>
      <c r="U239" s="72"/>
      <c r="V239" s="72"/>
    </row>
    <row r="240" spans="1:22">
      <c r="A240" s="4" t="str">
        <f>IF('Odhad parametrů populace'!D243="","",'Odhad parametrů populace'!D243)</f>
        <v/>
      </c>
      <c r="B240" s="69" t="str">
        <f ca="1">IF(INDIRECT("A"&amp;ROW())="","",RANK(A240,[Data],1))</f>
        <v/>
      </c>
      <c r="C240" s="5" t="str">
        <f ca="1">IF(INDIRECT("A"&amp;ROW())="","",(B240-1)/COUNT([Data]))</f>
        <v/>
      </c>
      <c r="D240" s="5" t="str">
        <f ca="1">IF(INDIRECT("A"&amp;ROW())="","",B240/COUNT([Data]))</f>
        <v/>
      </c>
      <c r="E240" t="str">
        <f t="shared" ca="1" si="11"/>
        <v/>
      </c>
      <c r="F240" s="5" t="str">
        <f t="shared" ca="1" si="9"/>
        <v/>
      </c>
      <c r="G240" s="5" t="str">
        <f>IF(ROW()=7,MAX([D_i]),"")</f>
        <v/>
      </c>
      <c r="H240" s="69" t="str">
        <f ca="1">IF(INDIRECT("A"&amp;ROW())="","",RANK([Data],[Data],1)+COUNTIF([Data],Tabulka249[[#This Row],[Data]])-1)</f>
        <v/>
      </c>
      <c r="I240" s="5" t="str">
        <f ca="1">IF(INDIRECT("A"&amp;ROW())="","",(Tabulka249[[#This Row],[Pořadí2 - i2]]-1)/COUNT([Data]))</f>
        <v/>
      </c>
      <c r="J240" s="5" t="str">
        <f ca="1">IF(INDIRECT("A"&amp;ROW())="","",H240/COUNT([Data]))</f>
        <v/>
      </c>
      <c r="K240" s="72" t="str">
        <f ca="1">IF(INDIRECT("A"&amp;ROW())="","",NORMDIST(Tabulka249[[#This Row],[Data]],$X$6,$X$7,1))</f>
        <v/>
      </c>
      <c r="L240" s="5" t="str">
        <f t="shared" ca="1" si="10"/>
        <v/>
      </c>
      <c r="M240" s="5" t="str">
        <f>IF(ROW()=7,MAX(Tabulka249[D_i]),"")</f>
        <v/>
      </c>
      <c r="N240" s="5"/>
      <c r="O240" s="80"/>
      <c r="P240" s="80"/>
      <c r="Q240" s="80"/>
      <c r="R240" s="76" t="str">
        <f>IF(ROW()=7,IF(SUM([pomocná])&gt;0,SUM([pomocná]),1.36/SQRT(COUNT(Tabulka249[Data]))),"")</f>
        <v/>
      </c>
      <c r="S240" s="79"/>
      <c r="T240" s="72"/>
      <c r="U240" s="72"/>
      <c r="V240" s="72"/>
    </row>
    <row r="241" spans="1:22">
      <c r="A241" s="4" t="str">
        <f>IF('Odhad parametrů populace'!D244="","",'Odhad parametrů populace'!D244)</f>
        <v/>
      </c>
      <c r="B241" s="69" t="str">
        <f ca="1">IF(INDIRECT("A"&amp;ROW())="","",RANK(A241,[Data],1))</f>
        <v/>
      </c>
      <c r="C241" s="5" t="str">
        <f ca="1">IF(INDIRECT("A"&amp;ROW())="","",(B241-1)/COUNT([Data]))</f>
        <v/>
      </c>
      <c r="D241" s="5" t="str">
        <f ca="1">IF(INDIRECT("A"&amp;ROW())="","",B241/COUNT([Data]))</f>
        <v/>
      </c>
      <c r="E241" t="str">
        <f t="shared" ca="1" si="11"/>
        <v/>
      </c>
      <c r="F241" s="5" t="str">
        <f t="shared" ca="1" si="9"/>
        <v/>
      </c>
      <c r="G241" s="5" t="str">
        <f>IF(ROW()=7,MAX([D_i]),"")</f>
        <v/>
      </c>
      <c r="H241" s="69" t="str">
        <f ca="1">IF(INDIRECT("A"&amp;ROW())="","",RANK([Data],[Data],1)+COUNTIF([Data],Tabulka249[[#This Row],[Data]])-1)</f>
        <v/>
      </c>
      <c r="I241" s="5" t="str">
        <f ca="1">IF(INDIRECT("A"&amp;ROW())="","",(Tabulka249[[#This Row],[Pořadí2 - i2]]-1)/COUNT([Data]))</f>
        <v/>
      </c>
      <c r="J241" s="5" t="str">
        <f ca="1">IF(INDIRECT("A"&amp;ROW())="","",H241/COUNT([Data]))</f>
        <v/>
      </c>
      <c r="K241" s="72" t="str">
        <f ca="1">IF(INDIRECT("A"&amp;ROW())="","",NORMDIST(Tabulka249[[#This Row],[Data]],$X$6,$X$7,1))</f>
        <v/>
      </c>
      <c r="L241" s="5" t="str">
        <f t="shared" ca="1" si="10"/>
        <v/>
      </c>
      <c r="M241" s="5" t="str">
        <f>IF(ROW()=7,MAX(Tabulka249[D_i]),"")</f>
        <v/>
      </c>
      <c r="N241" s="5"/>
      <c r="O241" s="80"/>
      <c r="P241" s="80"/>
      <c r="Q241" s="80"/>
      <c r="R241" s="76" t="str">
        <f>IF(ROW()=7,IF(SUM([pomocná])&gt;0,SUM([pomocná]),1.36/SQRT(COUNT(Tabulka249[Data]))),"")</f>
        <v/>
      </c>
      <c r="S241" s="79"/>
      <c r="T241" s="72"/>
      <c r="U241" s="72"/>
      <c r="V241" s="72"/>
    </row>
    <row r="242" spans="1:22">
      <c r="A242" s="4" t="str">
        <f>IF('Odhad parametrů populace'!D245="","",'Odhad parametrů populace'!D245)</f>
        <v/>
      </c>
      <c r="B242" s="69" t="str">
        <f ca="1">IF(INDIRECT("A"&amp;ROW())="","",RANK(A242,[Data],1))</f>
        <v/>
      </c>
      <c r="C242" s="5" t="str">
        <f ca="1">IF(INDIRECT("A"&amp;ROW())="","",(B242-1)/COUNT([Data]))</f>
        <v/>
      </c>
      <c r="D242" s="5" t="str">
        <f ca="1">IF(INDIRECT("A"&amp;ROW())="","",B242/COUNT([Data]))</f>
        <v/>
      </c>
      <c r="E242" t="str">
        <f t="shared" ca="1" si="11"/>
        <v/>
      </c>
      <c r="F242" s="5" t="str">
        <f t="shared" ca="1" si="9"/>
        <v/>
      </c>
      <c r="G242" s="5" t="str">
        <f>IF(ROW()=7,MAX([D_i]),"")</f>
        <v/>
      </c>
      <c r="H242" s="69" t="str">
        <f ca="1">IF(INDIRECT("A"&amp;ROW())="","",RANK([Data],[Data],1)+COUNTIF([Data],Tabulka249[[#This Row],[Data]])-1)</f>
        <v/>
      </c>
      <c r="I242" s="5" t="str">
        <f ca="1">IF(INDIRECT("A"&amp;ROW())="","",(Tabulka249[[#This Row],[Pořadí2 - i2]]-1)/COUNT([Data]))</f>
        <v/>
      </c>
      <c r="J242" s="5" t="str">
        <f ca="1">IF(INDIRECT("A"&amp;ROW())="","",H242/COUNT([Data]))</f>
        <v/>
      </c>
      <c r="K242" s="72" t="str">
        <f ca="1">IF(INDIRECT("A"&amp;ROW())="","",NORMDIST(Tabulka249[[#This Row],[Data]],$X$6,$X$7,1))</f>
        <v/>
      </c>
      <c r="L242" s="5" t="str">
        <f t="shared" ca="1" si="10"/>
        <v/>
      </c>
      <c r="M242" s="5" t="str">
        <f>IF(ROW()=7,MAX(Tabulka249[D_i]),"")</f>
        <v/>
      </c>
      <c r="N242" s="5"/>
      <c r="O242" s="80"/>
      <c r="P242" s="80"/>
      <c r="Q242" s="80"/>
      <c r="R242" s="76" t="str">
        <f>IF(ROW()=7,IF(SUM([pomocná])&gt;0,SUM([pomocná]),1.36/SQRT(COUNT(Tabulka249[Data]))),"")</f>
        <v/>
      </c>
      <c r="S242" s="79"/>
      <c r="T242" s="72"/>
      <c r="U242" s="72"/>
      <c r="V242" s="72"/>
    </row>
    <row r="243" spans="1:22">
      <c r="A243" s="4" t="str">
        <f>IF('Odhad parametrů populace'!D246="","",'Odhad parametrů populace'!D246)</f>
        <v/>
      </c>
      <c r="B243" s="69" t="str">
        <f ca="1">IF(INDIRECT("A"&amp;ROW())="","",RANK(A243,[Data],1))</f>
        <v/>
      </c>
      <c r="C243" s="5" t="str">
        <f ca="1">IF(INDIRECT("A"&amp;ROW())="","",(B243-1)/COUNT([Data]))</f>
        <v/>
      </c>
      <c r="D243" s="5" t="str">
        <f ca="1">IF(INDIRECT("A"&amp;ROW())="","",B243/COUNT([Data]))</f>
        <v/>
      </c>
      <c r="E243" t="str">
        <f t="shared" ca="1" si="11"/>
        <v/>
      </c>
      <c r="F243" s="5" t="str">
        <f t="shared" ca="1" si="9"/>
        <v/>
      </c>
      <c r="G243" s="5" t="str">
        <f>IF(ROW()=7,MAX([D_i]),"")</f>
        <v/>
      </c>
      <c r="H243" s="69" t="str">
        <f ca="1">IF(INDIRECT("A"&amp;ROW())="","",RANK([Data],[Data],1)+COUNTIF([Data],Tabulka249[[#This Row],[Data]])-1)</f>
        <v/>
      </c>
      <c r="I243" s="5" t="str">
        <f ca="1">IF(INDIRECT("A"&amp;ROW())="","",(Tabulka249[[#This Row],[Pořadí2 - i2]]-1)/COUNT([Data]))</f>
        <v/>
      </c>
      <c r="J243" s="5" t="str">
        <f ca="1">IF(INDIRECT("A"&amp;ROW())="","",H243/COUNT([Data]))</f>
        <v/>
      </c>
      <c r="K243" s="72" t="str">
        <f ca="1">IF(INDIRECT("A"&amp;ROW())="","",NORMDIST(Tabulka249[[#This Row],[Data]],$X$6,$X$7,1))</f>
        <v/>
      </c>
      <c r="L243" s="5" t="str">
        <f t="shared" ca="1" si="10"/>
        <v/>
      </c>
      <c r="M243" s="5" t="str">
        <f>IF(ROW()=7,MAX(Tabulka249[D_i]),"")</f>
        <v/>
      </c>
      <c r="N243" s="5"/>
      <c r="O243" s="80"/>
      <c r="P243" s="80"/>
      <c r="Q243" s="80"/>
      <c r="R243" s="76" t="str">
        <f>IF(ROW()=7,IF(SUM([pomocná])&gt;0,SUM([pomocná]),1.36/SQRT(COUNT(Tabulka249[Data]))),"")</f>
        <v/>
      </c>
      <c r="S243" s="79"/>
      <c r="T243" s="72"/>
      <c r="U243" s="72"/>
      <c r="V243" s="72"/>
    </row>
    <row r="244" spans="1:22">
      <c r="A244" s="4" t="str">
        <f>IF('Odhad parametrů populace'!D247="","",'Odhad parametrů populace'!D247)</f>
        <v/>
      </c>
      <c r="B244" s="69" t="str">
        <f ca="1">IF(INDIRECT("A"&amp;ROW())="","",RANK(A244,[Data],1))</f>
        <v/>
      </c>
      <c r="C244" s="5" t="str">
        <f ca="1">IF(INDIRECT("A"&amp;ROW())="","",(B244-1)/COUNT([Data]))</f>
        <v/>
      </c>
      <c r="D244" s="5" t="str">
        <f ca="1">IF(INDIRECT("A"&amp;ROW())="","",B244/COUNT([Data]))</f>
        <v/>
      </c>
      <c r="E244" t="str">
        <f t="shared" ca="1" si="11"/>
        <v/>
      </c>
      <c r="F244" s="5" t="str">
        <f t="shared" ca="1" si="9"/>
        <v/>
      </c>
      <c r="G244" s="5" t="str">
        <f>IF(ROW()=7,MAX([D_i]),"")</f>
        <v/>
      </c>
      <c r="H244" s="69" t="str">
        <f ca="1">IF(INDIRECT("A"&amp;ROW())="","",RANK([Data],[Data],1)+COUNTIF([Data],Tabulka249[[#This Row],[Data]])-1)</f>
        <v/>
      </c>
      <c r="I244" s="5" t="str">
        <f ca="1">IF(INDIRECT("A"&amp;ROW())="","",(Tabulka249[[#This Row],[Pořadí2 - i2]]-1)/COUNT([Data]))</f>
        <v/>
      </c>
      <c r="J244" s="5" t="str">
        <f ca="1">IF(INDIRECT("A"&amp;ROW())="","",H244/COUNT([Data]))</f>
        <v/>
      </c>
      <c r="K244" s="72" t="str">
        <f ca="1">IF(INDIRECT("A"&amp;ROW())="","",NORMDIST(Tabulka249[[#This Row],[Data]],$X$6,$X$7,1))</f>
        <v/>
      </c>
      <c r="L244" s="5" t="str">
        <f t="shared" ca="1" si="10"/>
        <v/>
      </c>
      <c r="M244" s="5" t="str">
        <f>IF(ROW()=7,MAX(Tabulka249[D_i]),"")</f>
        <v/>
      </c>
      <c r="N244" s="5"/>
      <c r="O244" s="80"/>
      <c r="P244" s="80"/>
      <c r="Q244" s="80"/>
      <c r="R244" s="76" t="str">
        <f>IF(ROW()=7,IF(SUM([pomocná])&gt;0,SUM([pomocná]),1.36/SQRT(COUNT(Tabulka249[Data]))),"")</f>
        <v/>
      </c>
      <c r="S244" s="79"/>
      <c r="T244" s="72"/>
      <c r="U244" s="72"/>
      <c r="V244" s="72"/>
    </row>
    <row r="245" spans="1:22">
      <c r="A245" s="4" t="str">
        <f>IF('Odhad parametrů populace'!D248="","",'Odhad parametrů populace'!D248)</f>
        <v/>
      </c>
      <c r="B245" s="69" t="str">
        <f ca="1">IF(INDIRECT("A"&amp;ROW())="","",RANK(A245,[Data],1))</f>
        <v/>
      </c>
      <c r="C245" s="5" t="str">
        <f ca="1">IF(INDIRECT("A"&amp;ROW())="","",(B245-1)/COUNT([Data]))</f>
        <v/>
      </c>
      <c r="D245" s="5" t="str">
        <f ca="1">IF(INDIRECT("A"&amp;ROW())="","",B245/COUNT([Data]))</f>
        <v/>
      </c>
      <c r="E245" t="str">
        <f t="shared" ca="1" si="11"/>
        <v/>
      </c>
      <c r="F245" s="5" t="str">
        <f t="shared" ca="1" si="9"/>
        <v/>
      </c>
      <c r="G245" s="5" t="str">
        <f>IF(ROW()=7,MAX([D_i]),"")</f>
        <v/>
      </c>
      <c r="H245" s="69" t="str">
        <f ca="1">IF(INDIRECT("A"&amp;ROW())="","",RANK([Data],[Data],1)+COUNTIF([Data],Tabulka249[[#This Row],[Data]])-1)</f>
        <v/>
      </c>
      <c r="I245" s="5" t="str">
        <f ca="1">IF(INDIRECT("A"&amp;ROW())="","",(Tabulka249[[#This Row],[Pořadí2 - i2]]-1)/COUNT([Data]))</f>
        <v/>
      </c>
      <c r="J245" s="5" t="str">
        <f ca="1">IF(INDIRECT("A"&amp;ROW())="","",H245/COUNT([Data]))</f>
        <v/>
      </c>
      <c r="K245" s="72" t="str">
        <f ca="1">IF(INDIRECT("A"&amp;ROW())="","",NORMDIST(Tabulka249[[#This Row],[Data]],$X$6,$X$7,1))</f>
        <v/>
      </c>
      <c r="L245" s="5" t="str">
        <f t="shared" ca="1" si="10"/>
        <v/>
      </c>
      <c r="M245" s="5" t="str">
        <f>IF(ROW()=7,MAX(Tabulka249[D_i]),"")</f>
        <v/>
      </c>
      <c r="N245" s="5"/>
      <c r="O245" s="80"/>
      <c r="P245" s="80"/>
      <c r="Q245" s="80"/>
      <c r="R245" s="76" t="str">
        <f>IF(ROW()=7,IF(SUM([pomocná])&gt;0,SUM([pomocná]),1.36/SQRT(COUNT(Tabulka249[Data]))),"")</f>
        <v/>
      </c>
      <c r="S245" s="79"/>
      <c r="T245" s="72"/>
      <c r="U245" s="72"/>
      <c r="V245" s="72"/>
    </row>
    <row r="246" spans="1:22">
      <c r="A246" s="4" t="str">
        <f>IF('Odhad parametrů populace'!D249="","",'Odhad parametrů populace'!D249)</f>
        <v/>
      </c>
      <c r="B246" s="69" t="str">
        <f ca="1">IF(INDIRECT("A"&amp;ROW())="","",RANK(A246,[Data],1))</f>
        <v/>
      </c>
      <c r="C246" s="5" t="str">
        <f ca="1">IF(INDIRECT("A"&amp;ROW())="","",(B246-1)/COUNT([Data]))</f>
        <v/>
      </c>
      <c r="D246" s="5" t="str">
        <f ca="1">IF(INDIRECT("A"&amp;ROW())="","",B246/COUNT([Data]))</f>
        <v/>
      </c>
      <c r="E246" t="str">
        <f t="shared" ca="1" si="11"/>
        <v/>
      </c>
      <c r="F246" s="5" t="str">
        <f t="shared" ca="1" si="9"/>
        <v/>
      </c>
      <c r="G246" s="5" t="str">
        <f>IF(ROW()=7,MAX([D_i]),"")</f>
        <v/>
      </c>
      <c r="H246" s="69" t="str">
        <f ca="1">IF(INDIRECT("A"&amp;ROW())="","",RANK([Data],[Data],1)+COUNTIF([Data],Tabulka249[[#This Row],[Data]])-1)</f>
        <v/>
      </c>
      <c r="I246" s="5" t="str">
        <f ca="1">IF(INDIRECT("A"&amp;ROW())="","",(Tabulka249[[#This Row],[Pořadí2 - i2]]-1)/COUNT([Data]))</f>
        <v/>
      </c>
      <c r="J246" s="5" t="str">
        <f ca="1">IF(INDIRECT("A"&amp;ROW())="","",H246/COUNT([Data]))</f>
        <v/>
      </c>
      <c r="K246" s="72" t="str">
        <f ca="1">IF(INDIRECT("A"&amp;ROW())="","",NORMDIST(Tabulka249[[#This Row],[Data]],$X$6,$X$7,1))</f>
        <v/>
      </c>
      <c r="L246" s="5" t="str">
        <f t="shared" ca="1" si="10"/>
        <v/>
      </c>
      <c r="M246" s="5" t="str">
        <f>IF(ROW()=7,MAX(Tabulka249[D_i]),"")</f>
        <v/>
      </c>
      <c r="N246" s="5"/>
      <c r="O246" s="80"/>
      <c r="P246" s="80"/>
      <c r="Q246" s="80"/>
      <c r="R246" s="76" t="str">
        <f>IF(ROW()=7,IF(SUM([pomocná])&gt;0,SUM([pomocná]),1.36/SQRT(COUNT(Tabulka249[Data]))),"")</f>
        <v/>
      </c>
      <c r="S246" s="79"/>
      <c r="T246" s="72"/>
      <c r="U246" s="72"/>
      <c r="V246" s="72"/>
    </row>
    <row r="247" spans="1:22">
      <c r="A247" s="4" t="str">
        <f>IF('Odhad parametrů populace'!D250="","",'Odhad parametrů populace'!D250)</f>
        <v/>
      </c>
      <c r="B247" s="69" t="str">
        <f ca="1">IF(INDIRECT("A"&amp;ROW())="","",RANK(A247,[Data],1))</f>
        <v/>
      </c>
      <c r="C247" s="5" t="str">
        <f ca="1">IF(INDIRECT("A"&amp;ROW())="","",(B247-1)/COUNT([Data]))</f>
        <v/>
      </c>
      <c r="D247" s="5" t="str">
        <f ca="1">IF(INDIRECT("A"&amp;ROW())="","",B247/COUNT([Data]))</f>
        <v/>
      </c>
      <c r="E247" t="str">
        <f t="shared" ca="1" si="11"/>
        <v/>
      </c>
      <c r="F247" s="5" t="str">
        <f t="shared" ca="1" si="9"/>
        <v/>
      </c>
      <c r="G247" s="5" t="str">
        <f>IF(ROW()=7,MAX([D_i]),"")</f>
        <v/>
      </c>
      <c r="H247" s="69" t="str">
        <f ca="1">IF(INDIRECT("A"&amp;ROW())="","",RANK([Data],[Data],1)+COUNTIF([Data],Tabulka249[[#This Row],[Data]])-1)</f>
        <v/>
      </c>
      <c r="I247" s="5" t="str">
        <f ca="1">IF(INDIRECT("A"&amp;ROW())="","",(Tabulka249[[#This Row],[Pořadí2 - i2]]-1)/COUNT([Data]))</f>
        <v/>
      </c>
      <c r="J247" s="5" t="str">
        <f ca="1">IF(INDIRECT("A"&amp;ROW())="","",H247/COUNT([Data]))</f>
        <v/>
      </c>
      <c r="K247" s="72" t="str">
        <f ca="1">IF(INDIRECT("A"&amp;ROW())="","",NORMDIST(Tabulka249[[#This Row],[Data]],$X$6,$X$7,1))</f>
        <v/>
      </c>
      <c r="L247" s="5" t="str">
        <f t="shared" ca="1" si="10"/>
        <v/>
      </c>
      <c r="M247" s="5" t="str">
        <f>IF(ROW()=7,MAX(Tabulka249[D_i]),"")</f>
        <v/>
      </c>
      <c r="N247" s="5"/>
      <c r="O247" s="80"/>
      <c r="P247" s="80"/>
      <c r="Q247" s="80"/>
      <c r="R247" s="76" t="str">
        <f>IF(ROW()=7,IF(SUM([pomocná])&gt;0,SUM([pomocná]),1.36/SQRT(COUNT(Tabulka249[Data]))),"")</f>
        <v/>
      </c>
      <c r="S247" s="79"/>
      <c r="T247" s="72"/>
      <c r="U247" s="72"/>
      <c r="V247" s="72"/>
    </row>
    <row r="248" spans="1:22">
      <c r="A248" s="4" t="str">
        <f>IF('Odhad parametrů populace'!D251="","",'Odhad parametrů populace'!D251)</f>
        <v/>
      </c>
      <c r="B248" s="69" t="str">
        <f ca="1">IF(INDIRECT("A"&amp;ROW())="","",RANK(A248,[Data],1))</f>
        <v/>
      </c>
      <c r="C248" s="5" t="str">
        <f ca="1">IF(INDIRECT("A"&amp;ROW())="","",(B248-1)/COUNT([Data]))</f>
        <v/>
      </c>
      <c r="D248" s="5" t="str">
        <f ca="1">IF(INDIRECT("A"&amp;ROW())="","",B248/COUNT([Data]))</f>
        <v/>
      </c>
      <c r="E248" t="str">
        <f t="shared" ca="1" si="11"/>
        <v/>
      </c>
      <c r="F248" s="5" t="str">
        <f t="shared" ca="1" si="9"/>
        <v/>
      </c>
      <c r="G248" s="5" t="str">
        <f>IF(ROW()=7,MAX([D_i]),"")</f>
        <v/>
      </c>
      <c r="H248" s="69" t="str">
        <f ca="1">IF(INDIRECT("A"&amp;ROW())="","",RANK([Data],[Data],1)+COUNTIF([Data],Tabulka249[[#This Row],[Data]])-1)</f>
        <v/>
      </c>
      <c r="I248" s="5" t="str">
        <f ca="1">IF(INDIRECT("A"&amp;ROW())="","",(Tabulka249[[#This Row],[Pořadí2 - i2]]-1)/COUNT([Data]))</f>
        <v/>
      </c>
      <c r="J248" s="5" t="str">
        <f ca="1">IF(INDIRECT("A"&amp;ROW())="","",H248/COUNT([Data]))</f>
        <v/>
      </c>
      <c r="K248" s="72" t="str">
        <f ca="1">IF(INDIRECT("A"&amp;ROW())="","",NORMDIST(Tabulka249[[#This Row],[Data]],$X$6,$X$7,1))</f>
        <v/>
      </c>
      <c r="L248" s="5" t="str">
        <f t="shared" ca="1" si="10"/>
        <v/>
      </c>
      <c r="M248" s="5" t="str">
        <f>IF(ROW()=7,MAX(Tabulka249[D_i]),"")</f>
        <v/>
      </c>
      <c r="N248" s="5"/>
      <c r="O248" s="80"/>
      <c r="P248" s="80"/>
      <c r="Q248" s="80"/>
      <c r="R248" s="76" t="str">
        <f>IF(ROW()=7,IF(SUM([pomocná])&gt;0,SUM([pomocná]),1.36/SQRT(COUNT(Tabulka249[Data]))),"")</f>
        <v/>
      </c>
      <c r="S248" s="79"/>
      <c r="T248" s="72"/>
      <c r="U248" s="72"/>
      <c r="V248" s="72"/>
    </row>
    <row r="249" spans="1:22">
      <c r="A249" s="4" t="str">
        <f>IF('Odhad parametrů populace'!D252="","",'Odhad parametrů populace'!D252)</f>
        <v/>
      </c>
      <c r="B249" s="69" t="str">
        <f ca="1">IF(INDIRECT("A"&amp;ROW())="","",RANK(A249,[Data],1))</f>
        <v/>
      </c>
      <c r="C249" s="5" t="str">
        <f ca="1">IF(INDIRECT("A"&amp;ROW())="","",(B249-1)/COUNT([Data]))</f>
        <v/>
      </c>
      <c r="D249" s="5" t="str">
        <f ca="1">IF(INDIRECT("A"&amp;ROW())="","",B249/COUNT([Data]))</f>
        <v/>
      </c>
      <c r="E249" t="str">
        <f t="shared" ca="1" si="11"/>
        <v/>
      </c>
      <c r="F249" s="5" t="str">
        <f t="shared" ca="1" si="9"/>
        <v/>
      </c>
      <c r="G249" s="5" t="str">
        <f>IF(ROW()=7,MAX([D_i]),"")</f>
        <v/>
      </c>
      <c r="H249" s="69" t="str">
        <f ca="1">IF(INDIRECT("A"&amp;ROW())="","",RANK([Data],[Data],1)+COUNTIF([Data],Tabulka249[[#This Row],[Data]])-1)</f>
        <v/>
      </c>
      <c r="I249" s="5" t="str">
        <f ca="1">IF(INDIRECT("A"&amp;ROW())="","",(Tabulka249[[#This Row],[Pořadí2 - i2]]-1)/COUNT([Data]))</f>
        <v/>
      </c>
      <c r="J249" s="5" t="str">
        <f ca="1">IF(INDIRECT("A"&amp;ROW())="","",H249/COUNT([Data]))</f>
        <v/>
      </c>
      <c r="K249" s="72" t="str">
        <f ca="1">IF(INDIRECT("A"&amp;ROW())="","",NORMDIST(Tabulka249[[#This Row],[Data]],$X$6,$X$7,1))</f>
        <v/>
      </c>
      <c r="L249" s="5" t="str">
        <f t="shared" ca="1" si="10"/>
        <v/>
      </c>
      <c r="M249" s="5" t="str">
        <f>IF(ROW()=7,MAX(Tabulka249[D_i]),"")</f>
        <v/>
      </c>
      <c r="N249" s="5"/>
      <c r="O249" s="80"/>
      <c r="P249" s="80"/>
      <c r="Q249" s="80"/>
      <c r="R249" s="76" t="str">
        <f>IF(ROW()=7,IF(SUM([pomocná])&gt;0,SUM([pomocná]),1.36/SQRT(COUNT(Tabulka249[Data]))),"")</f>
        <v/>
      </c>
      <c r="S249" s="79"/>
      <c r="T249" s="72"/>
      <c r="U249" s="72"/>
      <c r="V249" s="72"/>
    </row>
    <row r="250" spans="1:22">
      <c r="A250" s="4" t="str">
        <f>IF('Odhad parametrů populace'!D253="","",'Odhad parametrů populace'!D253)</f>
        <v/>
      </c>
      <c r="B250" s="69" t="str">
        <f ca="1">IF(INDIRECT("A"&amp;ROW())="","",RANK(A250,[Data],1))</f>
        <v/>
      </c>
      <c r="C250" s="5" t="str">
        <f ca="1">IF(INDIRECT("A"&amp;ROW())="","",(B250-1)/COUNT([Data]))</f>
        <v/>
      </c>
      <c r="D250" s="5" t="str">
        <f ca="1">IF(INDIRECT("A"&amp;ROW())="","",B250/COUNT([Data]))</f>
        <v/>
      </c>
      <c r="E250" t="str">
        <f t="shared" ca="1" si="11"/>
        <v/>
      </c>
      <c r="F250" s="5" t="str">
        <f t="shared" ca="1" si="9"/>
        <v/>
      </c>
      <c r="G250" s="5" t="str">
        <f>IF(ROW()=7,MAX([D_i]),"")</f>
        <v/>
      </c>
      <c r="H250" s="69" t="str">
        <f ca="1">IF(INDIRECT("A"&amp;ROW())="","",RANK([Data],[Data],1)+COUNTIF([Data],Tabulka249[[#This Row],[Data]])-1)</f>
        <v/>
      </c>
      <c r="I250" s="5" t="str">
        <f ca="1">IF(INDIRECT("A"&amp;ROW())="","",(Tabulka249[[#This Row],[Pořadí2 - i2]]-1)/COUNT([Data]))</f>
        <v/>
      </c>
      <c r="J250" s="5" t="str">
        <f ca="1">IF(INDIRECT("A"&amp;ROW())="","",H250/COUNT([Data]))</f>
        <v/>
      </c>
      <c r="K250" s="72" t="str">
        <f ca="1">IF(INDIRECT("A"&amp;ROW())="","",NORMDIST(Tabulka249[[#This Row],[Data]],$X$6,$X$7,1))</f>
        <v/>
      </c>
      <c r="L250" s="5" t="str">
        <f t="shared" ca="1" si="10"/>
        <v/>
      </c>
      <c r="M250" s="5" t="str">
        <f>IF(ROW()=7,MAX(Tabulka249[D_i]),"")</f>
        <v/>
      </c>
      <c r="N250" s="5"/>
      <c r="O250" s="80"/>
      <c r="P250" s="80"/>
      <c r="Q250" s="80"/>
      <c r="R250" s="76" t="str">
        <f>IF(ROW()=7,IF(SUM([pomocná])&gt;0,SUM([pomocná]),1.36/SQRT(COUNT(Tabulka249[Data]))),"")</f>
        <v/>
      </c>
      <c r="S250" s="79"/>
      <c r="T250" s="72"/>
      <c r="U250" s="72"/>
      <c r="V250" s="72"/>
    </row>
    <row r="251" spans="1:22">
      <c r="A251" s="4" t="str">
        <f>IF('Odhad parametrů populace'!D254="","",'Odhad parametrů populace'!D254)</f>
        <v/>
      </c>
      <c r="B251" s="69" t="str">
        <f ca="1">IF(INDIRECT("A"&amp;ROW())="","",RANK(A251,[Data],1))</f>
        <v/>
      </c>
      <c r="C251" s="5" t="str">
        <f ca="1">IF(INDIRECT("A"&amp;ROW())="","",(B251-1)/COUNT([Data]))</f>
        <v/>
      </c>
      <c r="D251" s="5" t="str">
        <f ca="1">IF(INDIRECT("A"&amp;ROW())="","",B251/COUNT([Data]))</f>
        <v/>
      </c>
      <c r="E251" t="str">
        <f t="shared" ca="1" si="11"/>
        <v/>
      </c>
      <c r="F251" s="5" t="str">
        <f t="shared" ca="1" si="9"/>
        <v/>
      </c>
      <c r="G251" s="5" t="str">
        <f>IF(ROW()=7,MAX([D_i]),"")</f>
        <v/>
      </c>
      <c r="H251" s="69" t="str">
        <f ca="1">IF(INDIRECT("A"&amp;ROW())="","",RANK([Data],[Data],1)+COUNTIF([Data],Tabulka249[[#This Row],[Data]])-1)</f>
        <v/>
      </c>
      <c r="I251" s="5" t="str">
        <f ca="1">IF(INDIRECT("A"&amp;ROW())="","",(Tabulka249[[#This Row],[Pořadí2 - i2]]-1)/COUNT([Data]))</f>
        <v/>
      </c>
      <c r="J251" s="5" t="str">
        <f ca="1">IF(INDIRECT("A"&amp;ROW())="","",H251/COUNT([Data]))</f>
        <v/>
      </c>
      <c r="K251" s="72" t="str">
        <f ca="1">IF(INDIRECT("A"&amp;ROW())="","",NORMDIST(Tabulka249[[#This Row],[Data]],$X$6,$X$7,1))</f>
        <v/>
      </c>
      <c r="L251" s="5" t="str">
        <f t="shared" ca="1" si="10"/>
        <v/>
      </c>
      <c r="M251" s="5" t="str">
        <f>IF(ROW()=7,MAX(Tabulka249[D_i]),"")</f>
        <v/>
      </c>
      <c r="N251" s="5"/>
      <c r="O251" s="80"/>
      <c r="P251" s="80"/>
      <c r="Q251" s="80"/>
      <c r="R251" s="76" t="str">
        <f>IF(ROW()=7,IF(SUM([pomocná])&gt;0,SUM([pomocná]),1.36/SQRT(COUNT(Tabulka249[Data]))),"")</f>
        <v/>
      </c>
      <c r="S251" s="79"/>
      <c r="T251" s="72"/>
      <c r="U251" s="72"/>
      <c r="V251" s="72"/>
    </row>
    <row r="252" spans="1:22">
      <c r="A252" s="4" t="str">
        <f>IF('Odhad parametrů populace'!D255="","",'Odhad parametrů populace'!D255)</f>
        <v/>
      </c>
      <c r="B252" s="69" t="str">
        <f ca="1">IF(INDIRECT("A"&amp;ROW())="","",RANK(A252,[Data],1))</f>
        <v/>
      </c>
      <c r="C252" s="5" t="str">
        <f ca="1">IF(INDIRECT("A"&amp;ROW())="","",(B252-1)/COUNT([Data]))</f>
        <v/>
      </c>
      <c r="D252" s="5" t="str">
        <f ca="1">IF(INDIRECT("A"&amp;ROW())="","",B252/COUNT([Data]))</f>
        <v/>
      </c>
      <c r="E252" t="str">
        <f t="shared" ca="1" si="11"/>
        <v/>
      </c>
      <c r="F252" s="5" t="str">
        <f t="shared" ca="1" si="9"/>
        <v/>
      </c>
      <c r="G252" s="5" t="str">
        <f>IF(ROW()=7,MAX([D_i]),"")</f>
        <v/>
      </c>
      <c r="H252" s="69" t="str">
        <f ca="1">IF(INDIRECT("A"&amp;ROW())="","",RANK([Data],[Data],1)+COUNTIF([Data],Tabulka249[[#This Row],[Data]])-1)</f>
        <v/>
      </c>
      <c r="I252" s="5" t="str">
        <f ca="1">IF(INDIRECT("A"&amp;ROW())="","",(Tabulka249[[#This Row],[Pořadí2 - i2]]-1)/COUNT([Data]))</f>
        <v/>
      </c>
      <c r="J252" s="5" t="str">
        <f ca="1">IF(INDIRECT("A"&amp;ROW())="","",H252/COUNT([Data]))</f>
        <v/>
      </c>
      <c r="K252" s="72" t="str">
        <f ca="1">IF(INDIRECT("A"&amp;ROW())="","",NORMDIST(Tabulka249[[#This Row],[Data]],$X$6,$X$7,1))</f>
        <v/>
      </c>
      <c r="L252" s="5" t="str">
        <f t="shared" ca="1" si="10"/>
        <v/>
      </c>
      <c r="M252" s="5" t="str">
        <f>IF(ROW()=7,MAX(Tabulka249[D_i]),"")</f>
        <v/>
      </c>
      <c r="N252" s="5"/>
      <c r="O252" s="80"/>
      <c r="P252" s="80"/>
      <c r="Q252" s="80"/>
      <c r="R252" s="76" t="str">
        <f>IF(ROW()=7,IF(SUM([pomocná])&gt;0,SUM([pomocná]),1.36/SQRT(COUNT(Tabulka249[Data]))),"")</f>
        <v/>
      </c>
      <c r="S252" s="79"/>
      <c r="T252" s="72"/>
      <c r="U252" s="72"/>
      <c r="V252" s="72"/>
    </row>
    <row r="253" spans="1:22">
      <c r="A253" s="4" t="str">
        <f>IF('Odhad parametrů populace'!D256="","",'Odhad parametrů populace'!D256)</f>
        <v/>
      </c>
      <c r="B253" s="69" t="str">
        <f ca="1">IF(INDIRECT("A"&amp;ROW())="","",RANK(A253,[Data],1))</f>
        <v/>
      </c>
      <c r="C253" s="5" t="str">
        <f ca="1">IF(INDIRECT("A"&amp;ROW())="","",(B253-1)/COUNT([Data]))</f>
        <v/>
      </c>
      <c r="D253" s="5" t="str">
        <f ca="1">IF(INDIRECT("A"&amp;ROW())="","",B253/COUNT([Data]))</f>
        <v/>
      </c>
      <c r="E253" t="str">
        <f t="shared" ca="1" si="11"/>
        <v/>
      </c>
      <c r="F253" s="5" t="str">
        <f t="shared" ca="1" si="9"/>
        <v/>
      </c>
      <c r="G253" s="5" t="str">
        <f>IF(ROW()=7,MAX([D_i]),"")</f>
        <v/>
      </c>
      <c r="H253" s="69" t="str">
        <f ca="1">IF(INDIRECT("A"&amp;ROW())="","",RANK([Data],[Data],1)+COUNTIF([Data],Tabulka249[[#This Row],[Data]])-1)</f>
        <v/>
      </c>
      <c r="I253" s="5" t="str">
        <f ca="1">IF(INDIRECT("A"&amp;ROW())="","",(Tabulka249[[#This Row],[Pořadí2 - i2]]-1)/COUNT([Data]))</f>
        <v/>
      </c>
      <c r="J253" s="5" t="str">
        <f ca="1">IF(INDIRECT("A"&amp;ROW())="","",H253/COUNT([Data]))</f>
        <v/>
      </c>
      <c r="K253" s="72" t="str">
        <f ca="1">IF(INDIRECT("A"&amp;ROW())="","",NORMDIST(Tabulka249[[#This Row],[Data]],$X$6,$X$7,1))</f>
        <v/>
      </c>
      <c r="L253" s="5" t="str">
        <f t="shared" ca="1" si="10"/>
        <v/>
      </c>
      <c r="M253" s="5" t="str">
        <f>IF(ROW()=7,MAX(Tabulka249[D_i]),"")</f>
        <v/>
      </c>
      <c r="N253" s="5"/>
      <c r="O253" s="80"/>
      <c r="P253" s="80"/>
      <c r="Q253" s="80"/>
      <c r="R253" s="76" t="str">
        <f>IF(ROW()=7,IF(SUM([pomocná])&gt;0,SUM([pomocná]),1.36/SQRT(COUNT(Tabulka249[Data]))),"")</f>
        <v/>
      </c>
      <c r="S253" s="79"/>
      <c r="T253" s="72"/>
      <c r="U253" s="72"/>
      <c r="V253" s="72"/>
    </row>
    <row r="254" spans="1:22">
      <c r="A254" s="4" t="str">
        <f>IF('Odhad parametrů populace'!D257="","",'Odhad parametrů populace'!D257)</f>
        <v/>
      </c>
      <c r="B254" s="69" t="str">
        <f ca="1">IF(INDIRECT("A"&amp;ROW())="","",RANK(A254,[Data],1))</f>
        <v/>
      </c>
      <c r="C254" s="5" t="str">
        <f ca="1">IF(INDIRECT("A"&amp;ROW())="","",(B254-1)/COUNT([Data]))</f>
        <v/>
      </c>
      <c r="D254" s="5" t="str">
        <f ca="1">IF(INDIRECT("A"&amp;ROW())="","",B254/COUNT([Data]))</f>
        <v/>
      </c>
      <c r="E254" t="str">
        <f t="shared" ca="1" si="11"/>
        <v/>
      </c>
      <c r="F254" s="5" t="str">
        <f t="shared" ca="1" si="9"/>
        <v/>
      </c>
      <c r="G254" s="5" t="str">
        <f>IF(ROW()=7,MAX([D_i]),"")</f>
        <v/>
      </c>
      <c r="H254" s="69" t="str">
        <f ca="1">IF(INDIRECT("A"&amp;ROW())="","",RANK([Data],[Data],1)+COUNTIF([Data],Tabulka249[[#This Row],[Data]])-1)</f>
        <v/>
      </c>
      <c r="I254" s="5" t="str">
        <f ca="1">IF(INDIRECT("A"&amp;ROW())="","",(Tabulka249[[#This Row],[Pořadí2 - i2]]-1)/COUNT([Data]))</f>
        <v/>
      </c>
      <c r="J254" s="5" t="str">
        <f ca="1">IF(INDIRECT("A"&amp;ROW())="","",H254/COUNT([Data]))</f>
        <v/>
      </c>
      <c r="K254" s="72" t="str">
        <f ca="1">IF(INDIRECT("A"&amp;ROW())="","",NORMDIST(Tabulka249[[#This Row],[Data]],$X$6,$X$7,1))</f>
        <v/>
      </c>
      <c r="L254" s="5" t="str">
        <f t="shared" ca="1" si="10"/>
        <v/>
      </c>
      <c r="M254" s="5" t="str">
        <f>IF(ROW()=7,MAX(Tabulka249[D_i]),"")</f>
        <v/>
      </c>
      <c r="N254" s="5"/>
      <c r="O254" s="80"/>
      <c r="P254" s="80"/>
      <c r="Q254" s="80"/>
      <c r="R254" s="76" t="str">
        <f>IF(ROW()=7,IF(SUM([pomocná])&gt;0,SUM([pomocná]),1.36/SQRT(COUNT(Tabulka249[Data]))),"")</f>
        <v/>
      </c>
      <c r="S254" s="79"/>
      <c r="T254" s="72"/>
      <c r="U254" s="72"/>
      <c r="V254" s="72"/>
    </row>
    <row r="255" spans="1:22">
      <c r="A255" s="4" t="str">
        <f>IF('Odhad parametrů populace'!D258="","",'Odhad parametrů populace'!D258)</f>
        <v/>
      </c>
      <c r="B255" s="69" t="str">
        <f ca="1">IF(INDIRECT("A"&amp;ROW())="","",RANK(A255,[Data],1))</f>
        <v/>
      </c>
      <c r="C255" s="5" t="str">
        <f ca="1">IF(INDIRECT("A"&amp;ROW())="","",(B255-1)/COUNT([Data]))</f>
        <v/>
      </c>
      <c r="D255" s="5" t="str">
        <f ca="1">IF(INDIRECT("A"&amp;ROW())="","",B255/COUNT([Data]))</f>
        <v/>
      </c>
      <c r="E255" t="str">
        <f t="shared" ca="1" si="11"/>
        <v/>
      </c>
      <c r="F255" s="5" t="str">
        <f t="shared" ca="1" si="9"/>
        <v/>
      </c>
      <c r="G255" s="5" t="str">
        <f>IF(ROW()=7,MAX([D_i]),"")</f>
        <v/>
      </c>
      <c r="H255" s="69" t="str">
        <f ca="1">IF(INDIRECT("A"&amp;ROW())="","",RANK([Data],[Data],1)+COUNTIF([Data],Tabulka249[[#This Row],[Data]])-1)</f>
        <v/>
      </c>
      <c r="I255" s="5" t="str">
        <f ca="1">IF(INDIRECT("A"&amp;ROW())="","",(Tabulka249[[#This Row],[Pořadí2 - i2]]-1)/COUNT([Data]))</f>
        <v/>
      </c>
      <c r="J255" s="5" t="str">
        <f ca="1">IF(INDIRECT("A"&amp;ROW())="","",H255/COUNT([Data]))</f>
        <v/>
      </c>
      <c r="K255" s="72" t="str">
        <f ca="1">IF(INDIRECT("A"&amp;ROW())="","",NORMDIST(Tabulka249[[#This Row],[Data]],$X$6,$X$7,1))</f>
        <v/>
      </c>
      <c r="L255" s="5" t="str">
        <f t="shared" ca="1" si="10"/>
        <v/>
      </c>
      <c r="M255" s="5" t="str">
        <f>IF(ROW()=7,MAX(Tabulka249[D_i]),"")</f>
        <v/>
      </c>
      <c r="N255" s="5"/>
      <c r="O255" s="80"/>
      <c r="P255" s="80"/>
      <c r="Q255" s="80"/>
      <c r="R255" s="76" t="str">
        <f>IF(ROW()=7,IF(SUM([pomocná])&gt;0,SUM([pomocná]),1.36/SQRT(COUNT(Tabulka249[Data]))),"")</f>
        <v/>
      </c>
      <c r="S255" s="79"/>
      <c r="T255" s="72"/>
      <c r="U255" s="72"/>
      <c r="V255" s="72"/>
    </row>
    <row r="256" spans="1:22">
      <c r="A256" s="4" t="str">
        <f>IF('Odhad parametrů populace'!D259="","",'Odhad parametrů populace'!D259)</f>
        <v/>
      </c>
      <c r="B256" s="69" t="str">
        <f ca="1">IF(INDIRECT("A"&amp;ROW())="","",RANK(A256,[Data],1))</f>
        <v/>
      </c>
      <c r="C256" s="5" t="str">
        <f ca="1">IF(INDIRECT("A"&amp;ROW())="","",(B256-1)/COUNT([Data]))</f>
        <v/>
      </c>
      <c r="D256" s="5" t="str">
        <f ca="1">IF(INDIRECT("A"&amp;ROW())="","",B256/COUNT([Data]))</f>
        <v/>
      </c>
      <c r="E256" t="str">
        <f t="shared" ca="1" si="11"/>
        <v/>
      </c>
      <c r="F256" s="5" t="str">
        <f t="shared" ca="1" si="9"/>
        <v/>
      </c>
      <c r="G256" s="5" t="str">
        <f>IF(ROW()=7,MAX([D_i]),"")</f>
        <v/>
      </c>
      <c r="H256" s="69" t="str">
        <f ca="1">IF(INDIRECT("A"&amp;ROW())="","",RANK([Data],[Data],1)+COUNTIF([Data],Tabulka249[[#This Row],[Data]])-1)</f>
        <v/>
      </c>
      <c r="I256" s="5" t="str">
        <f ca="1">IF(INDIRECT("A"&amp;ROW())="","",(Tabulka249[[#This Row],[Pořadí2 - i2]]-1)/COUNT([Data]))</f>
        <v/>
      </c>
      <c r="J256" s="5" t="str">
        <f ca="1">IF(INDIRECT("A"&amp;ROW())="","",H256/COUNT([Data]))</f>
        <v/>
      </c>
      <c r="K256" s="72" t="str">
        <f ca="1">IF(INDIRECT("A"&amp;ROW())="","",NORMDIST(Tabulka249[[#This Row],[Data]],$X$6,$X$7,1))</f>
        <v/>
      </c>
      <c r="L256" s="5" t="str">
        <f t="shared" ca="1" si="10"/>
        <v/>
      </c>
      <c r="M256" s="5" t="str">
        <f>IF(ROW()=7,MAX(Tabulka249[D_i]),"")</f>
        <v/>
      </c>
      <c r="N256" s="5"/>
      <c r="O256" s="80"/>
      <c r="P256" s="80"/>
      <c r="Q256" s="80"/>
      <c r="R256" s="76" t="str">
        <f>IF(ROW()=7,IF(SUM([pomocná])&gt;0,SUM([pomocná]),1.36/SQRT(COUNT(Tabulka249[Data]))),"")</f>
        <v/>
      </c>
      <c r="S256" s="79"/>
      <c r="T256" s="72"/>
      <c r="U256" s="72"/>
      <c r="V256" s="72"/>
    </row>
    <row r="257" spans="1:22">
      <c r="A257" s="4" t="str">
        <f>IF('Odhad parametrů populace'!D260="","",'Odhad parametrů populace'!D260)</f>
        <v/>
      </c>
      <c r="B257" s="69" t="str">
        <f ca="1">IF(INDIRECT("A"&amp;ROW())="","",RANK(A257,[Data],1))</f>
        <v/>
      </c>
      <c r="C257" s="5" t="str">
        <f ca="1">IF(INDIRECT("A"&amp;ROW())="","",(B257-1)/COUNT([Data]))</f>
        <v/>
      </c>
      <c r="D257" s="5" t="str">
        <f ca="1">IF(INDIRECT("A"&amp;ROW())="","",B257/COUNT([Data]))</f>
        <v/>
      </c>
      <c r="E257" t="str">
        <f t="shared" ca="1" si="11"/>
        <v/>
      </c>
      <c r="F257" s="5" t="str">
        <f t="shared" ca="1" si="9"/>
        <v/>
      </c>
      <c r="G257" s="5" t="str">
        <f>IF(ROW()=7,MAX([D_i]),"")</f>
        <v/>
      </c>
      <c r="H257" s="69" t="str">
        <f ca="1">IF(INDIRECT("A"&amp;ROW())="","",RANK([Data],[Data],1)+COUNTIF([Data],Tabulka249[[#This Row],[Data]])-1)</f>
        <v/>
      </c>
      <c r="I257" s="5" t="str">
        <f ca="1">IF(INDIRECT("A"&amp;ROW())="","",(Tabulka249[[#This Row],[Pořadí2 - i2]]-1)/COUNT([Data]))</f>
        <v/>
      </c>
      <c r="J257" s="5" t="str">
        <f ca="1">IF(INDIRECT("A"&amp;ROW())="","",H257/COUNT([Data]))</f>
        <v/>
      </c>
      <c r="K257" s="72" t="str">
        <f ca="1">IF(INDIRECT("A"&amp;ROW())="","",NORMDIST(Tabulka249[[#This Row],[Data]],$X$6,$X$7,1))</f>
        <v/>
      </c>
      <c r="L257" s="5" t="str">
        <f t="shared" ca="1" si="10"/>
        <v/>
      </c>
      <c r="M257" s="5" t="str">
        <f>IF(ROW()=7,MAX(Tabulka249[D_i]),"")</f>
        <v/>
      </c>
      <c r="N257" s="5"/>
      <c r="O257" s="80"/>
      <c r="P257" s="80"/>
      <c r="Q257" s="80"/>
      <c r="R257" s="76" t="str">
        <f>IF(ROW()=7,IF(SUM([pomocná])&gt;0,SUM([pomocná]),1.36/SQRT(COUNT(Tabulka249[Data]))),"")</f>
        <v/>
      </c>
      <c r="S257" s="79"/>
      <c r="T257" s="72"/>
      <c r="U257" s="72"/>
      <c r="V257" s="72"/>
    </row>
    <row r="258" spans="1:22">
      <c r="A258" s="4" t="str">
        <f>IF('Odhad parametrů populace'!D261="","",'Odhad parametrů populace'!D261)</f>
        <v/>
      </c>
      <c r="B258" s="69" t="str">
        <f ca="1">IF(INDIRECT("A"&amp;ROW())="","",RANK(A258,[Data],1))</f>
        <v/>
      </c>
      <c r="C258" s="5" t="str">
        <f ca="1">IF(INDIRECT("A"&amp;ROW())="","",(B258-1)/COUNT([Data]))</f>
        <v/>
      </c>
      <c r="D258" s="5" t="str">
        <f ca="1">IF(INDIRECT("A"&amp;ROW())="","",B258/COUNT([Data]))</f>
        <v/>
      </c>
      <c r="E258" t="str">
        <f t="shared" ca="1" si="11"/>
        <v/>
      </c>
      <c r="F258" s="5" t="str">
        <f t="shared" ca="1" si="9"/>
        <v/>
      </c>
      <c r="G258" s="5" t="str">
        <f>IF(ROW()=7,MAX([D_i]),"")</f>
        <v/>
      </c>
      <c r="H258" s="69" t="str">
        <f ca="1">IF(INDIRECT("A"&amp;ROW())="","",RANK([Data],[Data],1)+COUNTIF([Data],Tabulka249[[#This Row],[Data]])-1)</f>
        <v/>
      </c>
      <c r="I258" s="5" t="str">
        <f ca="1">IF(INDIRECT("A"&amp;ROW())="","",(Tabulka249[[#This Row],[Pořadí2 - i2]]-1)/COUNT([Data]))</f>
        <v/>
      </c>
      <c r="J258" s="5" t="str">
        <f ca="1">IF(INDIRECT("A"&amp;ROW())="","",H258/COUNT([Data]))</f>
        <v/>
      </c>
      <c r="K258" s="72" t="str">
        <f ca="1">IF(INDIRECT("A"&amp;ROW())="","",NORMDIST(Tabulka249[[#This Row],[Data]],$X$6,$X$7,1))</f>
        <v/>
      </c>
      <c r="L258" s="5" t="str">
        <f t="shared" ca="1" si="10"/>
        <v/>
      </c>
      <c r="M258" s="5" t="str">
        <f>IF(ROW()=7,MAX(Tabulka249[D_i]),"")</f>
        <v/>
      </c>
      <c r="N258" s="5"/>
      <c r="O258" s="80"/>
      <c r="P258" s="80"/>
      <c r="Q258" s="80"/>
      <c r="R258" s="76" t="str">
        <f>IF(ROW()=7,IF(SUM([pomocná])&gt;0,SUM([pomocná]),1.36/SQRT(COUNT(Tabulka249[Data]))),"")</f>
        <v/>
      </c>
      <c r="S258" s="79"/>
      <c r="T258" s="72"/>
      <c r="U258" s="72"/>
      <c r="V258" s="72"/>
    </row>
    <row r="259" spans="1:22">
      <c r="A259" s="4" t="str">
        <f>IF('Odhad parametrů populace'!D262="","",'Odhad parametrů populace'!D262)</f>
        <v/>
      </c>
      <c r="B259" s="69" t="str">
        <f ca="1">IF(INDIRECT("A"&amp;ROW())="","",RANK(A259,[Data],1))</f>
        <v/>
      </c>
      <c r="C259" s="5" t="str">
        <f ca="1">IF(INDIRECT("A"&amp;ROW())="","",(B259-1)/COUNT([Data]))</f>
        <v/>
      </c>
      <c r="D259" s="5" t="str">
        <f ca="1">IF(INDIRECT("A"&amp;ROW())="","",B259/COUNT([Data]))</f>
        <v/>
      </c>
      <c r="E259" t="str">
        <f t="shared" ca="1" si="11"/>
        <v/>
      </c>
      <c r="F259" s="5" t="str">
        <f t="shared" ca="1" si="9"/>
        <v/>
      </c>
      <c r="G259" s="5" t="str">
        <f>IF(ROW()=7,MAX([D_i]),"")</f>
        <v/>
      </c>
      <c r="H259" s="69" t="str">
        <f ca="1">IF(INDIRECT("A"&amp;ROW())="","",RANK([Data],[Data],1)+COUNTIF([Data],Tabulka249[[#This Row],[Data]])-1)</f>
        <v/>
      </c>
      <c r="I259" s="5" t="str">
        <f ca="1">IF(INDIRECT("A"&amp;ROW())="","",(Tabulka249[[#This Row],[Pořadí2 - i2]]-1)/COUNT([Data]))</f>
        <v/>
      </c>
      <c r="J259" s="5" t="str">
        <f ca="1">IF(INDIRECT("A"&amp;ROW())="","",H259/COUNT([Data]))</f>
        <v/>
      </c>
      <c r="K259" s="72" t="str">
        <f ca="1">IF(INDIRECT("A"&amp;ROW())="","",NORMDIST(Tabulka249[[#This Row],[Data]],$X$6,$X$7,1))</f>
        <v/>
      </c>
      <c r="L259" s="5" t="str">
        <f t="shared" ca="1" si="10"/>
        <v/>
      </c>
      <c r="M259" s="5" t="str">
        <f>IF(ROW()=7,MAX(Tabulka249[D_i]),"")</f>
        <v/>
      </c>
      <c r="N259" s="5"/>
      <c r="O259" s="80"/>
      <c r="P259" s="80"/>
      <c r="Q259" s="80"/>
      <c r="R259" s="76" t="str">
        <f>IF(ROW()=7,IF(SUM([pomocná])&gt;0,SUM([pomocná]),1.36/SQRT(COUNT(Tabulka249[Data]))),"")</f>
        <v/>
      </c>
      <c r="S259" s="79"/>
      <c r="T259" s="72"/>
      <c r="U259" s="72"/>
      <c r="V259" s="72"/>
    </row>
    <row r="260" spans="1:22">
      <c r="A260" s="4" t="str">
        <f>IF('Odhad parametrů populace'!D263="","",'Odhad parametrů populace'!D263)</f>
        <v/>
      </c>
      <c r="B260" s="69" t="str">
        <f ca="1">IF(INDIRECT("A"&amp;ROW())="","",RANK(A260,[Data],1))</f>
        <v/>
      </c>
      <c r="C260" s="5" t="str">
        <f ca="1">IF(INDIRECT("A"&amp;ROW())="","",(B260-1)/COUNT([Data]))</f>
        <v/>
      </c>
      <c r="D260" s="5" t="str">
        <f ca="1">IF(INDIRECT("A"&amp;ROW())="","",B260/COUNT([Data]))</f>
        <v/>
      </c>
      <c r="E260" t="str">
        <f t="shared" ca="1" si="11"/>
        <v/>
      </c>
      <c r="F260" s="5" t="str">
        <f t="shared" ca="1" si="9"/>
        <v/>
      </c>
      <c r="G260" s="5" t="str">
        <f>IF(ROW()=7,MAX([D_i]),"")</f>
        <v/>
      </c>
      <c r="H260" s="69" t="str">
        <f ca="1">IF(INDIRECT("A"&amp;ROW())="","",RANK([Data],[Data],1)+COUNTIF([Data],Tabulka249[[#This Row],[Data]])-1)</f>
        <v/>
      </c>
      <c r="I260" s="5" t="str">
        <f ca="1">IF(INDIRECT("A"&amp;ROW())="","",(Tabulka249[[#This Row],[Pořadí2 - i2]]-1)/COUNT([Data]))</f>
        <v/>
      </c>
      <c r="J260" s="5" t="str">
        <f ca="1">IF(INDIRECT("A"&amp;ROW())="","",H260/COUNT([Data]))</f>
        <v/>
      </c>
      <c r="K260" s="72" t="str">
        <f ca="1">IF(INDIRECT("A"&amp;ROW())="","",NORMDIST(Tabulka249[[#This Row],[Data]],$X$6,$X$7,1))</f>
        <v/>
      </c>
      <c r="L260" s="5" t="str">
        <f t="shared" ca="1" si="10"/>
        <v/>
      </c>
      <c r="M260" s="5" t="str">
        <f>IF(ROW()=7,MAX(Tabulka249[D_i]),"")</f>
        <v/>
      </c>
      <c r="N260" s="5"/>
      <c r="O260" s="80"/>
      <c r="P260" s="80"/>
      <c r="Q260" s="80"/>
      <c r="R260" s="76" t="str">
        <f>IF(ROW()=7,IF(SUM([pomocná])&gt;0,SUM([pomocná]),1.36/SQRT(COUNT(Tabulka249[Data]))),"")</f>
        <v/>
      </c>
      <c r="S260" s="79"/>
      <c r="T260" s="72"/>
      <c r="U260" s="72"/>
      <c r="V260" s="72"/>
    </row>
    <row r="261" spans="1:22">
      <c r="A261" s="4" t="str">
        <f>IF('Odhad parametrů populace'!D264="","",'Odhad parametrů populace'!D264)</f>
        <v/>
      </c>
      <c r="B261" s="69" t="str">
        <f ca="1">IF(INDIRECT("A"&amp;ROW())="","",RANK(A261,[Data],1))</f>
        <v/>
      </c>
      <c r="C261" s="5" t="str">
        <f ca="1">IF(INDIRECT("A"&amp;ROW())="","",(B261-1)/COUNT([Data]))</f>
        <v/>
      </c>
      <c r="D261" s="5" t="str">
        <f ca="1">IF(INDIRECT("A"&amp;ROW())="","",B261/COUNT([Data]))</f>
        <v/>
      </c>
      <c r="E261" t="str">
        <f t="shared" ca="1" si="11"/>
        <v/>
      </c>
      <c r="F261" s="5" t="str">
        <f t="shared" ca="1" si="9"/>
        <v/>
      </c>
      <c r="G261" s="5" t="str">
        <f>IF(ROW()=7,MAX([D_i]),"")</f>
        <v/>
      </c>
      <c r="H261" s="69" t="str">
        <f ca="1">IF(INDIRECT("A"&amp;ROW())="","",RANK([Data],[Data],1)+COUNTIF([Data],Tabulka249[[#This Row],[Data]])-1)</f>
        <v/>
      </c>
      <c r="I261" s="5" t="str">
        <f ca="1">IF(INDIRECT("A"&amp;ROW())="","",(Tabulka249[[#This Row],[Pořadí2 - i2]]-1)/COUNT([Data]))</f>
        <v/>
      </c>
      <c r="J261" s="5" t="str">
        <f ca="1">IF(INDIRECT("A"&amp;ROW())="","",H261/COUNT([Data]))</f>
        <v/>
      </c>
      <c r="K261" s="72" t="str">
        <f ca="1">IF(INDIRECT("A"&amp;ROW())="","",NORMDIST(Tabulka249[[#This Row],[Data]],$X$6,$X$7,1))</f>
        <v/>
      </c>
      <c r="L261" s="5" t="str">
        <f t="shared" ca="1" si="10"/>
        <v/>
      </c>
      <c r="M261" s="5" t="str">
        <f>IF(ROW()=7,MAX(Tabulka249[D_i]),"")</f>
        <v/>
      </c>
      <c r="N261" s="5"/>
      <c r="O261" s="80"/>
      <c r="P261" s="80"/>
      <c r="Q261" s="80"/>
      <c r="R261" s="76" t="str">
        <f>IF(ROW()=7,IF(SUM([pomocná])&gt;0,SUM([pomocná]),1.36/SQRT(COUNT(Tabulka249[Data]))),"")</f>
        <v/>
      </c>
      <c r="S261" s="79"/>
      <c r="T261" s="72"/>
      <c r="U261" s="72"/>
      <c r="V261" s="72"/>
    </row>
    <row r="262" spans="1:22">
      <c r="A262" s="4" t="str">
        <f>IF('Odhad parametrů populace'!D265="","",'Odhad parametrů populace'!D265)</f>
        <v/>
      </c>
      <c r="B262" s="69" t="str">
        <f ca="1">IF(INDIRECT("A"&amp;ROW())="","",RANK(A262,[Data],1))</f>
        <v/>
      </c>
      <c r="C262" s="5" t="str">
        <f ca="1">IF(INDIRECT("A"&amp;ROW())="","",(B262-1)/COUNT([Data]))</f>
        <v/>
      </c>
      <c r="D262" s="5" t="str">
        <f ca="1">IF(INDIRECT("A"&amp;ROW())="","",B262/COUNT([Data]))</f>
        <v/>
      </c>
      <c r="E262" t="str">
        <f t="shared" ca="1" si="11"/>
        <v/>
      </c>
      <c r="F262" s="5" t="str">
        <f t="shared" ca="1" si="9"/>
        <v/>
      </c>
      <c r="G262" s="5" t="str">
        <f>IF(ROW()=7,MAX([D_i]),"")</f>
        <v/>
      </c>
      <c r="H262" s="69" t="str">
        <f ca="1">IF(INDIRECT("A"&amp;ROW())="","",RANK([Data],[Data],1)+COUNTIF([Data],Tabulka249[[#This Row],[Data]])-1)</f>
        <v/>
      </c>
      <c r="I262" s="5" t="str">
        <f ca="1">IF(INDIRECT("A"&amp;ROW())="","",(Tabulka249[[#This Row],[Pořadí2 - i2]]-1)/COUNT([Data]))</f>
        <v/>
      </c>
      <c r="J262" s="5" t="str">
        <f ca="1">IF(INDIRECT("A"&amp;ROW())="","",H262/COUNT([Data]))</f>
        <v/>
      </c>
      <c r="K262" s="72" t="str">
        <f ca="1">IF(INDIRECT("A"&amp;ROW())="","",NORMDIST(Tabulka249[[#This Row],[Data]],$X$6,$X$7,1))</f>
        <v/>
      </c>
      <c r="L262" s="5" t="str">
        <f t="shared" ca="1" si="10"/>
        <v/>
      </c>
      <c r="M262" s="5" t="str">
        <f>IF(ROW()=7,MAX(Tabulka249[D_i]),"")</f>
        <v/>
      </c>
      <c r="N262" s="5"/>
      <c r="O262" s="80"/>
      <c r="P262" s="80"/>
      <c r="Q262" s="80"/>
      <c r="R262" s="76" t="str">
        <f>IF(ROW()=7,IF(SUM([pomocná])&gt;0,SUM([pomocná]),1.36/SQRT(COUNT(Tabulka249[Data]))),"")</f>
        <v/>
      </c>
      <c r="S262" s="79"/>
      <c r="T262" s="72"/>
      <c r="U262" s="72"/>
      <c r="V262" s="72"/>
    </row>
    <row r="263" spans="1:22">
      <c r="A263" s="4" t="str">
        <f>IF('Odhad parametrů populace'!D266="","",'Odhad parametrů populace'!D266)</f>
        <v/>
      </c>
      <c r="B263" s="69" t="str">
        <f ca="1">IF(INDIRECT("A"&amp;ROW())="","",RANK(A263,[Data],1))</f>
        <v/>
      </c>
      <c r="C263" s="5" t="str">
        <f ca="1">IF(INDIRECT("A"&amp;ROW())="","",(B263-1)/COUNT([Data]))</f>
        <v/>
      </c>
      <c r="D263" s="5" t="str">
        <f ca="1">IF(INDIRECT("A"&amp;ROW())="","",B263/COUNT([Data]))</f>
        <v/>
      </c>
      <c r="E263" t="str">
        <f t="shared" ca="1" si="11"/>
        <v/>
      </c>
      <c r="F263" s="5" t="str">
        <f t="shared" ref="F263:F326" ca="1" si="12">IF(INDIRECT("A"&amp;ROW())="","",MAX(ABS(C263-E263),ABS(D263-E263)))</f>
        <v/>
      </c>
      <c r="G263" s="5" t="str">
        <f>IF(ROW()=7,MAX([D_i]),"")</f>
        <v/>
      </c>
      <c r="H263" s="69" t="str">
        <f ca="1">IF(INDIRECT("A"&amp;ROW())="","",RANK([Data],[Data],1)+COUNTIF([Data],Tabulka249[[#This Row],[Data]])-1)</f>
        <v/>
      </c>
      <c r="I263" s="5" t="str">
        <f ca="1">IF(INDIRECT("A"&amp;ROW())="","",(Tabulka249[[#This Row],[Pořadí2 - i2]]-1)/COUNT([Data]))</f>
        <v/>
      </c>
      <c r="J263" s="5" t="str">
        <f ca="1">IF(INDIRECT("A"&amp;ROW())="","",H263/COUNT([Data]))</f>
        <v/>
      </c>
      <c r="K263" s="72" t="str">
        <f ca="1">IF(INDIRECT("A"&amp;ROW())="","",NORMDIST(Tabulka249[[#This Row],[Data]],$X$6,$X$7,1))</f>
        <v/>
      </c>
      <c r="L263" s="5" t="str">
        <f t="shared" ref="L263:L326" ca="1" si="13">IF(INDIRECT("A"&amp;ROW())="","",MAX(ABS(I263-K263),ABS(J263-K263)))</f>
        <v/>
      </c>
      <c r="M263" s="5" t="str">
        <f>IF(ROW()=7,MAX(Tabulka249[D_i]),"")</f>
        <v/>
      </c>
      <c r="N263" s="5"/>
      <c r="O263" s="80"/>
      <c r="P263" s="80"/>
      <c r="Q263" s="80"/>
      <c r="R263" s="76" t="str">
        <f>IF(ROW()=7,IF(SUM([pomocná])&gt;0,SUM([pomocná]),1.36/SQRT(COUNT(Tabulka249[Data]))),"")</f>
        <v/>
      </c>
      <c r="S263" s="79"/>
      <c r="T263" s="72"/>
      <c r="U263" s="72"/>
      <c r="V263" s="72"/>
    </row>
    <row r="264" spans="1:22">
      <c r="A264" s="4" t="str">
        <f>IF('Odhad parametrů populace'!D267="","",'Odhad parametrů populace'!D267)</f>
        <v/>
      </c>
      <c r="B264" s="69" t="str">
        <f ca="1">IF(INDIRECT("A"&amp;ROW())="","",RANK(A264,[Data],1))</f>
        <v/>
      </c>
      <c r="C264" s="5" t="str">
        <f ca="1">IF(INDIRECT("A"&amp;ROW())="","",(B264-1)/COUNT([Data]))</f>
        <v/>
      </c>
      <c r="D264" s="5" t="str">
        <f ca="1">IF(INDIRECT("A"&amp;ROW())="","",B264/COUNT([Data]))</f>
        <v/>
      </c>
      <c r="E264" t="str">
        <f t="shared" ref="E264:E327" ca="1" si="14">IF(INDIRECT("A"&amp;ROW())="","",NORMDIST(A264,$X$6,$X$7,1))</f>
        <v/>
      </c>
      <c r="F264" s="5" t="str">
        <f t="shared" ca="1" si="12"/>
        <v/>
      </c>
      <c r="G264" s="5" t="str">
        <f>IF(ROW()=7,MAX([D_i]),"")</f>
        <v/>
      </c>
      <c r="H264" s="69" t="str">
        <f ca="1">IF(INDIRECT("A"&amp;ROW())="","",RANK([Data],[Data],1)+COUNTIF([Data],Tabulka249[[#This Row],[Data]])-1)</f>
        <v/>
      </c>
      <c r="I264" s="5" t="str">
        <f ca="1">IF(INDIRECT("A"&amp;ROW())="","",(Tabulka249[[#This Row],[Pořadí2 - i2]]-1)/COUNT([Data]))</f>
        <v/>
      </c>
      <c r="J264" s="5" t="str">
        <f ca="1">IF(INDIRECT("A"&amp;ROW())="","",H264/COUNT([Data]))</f>
        <v/>
      </c>
      <c r="K264" s="72" t="str">
        <f ca="1">IF(INDIRECT("A"&amp;ROW())="","",NORMDIST(Tabulka249[[#This Row],[Data]],$X$6,$X$7,1))</f>
        <v/>
      </c>
      <c r="L264" s="5" t="str">
        <f t="shared" ca="1" si="13"/>
        <v/>
      </c>
      <c r="M264" s="5" t="str">
        <f>IF(ROW()=7,MAX(Tabulka249[D_i]),"")</f>
        <v/>
      </c>
      <c r="N264" s="5"/>
      <c r="O264" s="80"/>
      <c r="P264" s="80"/>
      <c r="Q264" s="80"/>
      <c r="R264" s="76" t="str">
        <f>IF(ROW()=7,IF(SUM([pomocná])&gt;0,SUM([pomocná]),1.36/SQRT(COUNT(Tabulka249[Data]))),"")</f>
        <v/>
      </c>
      <c r="S264" s="79"/>
      <c r="T264" s="72"/>
      <c r="U264" s="72"/>
      <c r="V264" s="72"/>
    </row>
    <row r="265" spans="1:22">
      <c r="A265" s="4" t="str">
        <f>IF('Odhad parametrů populace'!D268="","",'Odhad parametrů populace'!D268)</f>
        <v/>
      </c>
      <c r="B265" s="69" t="str">
        <f ca="1">IF(INDIRECT("A"&amp;ROW())="","",RANK(A265,[Data],1))</f>
        <v/>
      </c>
      <c r="C265" s="5" t="str">
        <f ca="1">IF(INDIRECT("A"&amp;ROW())="","",(B265-1)/COUNT([Data]))</f>
        <v/>
      </c>
      <c r="D265" s="5" t="str">
        <f ca="1">IF(INDIRECT("A"&amp;ROW())="","",B265/COUNT([Data]))</f>
        <v/>
      </c>
      <c r="E265" t="str">
        <f t="shared" ca="1" si="14"/>
        <v/>
      </c>
      <c r="F265" s="5" t="str">
        <f t="shared" ca="1" si="12"/>
        <v/>
      </c>
      <c r="G265" s="5" t="str">
        <f>IF(ROW()=7,MAX([D_i]),"")</f>
        <v/>
      </c>
      <c r="H265" s="69" t="str">
        <f ca="1">IF(INDIRECT("A"&amp;ROW())="","",RANK([Data],[Data],1)+COUNTIF([Data],Tabulka249[[#This Row],[Data]])-1)</f>
        <v/>
      </c>
      <c r="I265" s="5" t="str">
        <f ca="1">IF(INDIRECT("A"&amp;ROW())="","",(Tabulka249[[#This Row],[Pořadí2 - i2]]-1)/COUNT([Data]))</f>
        <v/>
      </c>
      <c r="J265" s="5" t="str">
        <f ca="1">IF(INDIRECT("A"&amp;ROW())="","",H265/COUNT([Data]))</f>
        <v/>
      </c>
      <c r="K265" s="72" t="str">
        <f ca="1">IF(INDIRECT("A"&amp;ROW())="","",NORMDIST(Tabulka249[[#This Row],[Data]],$X$6,$X$7,1))</f>
        <v/>
      </c>
      <c r="L265" s="5" t="str">
        <f t="shared" ca="1" si="13"/>
        <v/>
      </c>
      <c r="M265" s="5" t="str">
        <f>IF(ROW()=7,MAX(Tabulka249[D_i]),"")</f>
        <v/>
      </c>
      <c r="N265" s="5"/>
      <c r="O265" s="80"/>
      <c r="P265" s="80"/>
      <c r="Q265" s="80"/>
      <c r="R265" s="76" t="str">
        <f>IF(ROW()=7,IF(SUM([pomocná])&gt;0,SUM([pomocná]),1.36/SQRT(COUNT(Tabulka249[Data]))),"")</f>
        <v/>
      </c>
      <c r="S265" s="79"/>
      <c r="T265" s="72"/>
      <c r="U265" s="72"/>
      <c r="V265" s="72"/>
    </row>
    <row r="266" spans="1:22">
      <c r="A266" s="4" t="str">
        <f>IF('Odhad parametrů populace'!D269="","",'Odhad parametrů populace'!D269)</f>
        <v/>
      </c>
      <c r="B266" s="69" t="str">
        <f ca="1">IF(INDIRECT("A"&amp;ROW())="","",RANK(A266,[Data],1))</f>
        <v/>
      </c>
      <c r="C266" s="5" t="str">
        <f ca="1">IF(INDIRECT("A"&amp;ROW())="","",(B266-1)/COUNT([Data]))</f>
        <v/>
      </c>
      <c r="D266" s="5" t="str">
        <f ca="1">IF(INDIRECT("A"&amp;ROW())="","",B266/COUNT([Data]))</f>
        <v/>
      </c>
      <c r="E266" t="str">
        <f t="shared" ca="1" si="14"/>
        <v/>
      </c>
      <c r="F266" s="5" t="str">
        <f t="shared" ca="1" si="12"/>
        <v/>
      </c>
      <c r="G266" s="5" t="str">
        <f>IF(ROW()=7,MAX([D_i]),"")</f>
        <v/>
      </c>
      <c r="H266" s="69" t="str">
        <f ca="1">IF(INDIRECT("A"&amp;ROW())="","",RANK([Data],[Data],1)+COUNTIF([Data],Tabulka249[[#This Row],[Data]])-1)</f>
        <v/>
      </c>
      <c r="I266" s="5" t="str">
        <f ca="1">IF(INDIRECT("A"&amp;ROW())="","",(Tabulka249[[#This Row],[Pořadí2 - i2]]-1)/COUNT([Data]))</f>
        <v/>
      </c>
      <c r="J266" s="5" t="str">
        <f ca="1">IF(INDIRECT("A"&amp;ROW())="","",H266/COUNT([Data]))</f>
        <v/>
      </c>
      <c r="K266" s="72" t="str">
        <f ca="1">IF(INDIRECT("A"&amp;ROW())="","",NORMDIST(Tabulka249[[#This Row],[Data]],$X$6,$X$7,1))</f>
        <v/>
      </c>
      <c r="L266" s="5" t="str">
        <f t="shared" ca="1" si="13"/>
        <v/>
      </c>
      <c r="M266" s="5" t="str">
        <f>IF(ROW()=7,MAX(Tabulka249[D_i]),"")</f>
        <v/>
      </c>
      <c r="N266" s="5"/>
      <c r="O266" s="80"/>
      <c r="P266" s="80"/>
      <c r="Q266" s="80"/>
      <c r="R266" s="76" t="str">
        <f>IF(ROW()=7,IF(SUM([pomocná])&gt;0,SUM([pomocná]),1.36/SQRT(COUNT(Tabulka249[Data]))),"")</f>
        <v/>
      </c>
      <c r="S266" s="79"/>
      <c r="T266" s="72"/>
      <c r="U266" s="72"/>
      <c r="V266" s="72"/>
    </row>
    <row r="267" spans="1:22">
      <c r="A267" s="4" t="str">
        <f>IF('Odhad parametrů populace'!D270="","",'Odhad parametrů populace'!D270)</f>
        <v/>
      </c>
      <c r="B267" s="69" t="str">
        <f ca="1">IF(INDIRECT("A"&amp;ROW())="","",RANK(A267,[Data],1))</f>
        <v/>
      </c>
      <c r="C267" s="5" t="str">
        <f ca="1">IF(INDIRECT("A"&amp;ROW())="","",(B267-1)/COUNT([Data]))</f>
        <v/>
      </c>
      <c r="D267" s="5" t="str">
        <f ca="1">IF(INDIRECT("A"&amp;ROW())="","",B267/COUNT([Data]))</f>
        <v/>
      </c>
      <c r="E267" t="str">
        <f t="shared" ca="1" si="14"/>
        <v/>
      </c>
      <c r="F267" s="5" t="str">
        <f t="shared" ca="1" si="12"/>
        <v/>
      </c>
      <c r="G267" s="5" t="str">
        <f>IF(ROW()=7,MAX([D_i]),"")</f>
        <v/>
      </c>
      <c r="H267" s="69" t="str">
        <f ca="1">IF(INDIRECT("A"&amp;ROW())="","",RANK([Data],[Data],1)+COUNTIF([Data],Tabulka249[[#This Row],[Data]])-1)</f>
        <v/>
      </c>
      <c r="I267" s="5" t="str">
        <f ca="1">IF(INDIRECT("A"&amp;ROW())="","",(Tabulka249[[#This Row],[Pořadí2 - i2]]-1)/COUNT([Data]))</f>
        <v/>
      </c>
      <c r="J267" s="5" t="str">
        <f ca="1">IF(INDIRECT("A"&amp;ROW())="","",H267/COUNT([Data]))</f>
        <v/>
      </c>
      <c r="K267" s="72" t="str">
        <f ca="1">IF(INDIRECT("A"&amp;ROW())="","",NORMDIST(Tabulka249[[#This Row],[Data]],$X$6,$X$7,1))</f>
        <v/>
      </c>
      <c r="L267" s="5" t="str">
        <f t="shared" ca="1" si="13"/>
        <v/>
      </c>
      <c r="M267" s="5" t="str">
        <f>IF(ROW()=7,MAX(Tabulka249[D_i]),"")</f>
        <v/>
      </c>
      <c r="N267" s="5"/>
      <c r="O267" s="80"/>
      <c r="P267" s="80"/>
      <c r="Q267" s="80"/>
      <c r="R267" s="76" t="str">
        <f>IF(ROW()=7,IF(SUM([pomocná])&gt;0,SUM([pomocná]),1.36/SQRT(COUNT(Tabulka249[Data]))),"")</f>
        <v/>
      </c>
      <c r="S267" s="79"/>
      <c r="T267" s="72"/>
      <c r="U267" s="72"/>
      <c r="V267" s="72"/>
    </row>
    <row r="268" spans="1:22">
      <c r="A268" s="4" t="str">
        <f>IF('Odhad parametrů populace'!D271="","",'Odhad parametrů populace'!D271)</f>
        <v/>
      </c>
      <c r="B268" s="69" t="str">
        <f ca="1">IF(INDIRECT("A"&amp;ROW())="","",RANK(A268,[Data],1))</f>
        <v/>
      </c>
      <c r="C268" s="5" t="str">
        <f ca="1">IF(INDIRECT("A"&amp;ROW())="","",(B268-1)/COUNT([Data]))</f>
        <v/>
      </c>
      <c r="D268" s="5" t="str">
        <f ca="1">IF(INDIRECT("A"&amp;ROW())="","",B268/COUNT([Data]))</f>
        <v/>
      </c>
      <c r="E268" t="str">
        <f t="shared" ca="1" si="14"/>
        <v/>
      </c>
      <c r="F268" s="5" t="str">
        <f t="shared" ca="1" si="12"/>
        <v/>
      </c>
      <c r="G268" s="5" t="str">
        <f>IF(ROW()=7,MAX([D_i]),"")</f>
        <v/>
      </c>
      <c r="H268" s="69" t="str">
        <f ca="1">IF(INDIRECT("A"&amp;ROW())="","",RANK([Data],[Data],1)+COUNTIF([Data],Tabulka249[[#This Row],[Data]])-1)</f>
        <v/>
      </c>
      <c r="I268" s="5" t="str">
        <f ca="1">IF(INDIRECT("A"&amp;ROW())="","",(Tabulka249[[#This Row],[Pořadí2 - i2]]-1)/COUNT([Data]))</f>
        <v/>
      </c>
      <c r="J268" s="5" t="str">
        <f ca="1">IF(INDIRECT("A"&amp;ROW())="","",H268/COUNT([Data]))</f>
        <v/>
      </c>
      <c r="K268" s="72" t="str">
        <f ca="1">IF(INDIRECT("A"&amp;ROW())="","",NORMDIST(Tabulka249[[#This Row],[Data]],$X$6,$X$7,1))</f>
        <v/>
      </c>
      <c r="L268" s="5" t="str">
        <f t="shared" ca="1" si="13"/>
        <v/>
      </c>
      <c r="M268" s="5" t="str">
        <f>IF(ROW()=7,MAX(Tabulka249[D_i]),"")</f>
        <v/>
      </c>
      <c r="N268" s="5"/>
      <c r="O268" s="80"/>
      <c r="P268" s="80"/>
      <c r="Q268" s="80"/>
      <c r="R268" s="76" t="str">
        <f>IF(ROW()=7,IF(SUM([pomocná])&gt;0,SUM([pomocná]),1.36/SQRT(COUNT(Tabulka249[Data]))),"")</f>
        <v/>
      </c>
      <c r="S268" s="79"/>
      <c r="T268" s="72"/>
      <c r="U268" s="72"/>
      <c r="V268" s="72"/>
    </row>
    <row r="269" spans="1:22">
      <c r="A269" s="4" t="str">
        <f>IF('Odhad parametrů populace'!D272="","",'Odhad parametrů populace'!D272)</f>
        <v/>
      </c>
      <c r="B269" s="69" t="str">
        <f ca="1">IF(INDIRECT("A"&amp;ROW())="","",RANK(A269,[Data],1))</f>
        <v/>
      </c>
      <c r="C269" s="5" t="str">
        <f ca="1">IF(INDIRECT("A"&amp;ROW())="","",(B269-1)/COUNT([Data]))</f>
        <v/>
      </c>
      <c r="D269" s="5" t="str">
        <f ca="1">IF(INDIRECT("A"&amp;ROW())="","",B269/COUNT([Data]))</f>
        <v/>
      </c>
      <c r="E269" t="str">
        <f t="shared" ca="1" si="14"/>
        <v/>
      </c>
      <c r="F269" s="5" t="str">
        <f t="shared" ca="1" si="12"/>
        <v/>
      </c>
      <c r="G269" s="5" t="str">
        <f>IF(ROW()=7,MAX([D_i]),"")</f>
        <v/>
      </c>
      <c r="H269" s="69" t="str">
        <f ca="1">IF(INDIRECT("A"&amp;ROW())="","",RANK([Data],[Data],1)+COUNTIF([Data],Tabulka249[[#This Row],[Data]])-1)</f>
        <v/>
      </c>
      <c r="I269" s="5" t="str">
        <f ca="1">IF(INDIRECT("A"&amp;ROW())="","",(Tabulka249[[#This Row],[Pořadí2 - i2]]-1)/COUNT([Data]))</f>
        <v/>
      </c>
      <c r="J269" s="5" t="str">
        <f ca="1">IF(INDIRECT("A"&amp;ROW())="","",H269/COUNT([Data]))</f>
        <v/>
      </c>
      <c r="K269" s="72" t="str">
        <f ca="1">IF(INDIRECT("A"&amp;ROW())="","",NORMDIST(Tabulka249[[#This Row],[Data]],$X$6,$X$7,1))</f>
        <v/>
      </c>
      <c r="L269" s="5" t="str">
        <f t="shared" ca="1" si="13"/>
        <v/>
      </c>
      <c r="M269" s="5" t="str">
        <f>IF(ROW()=7,MAX(Tabulka249[D_i]),"")</f>
        <v/>
      </c>
      <c r="N269" s="5"/>
      <c r="O269" s="80"/>
      <c r="P269" s="80"/>
      <c r="Q269" s="80"/>
      <c r="R269" s="76" t="str">
        <f>IF(ROW()=7,IF(SUM([pomocná])&gt;0,SUM([pomocná]),1.36/SQRT(COUNT(Tabulka249[Data]))),"")</f>
        <v/>
      </c>
      <c r="S269" s="79"/>
      <c r="T269" s="72"/>
      <c r="U269" s="72"/>
      <c r="V269" s="72"/>
    </row>
    <row r="270" spans="1:22">
      <c r="A270" s="4" t="str">
        <f>IF('Odhad parametrů populace'!D273="","",'Odhad parametrů populace'!D273)</f>
        <v/>
      </c>
      <c r="B270" s="69" t="str">
        <f ca="1">IF(INDIRECT("A"&amp;ROW())="","",RANK(A270,[Data],1))</f>
        <v/>
      </c>
      <c r="C270" s="5" t="str">
        <f ca="1">IF(INDIRECT("A"&amp;ROW())="","",(B270-1)/COUNT([Data]))</f>
        <v/>
      </c>
      <c r="D270" s="5" t="str">
        <f ca="1">IF(INDIRECT("A"&amp;ROW())="","",B270/COUNT([Data]))</f>
        <v/>
      </c>
      <c r="E270" t="str">
        <f t="shared" ca="1" si="14"/>
        <v/>
      </c>
      <c r="F270" s="5" t="str">
        <f t="shared" ca="1" si="12"/>
        <v/>
      </c>
      <c r="G270" s="5" t="str">
        <f>IF(ROW()=7,MAX([D_i]),"")</f>
        <v/>
      </c>
      <c r="H270" s="69" t="str">
        <f ca="1">IF(INDIRECT("A"&amp;ROW())="","",RANK([Data],[Data],1)+COUNTIF([Data],Tabulka249[[#This Row],[Data]])-1)</f>
        <v/>
      </c>
      <c r="I270" s="5" t="str">
        <f ca="1">IF(INDIRECT("A"&amp;ROW())="","",(Tabulka249[[#This Row],[Pořadí2 - i2]]-1)/COUNT([Data]))</f>
        <v/>
      </c>
      <c r="J270" s="5" t="str">
        <f ca="1">IF(INDIRECT("A"&amp;ROW())="","",H270/COUNT([Data]))</f>
        <v/>
      </c>
      <c r="K270" s="72" t="str">
        <f ca="1">IF(INDIRECT("A"&amp;ROW())="","",NORMDIST(Tabulka249[[#This Row],[Data]],$X$6,$X$7,1))</f>
        <v/>
      </c>
      <c r="L270" s="5" t="str">
        <f t="shared" ca="1" si="13"/>
        <v/>
      </c>
      <c r="M270" s="5" t="str">
        <f>IF(ROW()=7,MAX(Tabulka249[D_i]),"")</f>
        <v/>
      </c>
      <c r="N270" s="5"/>
      <c r="O270" s="80"/>
      <c r="P270" s="80"/>
      <c r="Q270" s="80"/>
      <c r="R270" s="76" t="str">
        <f>IF(ROW()=7,IF(SUM([pomocná])&gt;0,SUM([pomocná]),1.36/SQRT(COUNT(Tabulka249[Data]))),"")</f>
        <v/>
      </c>
      <c r="S270" s="79"/>
      <c r="T270" s="72"/>
      <c r="U270" s="72"/>
      <c r="V270" s="72"/>
    </row>
    <row r="271" spans="1:22">
      <c r="A271" s="4" t="str">
        <f>IF('Odhad parametrů populace'!D274="","",'Odhad parametrů populace'!D274)</f>
        <v/>
      </c>
      <c r="B271" s="69" t="str">
        <f ca="1">IF(INDIRECT("A"&amp;ROW())="","",RANK(A271,[Data],1))</f>
        <v/>
      </c>
      <c r="C271" s="5" t="str">
        <f ca="1">IF(INDIRECT("A"&amp;ROW())="","",(B271-1)/COUNT([Data]))</f>
        <v/>
      </c>
      <c r="D271" s="5" t="str">
        <f ca="1">IF(INDIRECT("A"&amp;ROW())="","",B271/COUNT([Data]))</f>
        <v/>
      </c>
      <c r="E271" t="str">
        <f t="shared" ca="1" si="14"/>
        <v/>
      </c>
      <c r="F271" s="5" t="str">
        <f t="shared" ca="1" si="12"/>
        <v/>
      </c>
      <c r="G271" s="5" t="str">
        <f>IF(ROW()=7,MAX([D_i]),"")</f>
        <v/>
      </c>
      <c r="H271" s="69" t="str">
        <f ca="1">IF(INDIRECT("A"&amp;ROW())="","",RANK([Data],[Data],1)+COUNTIF([Data],Tabulka249[[#This Row],[Data]])-1)</f>
        <v/>
      </c>
      <c r="I271" s="5" t="str">
        <f ca="1">IF(INDIRECT("A"&amp;ROW())="","",(Tabulka249[[#This Row],[Pořadí2 - i2]]-1)/COUNT([Data]))</f>
        <v/>
      </c>
      <c r="J271" s="5" t="str">
        <f ca="1">IF(INDIRECT("A"&amp;ROW())="","",H271/COUNT([Data]))</f>
        <v/>
      </c>
      <c r="K271" s="72" t="str">
        <f ca="1">IF(INDIRECT("A"&amp;ROW())="","",NORMDIST(Tabulka249[[#This Row],[Data]],$X$6,$X$7,1))</f>
        <v/>
      </c>
      <c r="L271" s="5" t="str">
        <f t="shared" ca="1" si="13"/>
        <v/>
      </c>
      <c r="M271" s="5" t="str">
        <f>IF(ROW()=7,MAX(Tabulka249[D_i]),"")</f>
        <v/>
      </c>
      <c r="N271" s="5"/>
      <c r="O271" s="80"/>
      <c r="P271" s="80"/>
      <c r="Q271" s="80"/>
      <c r="R271" s="76" t="str">
        <f>IF(ROW()=7,IF(SUM([pomocná])&gt;0,SUM([pomocná]),1.36/SQRT(COUNT(Tabulka249[Data]))),"")</f>
        <v/>
      </c>
      <c r="S271" s="79"/>
      <c r="T271" s="72"/>
      <c r="U271" s="72"/>
      <c r="V271" s="72"/>
    </row>
    <row r="272" spans="1:22">
      <c r="A272" s="4" t="str">
        <f>IF('Odhad parametrů populace'!D275="","",'Odhad parametrů populace'!D275)</f>
        <v/>
      </c>
      <c r="B272" s="69" t="str">
        <f ca="1">IF(INDIRECT("A"&amp;ROW())="","",RANK(A272,[Data],1))</f>
        <v/>
      </c>
      <c r="C272" s="5" t="str">
        <f ca="1">IF(INDIRECT("A"&amp;ROW())="","",(B272-1)/COUNT([Data]))</f>
        <v/>
      </c>
      <c r="D272" s="5" t="str">
        <f ca="1">IF(INDIRECT("A"&amp;ROW())="","",B272/COUNT([Data]))</f>
        <v/>
      </c>
      <c r="E272" t="str">
        <f t="shared" ca="1" si="14"/>
        <v/>
      </c>
      <c r="F272" s="5" t="str">
        <f t="shared" ca="1" si="12"/>
        <v/>
      </c>
      <c r="G272" s="5" t="str">
        <f>IF(ROW()=7,MAX([D_i]),"")</f>
        <v/>
      </c>
      <c r="H272" s="69" t="str">
        <f ca="1">IF(INDIRECT("A"&amp;ROW())="","",RANK([Data],[Data],1)+COUNTIF([Data],Tabulka249[[#This Row],[Data]])-1)</f>
        <v/>
      </c>
      <c r="I272" s="5" t="str">
        <f ca="1">IF(INDIRECT("A"&amp;ROW())="","",(Tabulka249[[#This Row],[Pořadí2 - i2]]-1)/COUNT([Data]))</f>
        <v/>
      </c>
      <c r="J272" s="5" t="str">
        <f ca="1">IF(INDIRECT("A"&amp;ROW())="","",H272/COUNT([Data]))</f>
        <v/>
      </c>
      <c r="K272" s="72" t="str">
        <f ca="1">IF(INDIRECT("A"&amp;ROW())="","",NORMDIST(Tabulka249[[#This Row],[Data]],$X$6,$X$7,1))</f>
        <v/>
      </c>
      <c r="L272" s="5" t="str">
        <f t="shared" ca="1" si="13"/>
        <v/>
      </c>
      <c r="M272" s="5" t="str">
        <f>IF(ROW()=7,MAX(Tabulka249[D_i]),"")</f>
        <v/>
      </c>
      <c r="N272" s="5"/>
      <c r="O272" s="80"/>
      <c r="P272" s="80"/>
      <c r="Q272" s="80"/>
      <c r="R272" s="76" t="str">
        <f>IF(ROW()=7,IF(SUM([pomocná])&gt;0,SUM([pomocná]),1.36/SQRT(COUNT(Tabulka249[Data]))),"")</f>
        <v/>
      </c>
      <c r="S272" s="79"/>
      <c r="T272" s="72"/>
      <c r="U272" s="72"/>
      <c r="V272" s="72"/>
    </row>
    <row r="273" spans="1:22">
      <c r="A273" s="4" t="str">
        <f>IF('Odhad parametrů populace'!D276="","",'Odhad parametrů populace'!D276)</f>
        <v/>
      </c>
      <c r="B273" s="69" t="str">
        <f ca="1">IF(INDIRECT("A"&amp;ROW())="","",RANK(A273,[Data],1))</f>
        <v/>
      </c>
      <c r="C273" s="5" t="str">
        <f ca="1">IF(INDIRECT("A"&amp;ROW())="","",(B273-1)/COUNT([Data]))</f>
        <v/>
      </c>
      <c r="D273" s="5" t="str">
        <f ca="1">IF(INDIRECT("A"&amp;ROW())="","",B273/COUNT([Data]))</f>
        <v/>
      </c>
      <c r="E273" t="str">
        <f t="shared" ca="1" si="14"/>
        <v/>
      </c>
      <c r="F273" s="5" t="str">
        <f t="shared" ca="1" si="12"/>
        <v/>
      </c>
      <c r="G273" s="5" t="str">
        <f>IF(ROW()=7,MAX([D_i]),"")</f>
        <v/>
      </c>
      <c r="H273" s="69" t="str">
        <f ca="1">IF(INDIRECT("A"&amp;ROW())="","",RANK([Data],[Data],1)+COUNTIF([Data],Tabulka249[[#This Row],[Data]])-1)</f>
        <v/>
      </c>
      <c r="I273" s="5" t="str">
        <f ca="1">IF(INDIRECT("A"&amp;ROW())="","",(Tabulka249[[#This Row],[Pořadí2 - i2]]-1)/COUNT([Data]))</f>
        <v/>
      </c>
      <c r="J273" s="5" t="str">
        <f ca="1">IF(INDIRECT("A"&amp;ROW())="","",H273/COUNT([Data]))</f>
        <v/>
      </c>
      <c r="K273" s="72" t="str">
        <f ca="1">IF(INDIRECT("A"&amp;ROW())="","",NORMDIST(Tabulka249[[#This Row],[Data]],$X$6,$X$7,1))</f>
        <v/>
      </c>
      <c r="L273" s="5" t="str">
        <f t="shared" ca="1" si="13"/>
        <v/>
      </c>
      <c r="M273" s="5" t="str">
        <f>IF(ROW()=7,MAX(Tabulka249[D_i]),"")</f>
        <v/>
      </c>
      <c r="N273" s="5"/>
      <c r="O273" s="80"/>
      <c r="P273" s="80"/>
      <c r="Q273" s="80"/>
      <c r="R273" s="76" t="str">
        <f>IF(ROW()=7,IF(SUM([pomocná])&gt;0,SUM([pomocná]),1.36/SQRT(COUNT(Tabulka249[Data]))),"")</f>
        <v/>
      </c>
      <c r="S273" s="79"/>
      <c r="T273" s="72"/>
      <c r="U273" s="72"/>
      <c r="V273" s="72"/>
    </row>
    <row r="274" spans="1:22">
      <c r="A274" s="4" t="str">
        <f>IF('Odhad parametrů populace'!D277="","",'Odhad parametrů populace'!D277)</f>
        <v/>
      </c>
      <c r="B274" s="69" t="str">
        <f ca="1">IF(INDIRECT("A"&amp;ROW())="","",RANK(A274,[Data],1))</f>
        <v/>
      </c>
      <c r="C274" s="5" t="str">
        <f ca="1">IF(INDIRECT("A"&amp;ROW())="","",(B274-1)/COUNT([Data]))</f>
        <v/>
      </c>
      <c r="D274" s="5" t="str">
        <f ca="1">IF(INDIRECT("A"&amp;ROW())="","",B274/COUNT([Data]))</f>
        <v/>
      </c>
      <c r="E274" t="str">
        <f t="shared" ca="1" si="14"/>
        <v/>
      </c>
      <c r="F274" s="5" t="str">
        <f t="shared" ca="1" si="12"/>
        <v/>
      </c>
      <c r="G274" s="5" t="str">
        <f>IF(ROW()=7,MAX([D_i]),"")</f>
        <v/>
      </c>
      <c r="H274" s="69" t="str">
        <f ca="1">IF(INDIRECT("A"&amp;ROW())="","",RANK([Data],[Data],1)+COUNTIF([Data],Tabulka249[[#This Row],[Data]])-1)</f>
        <v/>
      </c>
      <c r="I274" s="5" t="str">
        <f ca="1">IF(INDIRECT("A"&amp;ROW())="","",(Tabulka249[[#This Row],[Pořadí2 - i2]]-1)/COUNT([Data]))</f>
        <v/>
      </c>
      <c r="J274" s="5" t="str">
        <f ca="1">IF(INDIRECT("A"&amp;ROW())="","",H274/COUNT([Data]))</f>
        <v/>
      </c>
      <c r="K274" s="72" t="str">
        <f ca="1">IF(INDIRECT("A"&amp;ROW())="","",NORMDIST(Tabulka249[[#This Row],[Data]],$X$6,$X$7,1))</f>
        <v/>
      </c>
      <c r="L274" s="5" t="str">
        <f t="shared" ca="1" si="13"/>
        <v/>
      </c>
      <c r="M274" s="5" t="str">
        <f>IF(ROW()=7,MAX(Tabulka249[D_i]),"")</f>
        <v/>
      </c>
      <c r="N274" s="5"/>
      <c r="O274" s="80"/>
      <c r="P274" s="80"/>
      <c r="Q274" s="80"/>
      <c r="R274" s="76" t="str">
        <f>IF(ROW()=7,IF(SUM([pomocná])&gt;0,SUM([pomocná]),1.36/SQRT(COUNT(Tabulka249[Data]))),"")</f>
        <v/>
      </c>
      <c r="S274" s="79"/>
      <c r="T274" s="72"/>
      <c r="U274" s="72"/>
      <c r="V274" s="72"/>
    </row>
    <row r="275" spans="1:22">
      <c r="A275" s="4" t="str">
        <f>IF('Odhad parametrů populace'!D278="","",'Odhad parametrů populace'!D278)</f>
        <v/>
      </c>
      <c r="B275" s="69" t="str">
        <f ca="1">IF(INDIRECT("A"&amp;ROW())="","",RANK(A275,[Data],1))</f>
        <v/>
      </c>
      <c r="C275" s="5" t="str">
        <f ca="1">IF(INDIRECT("A"&amp;ROW())="","",(B275-1)/COUNT([Data]))</f>
        <v/>
      </c>
      <c r="D275" s="5" t="str">
        <f ca="1">IF(INDIRECT("A"&amp;ROW())="","",B275/COUNT([Data]))</f>
        <v/>
      </c>
      <c r="E275" t="str">
        <f t="shared" ca="1" si="14"/>
        <v/>
      </c>
      <c r="F275" s="5" t="str">
        <f t="shared" ca="1" si="12"/>
        <v/>
      </c>
      <c r="G275" s="5" t="str">
        <f>IF(ROW()=7,MAX([D_i]),"")</f>
        <v/>
      </c>
      <c r="H275" s="69" t="str">
        <f ca="1">IF(INDIRECT("A"&amp;ROW())="","",RANK([Data],[Data],1)+COUNTIF([Data],Tabulka249[[#This Row],[Data]])-1)</f>
        <v/>
      </c>
      <c r="I275" s="5" t="str">
        <f ca="1">IF(INDIRECT("A"&amp;ROW())="","",(Tabulka249[[#This Row],[Pořadí2 - i2]]-1)/COUNT([Data]))</f>
        <v/>
      </c>
      <c r="J275" s="5" t="str">
        <f ca="1">IF(INDIRECT("A"&amp;ROW())="","",H275/COUNT([Data]))</f>
        <v/>
      </c>
      <c r="K275" s="72" t="str">
        <f ca="1">IF(INDIRECT("A"&amp;ROW())="","",NORMDIST(Tabulka249[[#This Row],[Data]],$X$6,$X$7,1))</f>
        <v/>
      </c>
      <c r="L275" s="5" t="str">
        <f t="shared" ca="1" si="13"/>
        <v/>
      </c>
      <c r="M275" s="5" t="str">
        <f>IF(ROW()=7,MAX(Tabulka249[D_i]),"")</f>
        <v/>
      </c>
      <c r="N275" s="5"/>
      <c r="O275" s="80"/>
      <c r="P275" s="80"/>
      <c r="Q275" s="80"/>
      <c r="R275" s="76" t="str">
        <f>IF(ROW()=7,IF(SUM([pomocná])&gt;0,SUM([pomocná]),1.36/SQRT(COUNT(Tabulka249[Data]))),"")</f>
        <v/>
      </c>
      <c r="S275" s="79"/>
      <c r="T275" s="72"/>
      <c r="U275" s="72"/>
      <c r="V275" s="72"/>
    </row>
    <row r="276" spans="1:22">
      <c r="A276" s="4" t="str">
        <f>IF('Odhad parametrů populace'!D279="","",'Odhad parametrů populace'!D279)</f>
        <v/>
      </c>
      <c r="B276" s="69" t="str">
        <f ca="1">IF(INDIRECT("A"&amp;ROW())="","",RANK(A276,[Data],1))</f>
        <v/>
      </c>
      <c r="C276" s="5" t="str">
        <f ca="1">IF(INDIRECT("A"&amp;ROW())="","",(B276-1)/COUNT([Data]))</f>
        <v/>
      </c>
      <c r="D276" s="5" t="str">
        <f ca="1">IF(INDIRECT("A"&amp;ROW())="","",B276/COUNT([Data]))</f>
        <v/>
      </c>
      <c r="E276" t="str">
        <f t="shared" ca="1" si="14"/>
        <v/>
      </c>
      <c r="F276" s="5" t="str">
        <f t="shared" ca="1" si="12"/>
        <v/>
      </c>
      <c r="G276" s="5" t="str">
        <f>IF(ROW()=7,MAX([D_i]),"")</f>
        <v/>
      </c>
      <c r="H276" s="69" t="str">
        <f ca="1">IF(INDIRECT("A"&amp;ROW())="","",RANK([Data],[Data],1)+COUNTIF([Data],Tabulka249[[#This Row],[Data]])-1)</f>
        <v/>
      </c>
      <c r="I276" s="5" t="str">
        <f ca="1">IF(INDIRECT("A"&amp;ROW())="","",(Tabulka249[[#This Row],[Pořadí2 - i2]]-1)/COUNT([Data]))</f>
        <v/>
      </c>
      <c r="J276" s="5" t="str">
        <f ca="1">IF(INDIRECT("A"&amp;ROW())="","",H276/COUNT([Data]))</f>
        <v/>
      </c>
      <c r="K276" s="72" t="str">
        <f ca="1">IF(INDIRECT("A"&amp;ROW())="","",NORMDIST(Tabulka249[[#This Row],[Data]],$X$6,$X$7,1))</f>
        <v/>
      </c>
      <c r="L276" s="5" t="str">
        <f t="shared" ca="1" si="13"/>
        <v/>
      </c>
      <c r="M276" s="5" t="str">
        <f>IF(ROW()=7,MAX(Tabulka249[D_i]),"")</f>
        <v/>
      </c>
      <c r="N276" s="5"/>
      <c r="O276" s="80"/>
      <c r="P276" s="80"/>
      <c r="Q276" s="80"/>
      <c r="R276" s="76" t="str">
        <f>IF(ROW()=7,IF(SUM([pomocná])&gt;0,SUM([pomocná]),1.36/SQRT(COUNT(Tabulka249[Data]))),"")</f>
        <v/>
      </c>
      <c r="S276" s="79"/>
      <c r="T276" s="72"/>
      <c r="U276" s="72"/>
      <c r="V276" s="72"/>
    </row>
    <row r="277" spans="1:22">
      <c r="A277" s="4" t="str">
        <f>IF('Odhad parametrů populace'!D280="","",'Odhad parametrů populace'!D280)</f>
        <v/>
      </c>
      <c r="B277" s="69" t="str">
        <f ca="1">IF(INDIRECT("A"&amp;ROW())="","",RANK(A277,[Data],1))</f>
        <v/>
      </c>
      <c r="C277" s="5" t="str">
        <f ca="1">IF(INDIRECT("A"&amp;ROW())="","",(B277-1)/COUNT([Data]))</f>
        <v/>
      </c>
      <c r="D277" s="5" t="str">
        <f ca="1">IF(INDIRECT("A"&amp;ROW())="","",B277/COUNT([Data]))</f>
        <v/>
      </c>
      <c r="E277" t="str">
        <f t="shared" ca="1" si="14"/>
        <v/>
      </c>
      <c r="F277" s="5" t="str">
        <f t="shared" ca="1" si="12"/>
        <v/>
      </c>
      <c r="G277" s="5" t="str">
        <f>IF(ROW()=7,MAX([D_i]),"")</f>
        <v/>
      </c>
      <c r="H277" s="69" t="str">
        <f ca="1">IF(INDIRECT("A"&amp;ROW())="","",RANK([Data],[Data],1)+COUNTIF([Data],Tabulka249[[#This Row],[Data]])-1)</f>
        <v/>
      </c>
      <c r="I277" s="5" t="str">
        <f ca="1">IF(INDIRECT("A"&amp;ROW())="","",(Tabulka249[[#This Row],[Pořadí2 - i2]]-1)/COUNT([Data]))</f>
        <v/>
      </c>
      <c r="J277" s="5" t="str">
        <f ca="1">IF(INDIRECT("A"&amp;ROW())="","",H277/COUNT([Data]))</f>
        <v/>
      </c>
      <c r="K277" s="72" t="str">
        <f ca="1">IF(INDIRECT("A"&amp;ROW())="","",NORMDIST(Tabulka249[[#This Row],[Data]],$X$6,$X$7,1))</f>
        <v/>
      </c>
      <c r="L277" s="5" t="str">
        <f t="shared" ca="1" si="13"/>
        <v/>
      </c>
      <c r="M277" s="5" t="str">
        <f>IF(ROW()=7,MAX(Tabulka249[D_i]),"")</f>
        <v/>
      </c>
      <c r="N277" s="5"/>
      <c r="O277" s="80"/>
      <c r="P277" s="80"/>
      <c r="Q277" s="80"/>
      <c r="R277" s="76" t="str">
        <f>IF(ROW()=7,IF(SUM([pomocná])&gt;0,SUM([pomocná]),1.36/SQRT(COUNT(Tabulka249[Data]))),"")</f>
        <v/>
      </c>
      <c r="S277" s="79"/>
      <c r="T277" s="72"/>
      <c r="U277" s="72"/>
      <c r="V277" s="72"/>
    </row>
    <row r="278" spans="1:22">
      <c r="A278" s="4" t="str">
        <f>IF('Odhad parametrů populace'!D281="","",'Odhad parametrů populace'!D281)</f>
        <v/>
      </c>
      <c r="B278" s="69" t="str">
        <f ca="1">IF(INDIRECT("A"&amp;ROW())="","",RANK(A278,[Data],1))</f>
        <v/>
      </c>
      <c r="C278" s="5" t="str">
        <f ca="1">IF(INDIRECT("A"&amp;ROW())="","",(B278-1)/COUNT([Data]))</f>
        <v/>
      </c>
      <c r="D278" s="5" t="str">
        <f ca="1">IF(INDIRECT("A"&amp;ROW())="","",B278/COUNT([Data]))</f>
        <v/>
      </c>
      <c r="E278" t="str">
        <f t="shared" ca="1" si="14"/>
        <v/>
      </c>
      <c r="F278" s="5" t="str">
        <f t="shared" ca="1" si="12"/>
        <v/>
      </c>
      <c r="G278" s="5" t="str">
        <f>IF(ROW()=7,MAX([D_i]),"")</f>
        <v/>
      </c>
      <c r="H278" s="69" t="str">
        <f ca="1">IF(INDIRECT("A"&amp;ROW())="","",RANK([Data],[Data],1)+COUNTIF([Data],Tabulka249[[#This Row],[Data]])-1)</f>
        <v/>
      </c>
      <c r="I278" s="5" t="str">
        <f ca="1">IF(INDIRECT("A"&amp;ROW())="","",(Tabulka249[[#This Row],[Pořadí2 - i2]]-1)/COUNT([Data]))</f>
        <v/>
      </c>
      <c r="J278" s="5" t="str">
        <f ca="1">IF(INDIRECT("A"&amp;ROW())="","",H278/COUNT([Data]))</f>
        <v/>
      </c>
      <c r="K278" s="72" t="str">
        <f ca="1">IF(INDIRECT("A"&amp;ROW())="","",NORMDIST(Tabulka249[[#This Row],[Data]],$X$6,$X$7,1))</f>
        <v/>
      </c>
      <c r="L278" s="5" t="str">
        <f t="shared" ca="1" si="13"/>
        <v/>
      </c>
      <c r="M278" s="5" t="str">
        <f>IF(ROW()=7,MAX(Tabulka249[D_i]),"")</f>
        <v/>
      </c>
      <c r="N278" s="5"/>
      <c r="O278" s="80"/>
      <c r="P278" s="80"/>
      <c r="Q278" s="80"/>
      <c r="R278" s="76" t="str">
        <f>IF(ROW()=7,IF(SUM([pomocná])&gt;0,SUM([pomocná]),1.36/SQRT(COUNT(Tabulka249[Data]))),"")</f>
        <v/>
      </c>
      <c r="S278" s="79"/>
      <c r="T278" s="72"/>
      <c r="U278" s="72"/>
      <c r="V278" s="72"/>
    </row>
    <row r="279" spans="1:22">
      <c r="A279" s="4" t="str">
        <f>IF('Odhad parametrů populace'!D282="","",'Odhad parametrů populace'!D282)</f>
        <v/>
      </c>
      <c r="B279" s="69" t="str">
        <f ca="1">IF(INDIRECT("A"&amp;ROW())="","",RANK(A279,[Data],1))</f>
        <v/>
      </c>
      <c r="C279" s="5" t="str">
        <f ca="1">IF(INDIRECT("A"&amp;ROW())="","",(B279-1)/COUNT([Data]))</f>
        <v/>
      </c>
      <c r="D279" s="5" t="str">
        <f ca="1">IF(INDIRECT("A"&amp;ROW())="","",B279/COUNT([Data]))</f>
        <v/>
      </c>
      <c r="E279" t="str">
        <f t="shared" ca="1" si="14"/>
        <v/>
      </c>
      <c r="F279" s="5" t="str">
        <f t="shared" ca="1" si="12"/>
        <v/>
      </c>
      <c r="G279" s="5" t="str">
        <f>IF(ROW()=7,MAX([D_i]),"")</f>
        <v/>
      </c>
      <c r="H279" s="69" t="str">
        <f ca="1">IF(INDIRECT("A"&amp;ROW())="","",RANK([Data],[Data],1)+COUNTIF([Data],Tabulka249[[#This Row],[Data]])-1)</f>
        <v/>
      </c>
      <c r="I279" s="5" t="str">
        <f ca="1">IF(INDIRECT("A"&amp;ROW())="","",(Tabulka249[[#This Row],[Pořadí2 - i2]]-1)/COUNT([Data]))</f>
        <v/>
      </c>
      <c r="J279" s="5" t="str">
        <f ca="1">IF(INDIRECT("A"&amp;ROW())="","",H279/COUNT([Data]))</f>
        <v/>
      </c>
      <c r="K279" s="72" t="str">
        <f ca="1">IF(INDIRECT("A"&amp;ROW())="","",NORMDIST(Tabulka249[[#This Row],[Data]],$X$6,$X$7,1))</f>
        <v/>
      </c>
      <c r="L279" s="5" t="str">
        <f t="shared" ca="1" si="13"/>
        <v/>
      </c>
      <c r="M279" s="5" t="str">
        <f>IF(ROW()=7,MAX(Tabulka249[D_i]),"")</f>
        <v/>
      </c>
      <c r="N279" s="5"/>
      <c r="O279" s="80"/>
      <c r="P279" s="80"/>
      <c r="Q279" s="80"/>
      <c r="R279" s="76" t="str">
        <f>IF(ROW()=7,IF(SUM([pomocná])&gt;0,SUM([pomocná]),1.36/SQRT(COUNT(Tabulka249[Data]))),"")</f>
        <v/>
      </c>
      <c r="S279" s="79"/>
      <c r="T279" s="72"/>
      <c r="U279" s="72"/>
      <c r="V279" s="72"/>
    </row>
    <row r="280" spans="1:22">
      <c r="A280" s="4" t="str">
        <f>IF('Odhad parametrů populace'!D283="","",'Odhad parametrů populace'!D283)</f>
        <v/>
      </c>
      <c r="B280" s="69" t="str">
        <f ca="1">IF(INDIRECT("A"&amp;ROW())="","",RANK(A280,[Data],1))</f>
        <v/>
      </c>
      <c r="C280" s="5" t="str">
        <f ca="1">IF(INDIRECT("A"&amp;ROW())="","",(B280-1)/COUNT([Data]))</f>
        <v/>
      </c>
      <c r="D280" s="5" t="str">
        <f ca="1">IF(INDIRECT("A"&amp;ROW())="","",B280/COUNT([Data]))</f>
        <v/>
      </c>
      <c r="E280" t="str">
        <f t="shared" ca="1" si="14"/>
        <v/>
      </c>
      <c r="F280" s="5" t="str">
        <f t="shared" ca="1" si="12"/>
        <v/>
      </c>
      <c r="G280" s="5" t="str">
        <f>IF(ROW()=7,MAX([D_i]),"")</f>
        <v/>
      </c>
      <c r="H280" s="69" t="str">
        <f ca="1">IF(INDIRECT("A"&amp;ROW())="","",RANK([Data],[Data],1)+COUNTIF([Data],Tabulka249[[#This Row],[Data]])-1)</f>
        <v/>
      </c>
      <c r="I280" s="5" t="str">
        <f ca="1">IF(INDIRECT("A"&amp;ROW())="","",(Tabulka249[[#This Row],[Pořadí2 - i2]]-1)/COUNT([Data]))</f>
        <v/>
      </c>
      <c r="J280" s="5" t="str">
        <f ca="1">IF(INDIRECT("A"&amp;ROW())="","",H280/COUNT([Data]))</f>
        <v/>
      </c>
      <c r="K280" s="72" t="str">
        <f ca="1">IF(INDIRECT("A"&amp;ROW())="","",NORMDIST(Tabulka249[[#This Row],[Data]],$X$6,$X$7,1))</f>
        <v/>
      </c>
      <c r="L280" s="5" t="str">
        <f t="shared" ca="1" si="13"/>
        <v/>
      </c>
      <c r="M280" s="5" t="str">
        <f>IF(ROW()=7,MAX(Tabulka249[D_i]),"")</f>
        <v/>
      </c>
      <c r="N280" s="5"/>
      <c r="O280" s="80"/>
      <c r="P280" s="80"/>
      <c r="Q280" s="80"/>
      <c r="R280" s="76" t="str">
        <f>IF(ROW()=7,IF(SUM([pomocná])&gt;0,SUM([pomocná]),1.36/SQRT(COUNT(Tabulka249[Data]))),"")</f>
        <v/>
      </c>
      <c r="S280" s="79"/>
      <c r="T280" s="72"/>
      <c r="U280" s="72"/>
      <c r="V280" s="72"/>
    </row>
    <row r="281" spans="1:22">
      <c r="A281" s="4" t="str">
        <f>IF('Odhad parametrů populace'!D284="","",'Odhad parametrů populace'!D284)</f>
        <v/>
      </c>
      <c r="B281" s="69" t="str">
        <f ca="1">IF(INDIRECT("A"&amp;ROW())="","",RANK(A281,[Data],1))</f>
        <v/>
      </c>
      <c r="C281" s="5" t="str">
        <f ca="1">IF(INDIRECT("A"&amp;ROW())="","",(B281-1)/COUNT([Data]))</f>
        <v/>
      </c>
      <c r="D281" s="5" t="str">
        <f ca="1">IF(INDIRECT("A"&amp;ROW())="","",B281/COUNT([Data]))</f>
        <v/>
      </c>
      <c r="E281" t="str">
        <f t="shared" ca="1" si="14"/>
        <v/>
      </c>
      <c r="F281" s="5" t="str">
        <f t="shared" ca="1" si="12"/>
        <v/>
      </c>
      <c r="G281" s="5" t="str">
        <f>IF(ROW()=7,MAX([D_i]),"")</f>
        <v/>
      </c>
      <c r="H281" s="69" t="str">
        <f ca="1">IF(INDIRECT("A"&amp;ROW())="","",RANK([Data],[Data],1)+COUNTIF([Data],Tabulka249[[#This Row],[Data]])-1)</f>
        <v/>
      </c>
      <c r="I281" s="5" t="str">
        <f ca="1">IF(INDIRECT("A"&amp;ROW())="","",(Tabulka249[[#This Row],[Pořadí2 - i2]]-1)/COUNT([Data]))</f>
        <v/>
      </c>
      <c r="J281" s="5" t="str">
        <f ca="1">IF(INDIRECT("A"&amp;ROW())="","",H281/COUNT([Data]))</f>
        <v/>
      </c>
      <c r="K281" s="72" t="str">
        <f ca="1">IF(INDIRECT("A"&amp;ROW())="","",NORMDIST(Tabulka249[[#This Row],[Data]],$X$6,$X$7,1))</f>
        <v/>
      </c>
      <c r="L281" s="5" t="str">
        <f t="shared" ca="1" si="13"/>
        <v/>
      </c>
      <c r="M281" s="5" t="str">
        <f>IF(ROW()=7,MAX(Tabulka249[D_i]),"")</f>
        <v/>
      </c>
      <c r="N281" s="5"/>
      <c r="O281" s="80"/>
      <c r="P281" s="80"/>
      <c r="Q281" s="80"/>
      <c r="R281" s="76" t="str">
        <f>IF(ROW()=7,IF(SUM([pomocná])&gt;0,SUM([pomocná]),1.36/SQRT(COUNT(Tabulka249[Data]))),"")</f>
        <v/>
      </c>
      <c r="S281" s="79"/>
      <c r="T281" s="72"/>
      <c r="U281" s="72"/>
      <c r="V281" s="72"/>
    </row>
    <row r="282" spans="1:22">
      <c r="A282" s="4" t="str">
        <f>IF('Odhad parametrů populace'!D285="","",'Odhad parametrů populace'!D285)</f>
        <v/>
      </c>
      <c r="B282" s="69" t="str">
        <f ca="1">IF(INDIRECT("A"&amp;ROW())="","",RANK(A282,[Data],1))</f>
        <v/>
      </c>
      <c r="C282" s="5" t="str">
        <f ca="1">IF(INDIRECT("A"&amp;ROW())="","",(B282-1)/COUNT([Data]))</f>
        <v/>
      </c>
      <c r="D282" s="5" t="str">
        <f ca="1">IF(INDIRECT("A"&amp;ROW())="","",B282/COUNT([Data]))</f>
        <v/>
      </c>
      <c r="E282" t="str">
        <f t="shared" ca="1" si="14"/>
        <v/>
      </c>
      <c r="F282" s="5" t="str">
        <f t="shared" ca="1" si="12"/>
        <v/>
      </c>
      <c r="G282" s="5" t="str">
        <f>IF(ROW()=7,MAX([D_i]),"")</f>
        <v/>
      </c>
      <c r="H282" s="69" t="str">
        <f ca="1">IF(INDIRECT("A"&amp;ROW())="","",RANK([Data],[Data],1)+COUNTIF([Data],Tabulka249[[#This Row],[Data]])-1)</f>
        <v/>
      </c>
      <c r="I282" s="5" t="str">
        <f ca="1">IF(INDIRECT("A"&amp;ROW())="","",(Tabulka249[[#This Row],[Pořadí2 - i2]]-1)/COUNT([Data]))</f>
        <v/>
      </c>
      <c r="J282" s="5" t="str">
        <f ca="1">IF(INDIRECT("A"&amp;ROW())="","",H282/COUNT([Data]))</f>
        <v/>
      </c>
      <c r="K282" s="72" t="str">
        <f ca="1">IF(INDIRECT("A"&amp;ROW())="","",NORMDIST(Tabulka249[[#This Row],[Data]],$X$6,$X$7,1))</f>
        <v/>
      </c>
      <c r="L282" s="5" t="str">
        <f t="shared" ca="1" si="13"/>
        <v/>
      </c>
      <c r="M282" s="5" t="str">
        <f>IF(ROW()=7,MAX(Tabulka249[D_i]),"")</f>
        <v/>
      </c>
      <c r="N282" s="5"/>
      <c r="O282" s="80"/>
      <c r="P282" s="80"/>
      <c r="Q282" s="80"/>
      <c r="R282" s="76" t="str">
        <f>IF(ROW()=7,IF(SUM([pomocná])&gt;0,SUM([pomocná]),1.36/SQRT(COUNT(Tabulka249[Data]))),"")</f>
        <v/>
      </c>
      <c r="S282" s="79"/>
      <c r="T282" s="72"/>
      <c r="U282" s="72"/>
      <c r="V282" s="72"/>
    </row>
    <row r="283" spans="1:22">
      <c r="A283" s="4" t="str">
        <f>IF('Odhad parametrů populace'!D286="","",'Odhad parametrů populace'!D286)</f>
        <v/>
      </c>
      <c r="B283" s="69" t="str">
        <f ca="1">IF(INDIRECT("A"&amp;ROW())="","",RANK(A283,[Data],1))</f>
        <v/>
      </c>
      <c r="C283" s="5" t="str">
        <f ca="1">IF(INDIRECT("A"&amp;ROW())="","",(B283-1)/COUNT([Data]))</f>
        <v/>
      </c>
      <c r="D283" s="5" t="str">
        <f ca="1">IF(INDIRECT("A"&amp;ROW())="","",B283/COUNT([Data]))</f>
        <v/>
      </c>
      <c r="E283" t="str">
        <f t="shared" ca="1" si="14"/>
        <v/>
      </c>
      <c r="F283" s="5" t="str">
        <f t="shared" ca="1" si="12"/>
        <v/>
      </c>
      <c r="G283" s="5" t="str">
        <f>IF(ROW()=7,MAX([D_i]),"")</f>
        <v/>
      </c>
      <c r="H283" s="69" t="str">
        <f ca="1">IF(INDIRECT("A"&amp;ROW())="","",RANK([Data],[Data],1)+COUNTIF([Data],Tabulka249[[#This Row],[Data]])-1)</f>
        <v/>
      </c>
      <c r="I283" s="5" t="str">
        <f ca="1">IF(INDIRECT("A"&amp;ROW())="","",(Tabulka249[[#This Row],[Pořadí2 - i2]]-1)/COUNT([Data]))</f>
        <v/>
      </c>
      <c r="J283" s="5" t="str">
        <f ca="1">IF(INDIRECT("A"&amp;ROW())="","",H283/COUNT([Data]))</f>
        <v/>
      </c>
      <c r="K283" s="72" t="str">
        <f ca="1">IF(INDIRECT("A"&amp;ROW())="","",NORMDIST(Tabulka249[[#This Row],[Data]],$X$6,$X$7,1))</f>
        <v/>
      </c>
      <c r="L283" s="5" t="str">
        <f t="shared" ca="1" si="13"/>
        <v/>
      </c>
      <c r="M283" s="5" t="str">
        <f>IF(ROW()=7,MAX(Tabulka249[D_i]),"")</f>
        <v/>
      </c>
      <c r="N283" s="5"/>
      <c r="O283" s="80"/>
      <c r="P283" s="80"/>
      <c r="Q283" s="80"/>
      <c r="R283" s="76" t="str">
        <f>IF(ROW()=7,IF(SUM([pomocná])&gt;0,SUM([pomocná]),1.36/SQRT(COUNT(Tabulka249[Data]))),"")</f>
        <v/>
      </c>
      <c r="S283" s="79"/>
      <c r="T283" s="72"/>
      <c r="U283" s="72"/>
      <c r="V283" s="72"/>
    </row>
    <row r="284" spans="1:22">
      <c r="A284" s="4" t="str">
        <f>IF('Odhad parametrů populace'!D287="","",'Odhad parametrů populace'!D287)</f>
        <v/>
      </c>
      <c r="B284" s="69" t="str">
        <f ca="1">IF(INDIRECT("A"&amp;ROW())="","",RANK(A284,[Data],1))</f>
        <v/>
      </c>
      <c r="C284" s="5" t="str">
        <f ca="1">IF(INDIRECT("A"&amp;ROW())="","",(B284-1)/COUNT([Data]))</f>
        <v/>
      </c>
      <c r="D284" s="5" t="str">
        <f ca="1">IF(INDIRECT("A"&amp;ROW())="","",B284/COUNT([Data]))</f>
        <v/>
      </c>
      <c r="E284" t="str">
        <f t="shared" ca="1" si="14"/>
        <v/>
      </c>
      <c r="F284" s="5" t="str">
        <f t="shared" ca="1" si="12"/>
        <v/>
      </c>
      <c r="G284" s="5" t="str">
        <f>IF(ROW()=7,MAX([D_i]),"")</f>
        <v/>
      </c>
      <c r="H284" s="69" t="str">
        <f ca="1">IF(INDIRECT("A"&amp;ROW())="","",RANK([Data],[Data],1)+COUNTIF([Data],Tabulka249[[#This Row],[Data]])-1)</f>
        <v/>
      </c>
      <c r="I284" s="5" t="str">
        <f ca="1">IF(INDIRECT("A"&amp;ROW())="","",(Tabulka249[[#This Row],[Pořadí2 - i2]]-1)/COUNT([Data]))</f>
        <v/>
      </c>
      <c r="J284" s="5" t="str">
        <f ca="1">IF(INDIRECT("A"&amp;ROW())="","",H284/COUNT([Data]))</f>
        <v/>
      </c>
      <c r="K284" s="72" t="str">
        <f ca="1">IF(INDIRECT("A"&amp;ROW())="","",NORMDIST(Tabulka249[[#This Row],[Data]],$X$6,$X$7,1))</f>
        <v/>
      </c>
      <c r="L284" s="5" t="str">
        <f t="shared" ca="1" si="13"/>
        <v/>
      </c>
      <c r="M284" s="5" t="str">
        <f>IF(ROW()=7,MAX(Tabulka249[D_i]),"")</f>
        <v/>
      </c>
      <c r="N284" s="5"/>
      <c r="O284" s="80"/>
      <c r="P284" s="80"/>
      <c r="Q284" s="80"/>
      <c r="R284" s="76" t="str">
        <f>IF(ROW()=7,IF(SUM([pomocná])&gt;0,SUM([pomocná]),1.36/SQRT(COUNT(Tabulka249[Data]))),"")</f>
        <v/>
      </c>
      <c r="S284" s="79"/>
      <c r="T284" s="72"/>
      <c r="U284" s="72"/>
      <c r="V284" s="72"/>
    </row>
    <row r="285" spans="1:22">
      <c r="A285" s="4" t="str">
        <f>IF('Odhad parametrů populace'!D288="","",'Odhad parametrů populace'!D288)</f>
        <v/>
      </c>
      <c r="B285" s="69" t="str">
        <f ca="1">IF(INDIRECT("A"&amp;ROW())="","",RANK(A285,[Data],1))</f>
        <v/>
      </c>
      <c r="C285" s="5" t="str">
        <f ca="1">IF(INDIRECT("A"&amp;ROW())="","",(B285-1)/COUNT([Data]))</f>
        <v/>
      </c>
      <c r="D285" s="5" t="str">
        <f ca="1">IF(INDIRECT("A"&amp;ROW())="","",B285/COUNT([Data]))</f>
        <v/>
      </c>
      <c r="E285" t="str">
        <f t="shared" ca="1" si="14"/>
        <v/>
      </c>
      <c r="F285" s="5" t="str">
        <f t="shared" ca="1" si="12"/>
        <v/>
      </c>
      <c r="G285" s="5" t="str">
        <f>IF(ROW()=7,MAX([D_i]),"")</f>
        <v/>
      </c>
      <c r="H285" s="69" t="str">
        <f ca="1">IF(INDIRECT("A"&amp;ROW())="","",RANK([Data],[Data],1)+COUNTIF([Data],Tabulka249[[#This Row],[Data]])-1)</f>
        <v/>
      </c>
      <c r="I285" s="5" t="str">
        <f ca="1">IF(INDIRECT("A"&amp;ROW())="","",(Tabulka249[[#This Row],[Pořadí2 - i2]]-1)/COUNT([Data]))</f>
        <v/>
      </c>
      <c r="J285" s="5" t="str">
        <f ca="1">IF(INDIRECT("A"&amp;ROW())="","",H285/COUNT([Data]))</f>
        <v/>
      </c>
      <c r="K285" s="72" t="str">
        <f ca="1">IF(INDIRECT("A"&amp;ROW())="","",NORMDIST(Tabulka249[[#This Row],[Data]],$X$6,$X$7,1))</f>
        <v/>
      </c>
      <c r="L285" s="5" t="str">
        <f t="shared" ca="1" si="13"/>
        <v/>
      </c>
      <c r="M285" s="5" t="str">
        <f>IF(ROW()=7,MAX(Tabulka249[D_i]),"")</f>
        <v/>
      </c>
      <c r="N285" s="5"/>
      <c r="O285" s="80"/>
      <c r="P285" s="80"/>
      <c r="Q285" s="80"/>
      <c r="R285" s="76" t="str">
        <f>IF(ROW()=7,IF(SUM([pomocná])&gt;0,SUM([pomocná]),1.36/SQRT(COUNT(Tabulka249[Data]))),"")</f>
        <v/>
      </c>
      <c r="S285" s="79"/>
      <c r="T285" s="72"/>
      <c r="U285" s="72"/>
      <c r="V285" s="72"/>
    </row>
    <row r="286" spans="1:22">
      <c r="A286" s="4" t="str">
        <f>IF('Odhad parametrů populace'!D289="","",'Odhad parametrů populace'!D289)</f>
        <v/>
      </c>
      <c r="B286" s="69" t="str">
        <f ca="1">IF(INDIRECT("A"&amp;ROW())="","",RANK(A286,[Data],1))</f>
        <v/>
      </c>
      <c r="C286" s="5" t="str">
        <f ca="1">IF(INDIRECT("A"&amp;ROW())="","",(B286-1)/COUNT([Data]))</f>
        <v/>
      </c>
      <c r="D286" s="5" t="str">
        <f ca="1">IF(INDIRECT("A"&amp;ROW())="","",B286/COUNT([Data]))</f>
        <v/>
      </c>
      <c r="E286" t="str">
        <f t="shared" ca="1" si="14"/>
        <v/>
      </c>
      <c r="F286" s="5" t="str">
        <f t="shared" ca="1" si="12"/>
        <v/>
      </c>
      <c r="G286" s="5" t="str">
        <f>IF(ROW()=7,MAX([D_i]),"")</f>
        <v/>
      </c>
      <c r="H286" s="69" t="str">
        <f ca="1">IF(INDIRECT("A"&amp;ROW())="","",RANK([Data],[Data],1)+COUNTIF([Data],Tabulka249[[#This Row],[Data]])-1)</f>
        <v/>
      </c>
      <c r="I286" s="5" t="str">
        <f ca="1">IF(INDIRECT("A"&amp;ROW())="","",(Tabulka249[[#This Row],[Pořadí2 - i2]]-1)/COUNT([Data]))</f>
        <v/>
      </c>
      <c r="J286" s="5" t="str">
        <f ca="1">IF(INDIRECT("A"&amp;ROW())="","",H286/COUNT([Data]))</f>
        <v/>
      </c>
      <c r="K286" s="72" t="str">
        <f ca="1">IF(INDIRECT("A"&amp;ROW())="","",NORMDIST(Tabulka249[[#This Row],[Data]],$X$6,$X$7,1))</f>
        <v/>
      </c>
      <c r="L286" s="5" t="str">
        <f t="shared" ca="1" si="13"/>
        <v/>
      </c>
      <c r="M286" s="5" t="str">
        <f>IF(ROW()=7,MAX(Tabulka249[D_i]),"")</f>
        <v/>
      </c>
      <c r="N286" s="5"/>
      <c r="O286" s="80"/>
      <c r="P286" s="80"/>
      <c r="Q286" s="80"/>
      <c r="R286" s="76" t="str">
        <f>IF(ROW()=7,IF(SUM([pomocná])&gt;0,SUM([pomocná]),1.36/SQRT(COUNT(Tabulka249[Data]))),"")</f>
        <v/>
      </c>
      <c r="S286" s="79"/>
      <c r="T286" s="72"/>
      <c r="U286" s="72"/>
      <c r="V286" s="72"/>
    </row>
    <row r="287" spans="1:22">
      <c r="A287" s="4" t="str">
        <f>IF('Odhad parametrů populace'!D290="","",'Odhad parametrů populace'!D290)</f>
        <v/>
      </c>
      <c r="B287" s="69" t="str">
        <f ca="1">IF(INDIRECT("A"&amp;ROW())="","",RANK(A287,[Data],1))</f>
        <v/>
      </c>
      <c r="C287" s="5" t="str">
        <f ca="1">IF(INDIRECT("A"&amp;ROW())="","",(B287-1)/COUNT([Data]))</f>
        <v/>
      </c>
      <c r="D287" s="5" t="str">
        <f ca="1">IF(INDIRECT("A"&amp;ROW())="","",B287/COUNT([Data]))</f>
        <v/>
      </c>
      <c r="E287" t="str">
        <f t="shared" ca="1" si="14"/>
        <v/>
      </c>
      <c r="F287" s="5" t="str">
        <f t="shared" ca="1" si="12"/>
        <v/>
      </c>
      <c r="G287" s="5" t="str">
        <f>IF(ROW()=7,MAX([D_i]),"")</f>
        <v/>
      </c>
      <c r="H287" s="69" t="str">
        <f ca="1">IF(INDIRECT("A"&amp;ROW())="","",RANK([Data],[Data],1)+COUNTIF([Data],Tabulka249[[#This Row],[Data]])-1)</f>
        <v/>
      </c>
      <c r="I287" s="5" t="str">
        <f ca="1">IF(INDIRECT("A"&amp;ROW())="","",(Tabulka249[[#This Row],[Pořadí2 - i2]]-1)/COUNT([Data]))</f>
        <v/>
      </c>
      <c r="J287" s="5" t="str">
        <f ca="1">IF(INDIRECT("A"&amp;ROW())="","",H287/COUNT([Data]))</f>
        <v/>
      </c>
      <c r="K287" s="72" t="str">
        <f ca="1">IF(INDIRECT("A"&amp;ROW())="","",NORMDIST(Tabulka249[[#This Row],[Data]],$X$6,$X$7,1))</f>
        <v/>
      </c>
      <c r="L287" s="5" t="str">
        <f t="shared" ca="1" si="13"/>
        <v/>
      </c>
      <c r="M287" s="5" t="str">
        <f>IF(ROW()=7,MAX(Tabulka249[D_i]),"")</f>
        <v/>
      </c>
      <c r="N287" s="5"/>
      <c r="O287" s="80"/>
      <c r="P287" s="80"/>
      <c r="Q287" s="80"/>
      <c r="R287" s="76" t="str">
        <f>IF(ROW()=7,IF(SUM([pomocná])&gt;0,SUM([pomocná]),1.36/SQRT(COUNT(Tabulka249[Data]))),"")</f>
        <v/>
      </c>
      <c r="S287" s="79"/>
      <c r="T287" s="72"/>
      <c r="U287" s="72"/>
      <c r="V287" s="72"/>
    </row>
    <row r="288" spans="1:22">
      <c r="A288" s="4" t="str">
        <f>IF('Odhad parametrů populace'!D291="","",'Odhad parametrů populace'!D291)</f>
        <v/>
      </c>
      <c r="B288" s="69" t="str">
        <f ca="1">IF(INDIRECT("A"&amp;ROW())="","",RANK(A288,[Data],1))</f>
        <v/>
      </c>
      <c r="C288" s="5" t="str">
        <f ca="1">IF(INDIRECT("A"&amp;ROW())="","",(B288-1)/COUNT([Data]))</f>
        <v/>
      </c>
      <c r="D288" s="5" t="str">
        <f ca="1">IF(INDIRECT("A"&amp;ROW())="","",B288/COUNT([Data]))</f>
        <v/>
      </c>
      <c r="E288" t="str">
        <f t="shared" ca="1" si="14"/>
        <v/>
      </c>
      <c r="F288" s="5" t="str">
        <f t="shared" ca="1" si="12"/>
        <v/>
      </c>
      <c r="G288" s="5" t="str">
        <f>IF(ROW()=7,MAX([D_i]),"")</f>
        <v/>
      </c>
      <c r="H288" s="69" t="str">
        <f ca="1">IF(INDIRECT("A"&amp;ROW())="","",RANK([Data],[Data],1)+COUNTIF([Data],Tabulka249[[#This Row],[Data]])-1)</f>
        <v/>
      </c>
      <c r="I288" s="5" t="str">
        <f ca="1">IF(INDIRECT("A"&amp;ROW())="","",(Tabulka249[[#This Row],[Pořadí2 - i2]]-1)/COUNT([Data]))</f>
        <v/>
      </c>
      <c r="J288" s="5" t="str">
        <f ca="1">IF(INDIRECT("A"&amp;ROW())="","",H288/COUNT([Data]))</f>
        <v/>
      </c>
      <c r="K288" s="72" t="str">
        <f ca="1">IF(INDIRECT("A"&amp;ROW())="","",NORMDIST(Tabulka249[[#This Row],[Data]],$X$6,$X$7,1))</f>
        <v/>
      </c>
      <c r="L288" s="5" t="str">
        <f t="shared" ca="1" si="13"/>
        <v/>
      </c>
      <c r="M288" s="5" t="str">
        <f>IF(ROW()=7,MAX(Tabulka249[D_i]),"")</f>
        <v/>
      </c>
      <c r="N288" s="5"/>
      <c r="O288" s="80"/>
      <c r="P288" s="80"/>
      <c r="Q288" s="80"/>
      <c r="R288" s="76" t="str">
        <f>IF(ROW()=7,IF(SUM([pomocná])&gt;0,SUM([pomocná]),1.36/SQRT(COUNT(Tabulka249[Data]))),"")</f>
        <v/>
      </c>
      <c r="S288" s="79"/>
      <c r="T288" s="72"/>
      <c r="U288" s="72"/>
      <c r="V288" s="72"/>
    </row>
    <row r="289" spans="1:22">
      <c r="A289" s="4" t="str">
        <f>IF('Odhad parametrů populace'!D292="","",'Odhad parametrů populace'!D292)</f>
        <v/>
      </c>
      <c r="B289" s="69" t="str">
        <f ca="1">IF(INDIRECT("A"&amp;ROW())="","",RANK(A289,[Data],1))</f>
        <v/>
      </c>
      <c r="C289" s="5" t="str">
        <f ca="1">IF(INDIRECT("A"&amp;ROW())="","",(B289-1)/COUNT([Data]))</f>
        <v/>
      </c>
      <c r="D289" s="5" t="str">
        <f ca="1">IF(INDIRECT("A"&amp;ROW())="","",B289/COUNT([Data]))</f>
        <v/>
      </c>
      <c r="E289" t="str">
        <f t="shared" ca="1" si="14"/>
        <v/>
      </c>
      <c r="F289" s="5" t="str">
        <f t="shared" ca="1" si="12"/>
        <v/>
      </c>
      <c r="G289" s="5" t="str">
        <f>IF(ROW()=7,MAX([D_i]),"")</f>
        <v/>
      </c>
      <c r="H289" s="69" t="str">
        <f ca="1">IF(INDIRECT("A"&amp;ROW())="","",RANK([Data],[Data],1)+COUNTIF([Data],Tabulka249[[#This Row],[Data]])-1)</f>
        <v/>
      </c>
      <c r="I289" s="5" t="str">
        <f ca="1">IF(INDIRECT("A"&amp;ROW())="","",(Tabulka249[[#This Row],[Pořadí2 - i2]]-1)/COUNT([Data]))</f>
        <v/>
      </c>
      <c r="J289" s="5" t="str">
        <f ca="1">IF(INDIRECT("A"&amp;ROW())="","",H289/COUNT([Data]))</f>
        <v/>
      </c>
      <c r="K289" s="72" t="str">
        <f ca="1">IF(INDIRECT("A"&amp;ROW())="","",NORMDIST(Tabulka249[[#This Row],[Data]],$X$6,$X$7,1))</f>
        <v/>
      </c>
      <c r="L289" s="5" t="str">
        <f t="shared" ca="1" si="13"/>
        <v/>
      </c>
      <c r="M289" s="5" t="str">
        <f>IF(ROW()=7,MAX(Tabulka249[D_i]),"")</f>
        <v/>
      </c>
      <c r="N289" s="5"/>
      <c r="O289" s="80"/>
      <c r="P289" s="80"/>
      <c r="Q289" s="80"/>
      <c r="R289" s="76" t="str">
        <f>IF(ROW()=7,IF(SUM([pomocná])&gt;0,SUM([pomocná]),1.36/SQRT(COUNT(Tabulka249[Data]))),"")</f>
        <v/>
      </c>
      <c r="S289" s="79"/>
      <c r="T289" s="72"/>
      <c r="U289" s="72"/>
      <c r="V289" s="72"/>
    </row>
    <row r="290" spans="1:22">
      <c r="A290" s="4" t="str">
        <f>IF('Odhad parametrů populace'!D293="","",'Odhad parametrů populace'!D293)</f>
        <v/>
      </c>
      <c r="B290" s="69" t="str">
        <f ca="1">IF(INDIRECT("A"&amp;ROW())="","",RANK(A290,[Data],1))</f>
        <v/>
      </c>
      <c r="C290" s="5" t="str">
        <f ca="1">IF(INDIRECT("A"&amp;ROW())="","",(B290-1)/COUNT([Data]))</f>
        <v/>
      </c>
      <c r="D290" s="5" t="str">
        <f ca="1">IF(INDIRECT("A"&amp;ROW())="","",B290/COUNT([Data]))</f>
        <v/>
      </c>
      <c r="E290" t="str">
        <f t="shared" ca="1" si="14"/>
        <v/>
      </c>
      <c r="F290" s="5" t="str">
        <f t="shared" ca="1" si="12"/>
        <v/>
      </c>
      <c r="G290" s="5" t="str">
        <f>IF(ROW()=7,MAX([D_i]),"")</f>
        <v/>
      </c>
      <c r="H290" s="69" t="str">
        <f ca="1">IF(INDIRECT("A"&amp;ROW())="","",RANK([Data],[Data],1)+COUNTIF([Data],Tabulka249[[#This Row],[Data]])-1)</f>
        <v/>
      </c>
      <c r="I290" s="5" t="str">
        <f ca="1">IF(INDIRECT("A"&amp;ROW())="","",(Tabulka249[[#This Row],[Pořadí2 - i2]]-1)/COUNT([Data]))</f>
        <v/>
      </c>
      <c r="J290" s="5" t="str">
        <f ca="1">IF(INDIRECT("A"&amp;ROW())="","",H290/COUNT([Data]))</f>
        <v/>
      </c>
      <c r="K290" s="72" t="str">
        <f ca="1">IF(INDIRECT("A"&amp;ROW())="","",NORMDIST(Tabulka249[[#This Row],[Data]],$X$6,$X$7,1))</f>
        <v/>
      </c>
      <c r="L290" s="5" t="str">
        <f t="shared" ca="1" si="13"/>
        <v/>
      </c>
      <c r="M290" s="5" t="str">
        <f>IF(ROW()=7,MAX(Tabulka249[D_i]),"")</f>
        <v/>
      </c>
      <c r="N290" s="5"/>
      <c r="O290" s="80"/>
      <c r="P290" s="80"/>
      <c r="Q290" s="80"/>
      <c r="R290" s="76" t="str">
        <f>IF(ROW()=7,IF(SUM([pomocná])&gt;0,SUM([pomocná]),1.36/SQRT(COUNT(Tabulka249[Data]))),"")</f>
        <v/>
      </c>
      <c r="S290" s="79"/>
      <c r="T290" s="72"/>
      <c r="U290" s="72"/>
      <c r="V290" s="72"/>
    </row>
    <row r="291" spans="1:22">
      <c r="A291" s="4" t="str">
        <f>IF('Odhad parametrů populace'!D294="","",'Odhad parametrů populace'!D294)</f>
        <v/>
      </c>
      <c r="B291" s="69" t="str">
        <f ca="1">IF(INDIRECT("A"&amp;ROW())="","",RANK(A291,[Data],1))</f>
        <v/>
      </c>
      <c r="C291" s="5" t="str">
        <f ca="1">IF(INDIRECT("A"&amp;ROW())="","",(B291-1)/COUNT([Data]))</f>
        <v/>
      </c>
      <c r="D291" s="5" t="str">
        <f ca="1">IF(INDIRECT("A"&amp;ROW())="","",B291/COUNT([Data]))</f>
        <v/>
      </c>
      <c r="E291" t="str">
        <f t="shared" ca="1" si="14"/>
        <v/>
      </c>
      <c r="F291" s="5" t="str">
        <f t="shared" ca="1" si="12"/>
        <v/>
      </c>
      <c r="G291" s="5" t="str">
        <f>IF(ROW()=7,MAX([D_i]),"")</f>
        <v/>
      </c>
      <c r="H291" s="69" t="str">
        <f ca="1">IF(INDIRECT("A"&amp;ROW())="","",RANK([Data],[Data],1)+COUNTIF([Data],Tabulka249[[#This Row],[Data]])-1)</f>
        <v/>
      </c>
      <c r="I291" s="5" t="str">
        <f ca="1">IF(INDIRECT("A"&amp;ROW())="","",(Tabulka249[[#This Row],[Pořadí2 - i2]]-1)/COUNT([Data]))</f>
        <v/>
      </c>
      <c r="J291" s="5" t="str">
        <f ca="1">IF(INDIRECT("A"&amp;ROW())="","",H291/COUNT([Data]))</f>
        <v/>
      </c>
      <c r="K291" s="72" t="str">
        <f ca="1">IF(INDIRECT("A"&amp;ROW())="","",NORMDIST(Tabulka249[[#This Row],[Data]],$X$6,$X$7,1))</f>
        <v/>
      </c>
      <c r="L291" s="5" t="str">
        <f t="shared" ca="1" si="13"/>
        <v/>
      </c>
      <c r="M291" s="5" t="str">
        <f>IF(ROW()=7,MAX(Tabulka249[D_i]),"")</f>
        <v/>
      </c>
      <c r="N291" s="5"/>
      <c r="O291" s="80"/>
      <c r="P291" s="80"/>
      <c r="Q291" s="80"/>
      <c r="R291" s="76" t="str">
        <f>IF(ROW()=7,IF(SUM([pomocná])&gt;0,SUM([pomocná]),1.36/SQRT(COUNT(Tabulka249[Data]))),"")</f>
        <v/>
      </c>
      <c r="S291" s="79"/>
      <c r="T291" s="72"/>
      <c r="U291" s="72"/>
      <c r="V291" s="72"/>
    </row>
    <row r="292" spans="1:22">
      <c r="A292" s="4" t="str">
        <f>IF('Odhad parametrů populace'!D295="","",'Odhad parametrů populace'!D295)</f>
        <v/>
      </c>
      <c r="B292" s="69" t="str">
        <f ca="1">IF(INDIRECT("A"&amp;ROW())="","",RANK(A292,[Data],1))</f>
        <v/>
      </c>
      <c r="C292" s="5" t="str">
        <f ca="1">IF(INDIRECT("A"&amp;ROW())="","",(B292-1)/COUNT([Data]))</f>
        <v/>
      </c>
      <c r="D292" s="5" t="str">
        <f ca="1">IF(INDIRECT("A"&amp;ROW())="","",B292/COUNT([Data]))</f>
        <v/>
      </c>
      <c r="E292" t="str">
        <f t="shared" ca="1" si="14"/>
        <v/>
      </c>
      <c r="F292" s="5" t="str">
        <f t="shared" ca="1" si="12"/>
        <v/>
      </c>
      <c r="G292" s="5" t="str">
        <f>IF(ROW()=7,MAX([D_i]),"")</f>
        <v/>
      </c>
      <c r="H292" s="69" t="str">
        <f ca="1">IF(INDIRECT("A"&amp;ROW())="","",RANK([Data],[Data],1)+COUNTIF([Data],Tabulka249[[#This Row],[Data]])-1)</f>
        <v/>
      </c>
      <c r="I292" s="5" t="str">
        <f ca="1">IF(INDIRECT("A"&amp;ROW())="","",(Tabulka249[[#This Row],[Pořadí2 - i2]]-1)/COUNT([Data]))</f>
        <v/>
      </c>
      <c r="J292" s="5" t="str">
        <f ca="1">IF(INDIRECT("A"&amp;ROW())="","",H292/COUNT([Data]))</f>
        <v/>
      </c>
      <c r="K292" s="72" t="str">
        <f ca="1">IF(INDIRECT("A"&amp;ROW())="","",NORMDIST(Tabulka249[[#This Row],[Data]],$X$6,$X$7,1))</f>
        <v/>
      </c>
      <c r="L292" s="5" t="str">
        <f t="shared" ca="1" si="13"/>
        <v/>
      </c>
      <c r="M292" s="5" t="str">
        <f>IF(ROW()=7,MAX(Tabulka249[D_i]),"")</f>
        <v/>
      </c>
      <c r="N292" s="5"/>
      <c r="O292" s="80"/>
      <c r="P292" s="80"/>
      <c r="Q292" s="80"/>
      <c r="R292" s="76" t="str">
        <f>IF(ROW()=7,IF(SUM([pomocná])&gt;0,SUM([pomocná]),1.36/SQRT(COUNT(Tabulka249[Data]))),"")</f>
        <v/>
      </c>
      <c r="S292" s="79"/>
      <c r="T292" s="72"/>
      <c r="U292" s="72"/>
      <c r="V292" s="72"/>
    </row>
    <row r="293" spans="1:22">
      <c r="A293" s="4" t="str">
        <f>IF('Odhad parametrů populace'!D296="","",'Odhad parametrů populace'!D296)</f>
        <v/>
      </c>
      <c r="B293" s="69" t="str">
        <f ca="1">IF(INDIRECT("A"&amp;ROW())="","",RANK(A293,[Data],1))</f>
        <v/>
      </c>
      <c r="C293" s="5" t="str">
        <f ca="1">IF(INDIRECT("A"&amp;ROW())="","",(B293-1)/COUNT([Data]))</f>
        <v/>
      </c>
      <c r="D293" s="5" t="str">
        <f ca="1">IF(INDIRECT("A"&amp;ROW())="","",B293/COUNT([Data]))</f>
        <v/>
      </c>
      <c r="E293" t="str">
        <f t="shared" ca="1" si="14"/>
        <v/>
      </c>
      <c r="F293" s="5" t="str">
        <f t="shared" ca="1" si="12"/>
        <v/>
      </c>
      <c r="G293" s="5" t="str">
        <f>IF(ROW()=7,MAX([D_i]),"")</f>
        <v/>
      </c>
      <c r="H293" s="69" t="str">
        <f ca="1">IF(INDIRECT("A"&amp;ROW())="","",RANK([Data],[Data],1)+COUNTIF([Data],Tabulka249[[#This Row],[Data]])-1)</f>
        <v/>
      </c>
      <c r="I293" s="5" t="str">
        <f ca="1">IF(INDIRECT("A"&amp;ROW())="","",(Tabulka249[[#This Row],[Pořadí2 - i2]]-1)/COUNT([Data]))</f>
        <v/>
      </c>
      <c r="J293" s="5" t="str">
        <f ca="1">IF(INDIRECT("A"&amp;ROW())="","",H293/COUNT([Data]))</f>
        <v/>
      </c>
      <c r="K293" s="72" t="str">
        <f ca="1">IF(INDIRECT("A"&amp;ROW())="","",NORMDIST(Tabulka249[[#This Row],[Data]],$X$6,$X$7,1))</f>
        <v/>
      </c>
      <c r="L293" s="5" t="str">
        <f t="shared" ca="1" si="13"/>
        <v/>
      </c>
      <c r="M293" s="5" t="str">
        <f>IF(ROW()=7,MAX(Tabulka249[D_i]),"")</f>
        <v/>
      </c>
      <c r="N293" s="5"/>
      <c r="O293" s="80"/>
      <c r="P293" s="80"/>
      <c r="Q293" s="80"/>
      <c r="R293" s="76" t="str">
        <f>IF(ROW()=7,IF(SUM([pomocná])&gt;0,SUM([pomocná]),1.36/SQRT(COUNT(Tabulka249[Data]))),"")</f>
        <v/>
      </c>
      <c r="S293" s="79"/>
      <c r="T293" s="72"/>
      <c r="U293" s="72"/>
      <c r="V293" s="72"/>
    </row>
    <row r="294" spans="1:22">
      <c r="A294" s="4" t="str">
        <f>IF('Odhad parametrů populace'!D297="","",'Odhad parametrů populace'!D297)</f>
        <v/>
      </c>
      <c r="B294" s="69" t="str">
        <f ca="1">IF(INDIRECT("A"&amp;ROW())="","",RANK(A294,[Data],1))</f>
        <v/>
      </c>
      <c r="C294" s="5" t="str">
        <f ca="1">IF(INDIRECT("A"&amp;ROW())="","",(B294-1)/COUNT([Data]))</f>
        <v/>
      </c>
      <c r="D294" s="5" t="str">
        <f ca="1">IF(INDIRECT("A"&amp;ROW())="","",B294/COUNT([Data]))</f>
        <v/>
      </c>
      <c r="E294" t="str">
        <f t="shared" ca="1" si="14"/>
        <v/>
      </c>
      <c r="F294" s="5" t="str">
        <f t="shared" ca="1" si="12"/>
        <v/>
      </c>
      <c r="G294" s="5" t="str">
        <f>IF(ROW()=7,MAX([D_i]),"")</f>
        <v/>
      </c>
      <c r="H294" s="69" t="str">
        <f ca="1">IF(INDIRECT("A"&amp;ROW())="","",RANK([Data],[Data],1)+COUNTIF([Data],Tabulka249[[#This Row],[Data]])-1)</f>
        <v/>
      </c>
      <c r="I294" s="5" t="str">
        <f ca="1">IF(INDIRECT("A"&amp;ROW())="","",(Tabulka249[[#This Row],[Pořadí2 - i2]]-1)/COUNT([Data]))</f>
        <v/>
      </c>
      <c r="J294" s="5" t="str">
        <f ca="1">IF(INDIRECT("A"&amp;ROW())="","",H294/COUNT([Data]))</f>
        <v/>
      </c>
      <c r="K294" s="72" t="str">
        <f ca="1">IF(INDIRECT("A"&amp;ROW())="","",NORMDIST(Tabulka249[[#This Row],[Data]],$X$6,$X$7,1))</f>
        <v/>
      </c>
      <c r="L294" s="5" t="str">
        <f t="shared" ca="1" si="13"/>
        <v/>
      </c>
      <c r="M294" s="5" t="str">
        <f>IF(ROW()=7,MAX(Tabulka249[D_i]),"")</f>
        <v/>
      </c>
      <c r="N294" s="5"/>
      <c r="O294" s="80"/>
      <c r="P294" s="80"/>
      <c r="Q294" s="80"/>
      <c r="R294" s="76" t="str">
        <f>IF(ROW()=7,IF(SUM([pomocná])&gt;0,SUM([pomocná]),1.36/SQRT(COUNT(Tabulka249[Data]))),"")</f>
        <v/>
      </c>
      <c r="S294" s="79"/>
      <c r="T294" s="72"/>
      <c r="U294" s="72"/>
      <c r="V294" s="72"/>
    </row>
    <row r="295" spans="1:22">
      <c r="A295" s="4" t="str">
        <f>IF('Odhad parametrů populace'!D298="","",'Odhad parametrů populace'!D298)</f>
        <v/>
      </c>
      <c r="B295" s="69" t="str">
        <f ca="1">IF(INDIRECT("A"&amp;ROW())="","",RANK(A295,[Data],1))</f>
        <v/>
      </c>
      <c r="C295" s="5" t="str">
        <f ca="1">IF(INDIRECT("A"&amp;ROW())="","",(B295-1)/COUNT([Data]))</f>
        <v/>
      </c>
      <c r="D295" s="5" t="str">
        <f ca="1">IF(INDIRECT("A"&amp;ROW())="","",B295/COUNT([Data]))</f>
        <v/>
      </c>
      <c r="E295" t="str">
        <f t="shared" ca="1" si="14"/>
        <v/>
      </c>
      <c r="F295" s="5" t="str">
        <f t="shared" ca="1" si="12"/>
        <v/>
      </c>
      <c r="G295" s="5" t="str">
        <f>IF(ROW()=7,MAX([D_i]),"")</f>
        <v/>
      </c>
      <c r="H295" s="69" t="str">
        <f ca="1">IF(INDIRECT("A"&amp;ROW())="","",RANK([Data],[Data],1)+COUNTIF([Data],Tabulka249[[#This Row],[Data]])-1)</f>
        <v/>
      </c>
      <c r="I295" s="5" t="str">
        <f ca="1">IF(INDIRECT("A"&amp;ROW())="","",(Tabulka249[[#This Row],[Pořadí2 - i2]]-1)/COUNT([Data]))</f>
        <v/>
      </c>
      <c r="J295" s="5" t="str">
        <f ca="1">IF(INDIRECT("A"&amp;ROW())="","",H295/COUNT([Data]))</f>
        <v/>
      </c>
      <c r="K295" s="72" t="str">
        <f ca="1">IF(INDIRECT("A"&amp;ROW())="","",NORMDIST(Tabulka249[[#This Row],[Data]],$X$6,$X$7,1))</f>
        <v/>
      </c>
      <c r="L295" s="5" t="str">
        <f t="shared" ca="1" si="13"/>
        <v/>
      </c>
      <c r="M295" s="5" t="str">
        <f>IF(ROW()=7,MAX(Tabulka249[D_i]),"")</f>
        <v/>
      </c>
      <c r="N295" s="5"/>
      <c r="O295" s="80"/>
      <c r="P295" s="80"/>
      <c r="Q295" s="80"/>
      <c r="R295" s="76" t="str">
        <f>IF(ROW()=7,IF(SUM([pomocná])&gt;0,SUM([pomocná]),1.36/SQRT(COUNT(Tabulka249[Data]))),"")</f>
        <v/>
      </c>
      <c r="S295" s="79"/>
      <c r="T295" s="72"/>
      <c r="U295" s="72"/>
      <c r="V295" s="72"/>
    </row>
    <row r="296" spans="1:22">
      <c r="A296" s="4" t="str">
        <f>IF('Odhad parametrů populace'!D299="","",'Odhad parametrů populace'!D299)</f>
        <v/>
      </c>
      <c r="B296" s="69" t="str">
        <f ca="1">IF(INDIRECT("A"&amp;ROW())="","",RANK(A296,[Data],1))</f>
        <v/>
      </c>
      <c r="C296" s="5" t="str">
        <f ca="1">IF(INDIRECT("A"&amp;ROW())="","",(B296-1)/COUNT([Data]))</f>
        <v/>
      </c>
      <c r="D296" s="5" t="str">
        <f ca="1">IF(INDIRECT("A"&amp;ROW())="","",B296/COUNT([Data]))</f>
        <v/>
      </c>
      <c r="E296" t="str">
        <f t="shared" ca="1" si="14"/>
        <v/>
      </c>
      <c r="F296" s="5" t="str">
        <f t="shared" ca="1" si="12"/>
        <v/>
      </c>
      <c r="G296" s="5" t="str">
        <f>IF(ROW()=7,MAX([D_i]),"")</f>
        <v/>
      </c>
      <c r="H296" s="69" t="str">
        <f ca="1">IF(INDIRECT("A"&amp;ROW())="","",RANK([Data],[Data],1)+COUNTIF([Data],Tabulka249[[#This Row],[Data]])-1)</f>
        <v/>
      </c>
      <c r="I296" s="5" t="str">
        <f ca="1">IF(INDIRECT("A"&amp;ROW())="","",(Tabulka249[[#This Row],[Pořadí2 - i2]]-1)/COUNT([Data]))</f>
        <v/>
      </c>
      <c r="J296" s="5" t="str">
        <f ca="1">IF(INDIRECT("A"&amp;ROW())="","",H296/COUNT([Data]))</f>
        <v/>
      </c>
      <c r="K296" s="72" t="str">
        <f ca="1">IF(INDIRECT("A"&amp;ROW())="","",NORMDIST(Tabulka249[[#This Row],[Data]],$X$6,$X$7,1))</f>
        <v/>
      </c>
      <c r="L296" s="5" t="str">
        <f t="shared" ca="1" si="13"/>
        <v/>
      </c>
      <c r="M296" s="5" t="str">
        <f>IF(ROW()=7,MAX(Tabulka249[D_i]),"")</f>
        <v/>
      </c>
      <c r="N296" s="5"/>
      <c r="O296" s="80"/>
      <c r="P296" s="80"/>
      <c r="Q296" s="80"/>
      <c r="R296" s="76" t="str">
        <f>IF(ROW()=7,IF(SUM([pomocná])&gt;0,SUM([pomocná]),1.36/SQRT(COUNT(Tabulka249[Data]))),"")</f>
        <v/>
      </c>
      <c r="S296" s="79"/>
      <c r="T296" s="72"/>
      <c r="U296" s="72"/>
      <c r="V296" s="72"/>
    </row>
    <row r="297" spans="1:22">
      <c r="A297" s="4" t="str">
        <f>IF('Odhad parametrů populace'!D300="","",'Odhad parametrů populace'!D300)</f>
        <v/>
      </c>
      <c r="B297" s="69" t="str">
        <f ca="1">IF(INDIRECT("A"&amp;ROW())="","",RANK(A297,[Data],1))</f>
        <v/>
      </c>
      <c r="C297" s="5" t="str">
        <f ca="1">IF(INDIRECT("A"&amp;ROW())="","",(B297-1)/COUNT([Data]))</f>
        <v/>
      </c>
      <c r="D297" s="5" t="str">
        <f ca="1">IF(INDIRECT("A"&amp;ROW())="","",B297/COUNT([Data]))</f>
        <v/>
      </c>
      <c r="E297" t="str">
        <f t="shared" ca="1" si="14"/>
        <v/>
      </c>
      <c r="F297" s="5" t="str">
        <f t="shared" ca="1" si="12"/>
        <v/>
      </c>
      <c r="G297" s="5" t="str">
        <f>IF(ROW()=7,MAX([D_i]),"")</f>
        <v/>
      </c>
      <c r="H297" s="69" t="str">
        <f ca="1">IF(INDIRECT("A"&amp;ROW())="","",RANK([Data],[Data],1)+COUNTIF([Data],Tabulka249[[#This Row],[Data]])-1)</f>
        <v/>
      </c>
      <c r="I297" s="5" t="str">
        <f ca="1">IF(INDIRECT("A"&amp;ROW())="","",(Tabulka249[[#This Row],[Pořadí2 - i2]]-1)/COUNT([Data]))</f>
        <v/>
      </c>
      <c r="J297" s="5" t="str">
        <f ca="1">IF(INDIRECT("A"&amp;ROW())="","",H297/COUNT([Data]))</f>
        <v/>
      </c>
      <c r="K297" s="72" t="str">
        <f ca="1">IF(INDIRECT("A"&amp;ROW())="","",NORMDIST(Tabulka249[[#This Row],[Data]],$X$6,$X$7,1))</f>
        <v/>
      </c>
      <c r="L297" s="5" t="str">
        <f t="shared" ca="1" si="13"/>
        <v/>
      </c>
      <c r="M297" s="5" t="str">
        <f>IF(ROW()=7,MAX(Tabulka249[D_i]),"")</f>
        <v/>
      </c>
      <c r="N297" s="5"/>
      <c r="O297" s="80"/>
      <c r="P297" s="80"/>
      <c r="Q297" s="80"/>
      <c r="R297" s="76" t="str">
        <f>IF(ROW()=7,IF(SUM([pomocná])&gt;0,SUM([pomocná]),1.36/SQRT(COUNT(Tabulka249[Data]))),"")</f>
        <v/>
      </c>
      <c r="S297" s="79"/>
      <c r="T297" s="72"/>
      <c r="U297" s="72"/>
      <c r="V297" s="72"/>
    </row>
    <row r="298" spans="1:22">
      <c r="A298" s="4" t="str">
        <f>IF('Odhad parametrů populace'!D301="","",'Odhad parametrů populace'!D301)</f>
        <v/>
      </c>
      <c r="B298" s="69" t="str">
        <f ca="1">IF(INDIRECT("A"&amp;ROW())="","",RANK(A298,[Data],1))</f>
        <v/>
      </c>
      <c r="C298" s="5" t="str">
        <f ca="1">IF(INDIRECT("A"&amp;ROW())="","",(B298-1)/COUNT([Data]))</f>
        <v/>
      </c>
      <c r="D298" s="5" t="str">
        <f ca="1">IF(INDIRECT("A"&amp;ROW())="","",B298/COUNT([Data]))</f>
        <v/>
      </c>
      <c r="E298" t="str">
        <f t="shared" ca="1" si="14"/>
        <v/>
      </c>
      <c r="F298" s="5" t="str">
        <f t="shared" ca="1" si="12"/>
        <v/>
      </c>
      <c r="G298" s="5" t="str">
        <f>IF(ROW()=7,MAX([D_i]),"")</f>
        <v/>
      </c>
      <c r="H298" s="69" t="str">
        <f ca="1">IF(INDIRECT("A"&amp;ROW())="","",RANK([Data],[Data],1)+COUNTIF([Data],Tabulka249[[#This Row],[Data]])-1)</f>
        <v/>
      </c>
      <c r="I298" s="5" t="str">
        <f ca="1">IF(INDIRECT("A"&amp;ROW())="","",(Tabulka249[[#This Row],[Pořadí2 - i2]]-1)/COUNT([Data]))</f>
        <v/>
      </c>
      <c r="J298" s="5" t="str">
        <f ca="1">IF(INDIRECT("A"&amp;ROW())="","",H298/COUNT([Data]))</f>
        <v/>
      </c>
      <c r="K298" s="72" t="str">
        <f ca="1">IF(INDIRECT("A"&amp;ROW())="","",NORMDIST(Tabulka249[[#This Row],[Data]],$X$6,$X$7,1))</f>
        <v/>
      </c>
      <c r="L298" s="5" t="str">
        <f t="shared" ca="1" si="13"/>
        <v/>
      </c>
      <c r="M298" s="5" t="str">
        <f>IF(ROW()=7,MAX(Tabulka249[D_i]),"")</f>
        <v/>
      </c>
      <c r="N298" s="5"/>
      <c r="O298" s="80"/>
      <c r="P298" s="80"/>
      <c r="Q298" s="80"/>
      <c r="R298" s="76" t="str">
        <f>IF(ROW()=7,IF(SUM([pomocná])&gt;0,SUM([pomocná]),1.36/SQRT(COUNT(Tabulka249[Data]))),"")</f>
        <v/>
      </c>
      <c r="S298" s="79"/>
      <c r="T298" s="72"/>
      <c r="U298" s="72"/>
      <c r="V298" s="72"/>
    </row>
    <row r="299" spans="1:22">
      <c r="A299" s="4" t="str">
        <f>IF('Odhad parametrů populace'!D302="","",'Odhad parametrů populace'!D302)</f>
        <v/>
      </c>
      <c r="B299" s="69" t="str">
        <f ca="1">IF(INDIRECT("A"&amp;ROW())="","",RANK(A299,[Data],1))</f>
        <v/>
      </c>
      <c r="C299" s="5" t="str">
        <f ca="1">IF(INDIRECT("A"&amp;ROW())="","",(B299-1)/COUNT([Data]))</f>
        <v/>
      </c>
      <c r="D299" s="5" t="str">
        <f ca="1">IF(INDIRECT("A"&amp;ROW())="","",B299/COUNT([Data]))</f>
        <v/>
      </c>
      <c r="E299" t="str">
        <f t="shared" ca="1" si="14"/>
        <v/>
      </c>
      <c r="F299" s="5" t="str">
        <f t="shared" ca="1" si="12"/>
        <v/>
      </c>
      <c r="G299" s="5" t="str">
        <f>IF(ROW()=7,MAX([D_i]),"")</f>
        <v/>
      </c>
      <c r="H299" s="69" t="str">
        <f ca="1">IF(INDIRECT("A"&amp;ROW())="","",RANK([Data],[Data],1)+COUNTIF([Data],Tabulka249[[#This Row],[Data]])-1)</f>
        <v/>
      </c>
      <c r="I299" s="5" t="str">
        <f ca="1">IF(INDIRECT("A"&amp;ROW())="","",(Tabulka249[[#This Row],[Pořadí2 - i2]]-1)/COUNT([Data]))</f>
        <v/>
      </c>
      <c r="J299" s="5" t="str">
        <f ca="1">IF(INDIRECT("A"&amp;ROW())="","",H299/COUNT([Data]))</f>
        <v/>
      </c>
      <c r="K299" s="72" t="str">
        <f ca="1">IF(INDIRECT("A"&amp;ROW())="","",NORMDIST(Tabulka249[[#This Row],[Data]],$X$6,$X$7,1))</f>
        <v/>
      </c>
      <c r="L299" s="5" t="str">
        <f t="shared" ca="1" si="13"/>
        <v/>
      </c>
      <c r="M299" s="5" t="str">
        <f>IF(ROW()=7,MAX(Tabulka249[D_i]),"")</f>
        <v/>
      </c>
      <c r="N299" s="5"/>
      <c r="O299" s="80"/>
      <c r="P299" s="80"/>
      <c r="Q299" s="80"/>
      <c r="R299" s="76" t="str">
        <f>IF(ROW()=7,IF(SUM([pomocná])&gt;0,SUM([pomocná]),1.36/SQRT(COUNT(Tabulka249[Data]))),"")</f>
        <v/>
      </c>
      <c r="S299" s="79"/>
      <c r="T299" s="72"/>
      <c r="U299" s="72"/>
      <c r="V299" s="72"/>
    </row>
    <row r="300" spans="1:22">
      <c r="A300" s="4" t="str">
        <f>IF('Odhad parametrů populace'!D303="","",'Odhad parametrů populace'!D303)</f>
        <v/>
      </c>
      <c r="B300" s="69" t="str">
        <f ca="1">IF(INDIRECT("A"&amp;ROW())="","",RANK(A300,[Data],1))</f>
        <v/>
      </c>
      <c r="C300" s="5" t="str">
        <f ca="1">IF(INDIRECT("A"&amp;ROW())="","",(B300-1)/COUNT([Data]))</f>
        <v/>
      </c>
      <c r="D300" s="5" t="str">
        <f ca="1">IF(INDIRECT("A"&amp;ROW())="","",B300/COUNT([Data]))</f>
        <v/>
      </c>
      <c r="E300" t="str">
        <f t="shared" ca="1" si="14"/>
        <v/>
      </c>
      <c r="F300" s="5" t="str">
        <f t="shared" ca="1" si="12"/>
        <v/>
      </c>
      <c r="G300" s="5" t="str">
        <f>IF(ROW()=7,MAX([D_i]),"")</f>
        <v/>
      </c>
      <c r="H300" s="69" t="str">
        <f ca="1">IF(INDIRECT("A"&amp;ROW())="","",RANK([Data],[Data],1)+COUNTIF([Data],Tabulka249[[#This Row],[Data]])-1)</f>
        <v/>
      </c>
      <c r="I300" s="5" t="str">
        <f ca="1">IF(INDIRECT("A"&amp;ROW())="","",(Tabulka249[[#This Row],[Pořadí2 - i2]]-1)/COUNT([Data]))</f>
        <v/>
      </c>
      <c r="J300" s="5" t="str">
        <f ca="1">IF(INDIRECT("A"&amp;ROW())="","",H300/COUNT([Data]))</f>
        <v/>
      </c>
      <c r="K300" s="72" t="str">
        <f ca="1">IF(INDIRECT("A"&amp;ROW())="","",NORMDIST(Tabulka249[[#This Row],[Data]],$X$6,$X$7,1))</f>
        <v/>
      </c>
      <c r="L300" s="5" t="str">
        <f t="shared" ca="1" si="13"/>
        <v/>
      </c>
      <c r="M300" s="5" t="str">
        <f>IF(ROW()=7,MAX(Tabulka249[D_i]),"")</f>
        <v/>
      </c>
      <c r="N300" s="5"/>
      <c r="O300" s="80"/>
      <c r="P300" s="80"/>
      <c r="Q300" s="80"/>
      <c r="R300" s="76" t="str">
        <f>IF(ROW()=7,IF(SUM([pomocná])&gt;0,SUM([pomocná]),1.36/SQRT(COUNT(Tabulka249[Data]))),"")</f>
        <v/>
      </c>
      <c r="S300" s="79"/>
      <c r="T300" s="72"/>
      <c r="U300" s="72"/>
      <c r="V300" s="72"/>
    </row>
    <row r="301" spans="1:22">
      <c r="A301" s="4" t="str">
        <f>IF('Odhad parametrů populace'!D304="","",'Odhad parametrů populace'!D304)</f>
        <v/>
      </c>
      <c r="B301" s="69" t="str">
        <f ca="1">IF(INDIRECT("A"&amp;ROW())="","",RANK(A301,[Data],1))</f>
        <v/>
      </c>
      <c r="C301" s="5" t="str">
        <f ca="1">IF(INDIRECT("A"&amp;ROW())="","",(B301-1)/COUNT([Data]))</f>
        <v/>
      </c>
      <c r="D301" s="5" t="str">
        <f ca="1">IF(INDIRECT("A"&amp;ROW())="","",B301/COUNT([Data]))</f>
        <v/>
      </c>
      <c r="E301" t="str">
        <f t="shared" ca="1" si="14"/>
        <v/>
      </c>
      <c r="F301" s="5" t="str">
        <f t="shared" ca="1" si="12"/>
        <v/>
      </c>
      <c r="G301" s="5" t="str">
        <f>IF(ROW()=7,MAX([D_i]),"")</f>
        <v/>
      </c>
      <c r="H301" s="69" t="str">
        <f ca="1">IF(INDIRECT("A"&amp;ROW())="","",RANK([Data],[Data],1)+COUNTIF([Data],Tabulka249[[#This Row],[Data]])-1)</f>
        <v/>
      </c>
      <c r="I301" s="5" t="str">
        <f ca="1">IF(INDIRECT("A"&amp;ROW())="","",(Tabulka249[[#This Row],[Pořadí2 - i2]]-1)/COUNT([Data]))</f>
        <v/>
      </c>
      <c r="J301" s="5" t="str">
        <f ca="1">IF(INDIRECT("A"&amp;ROW())="","",H301/COUNT([Data]))</f>
        <v/>
      </c>
      <c r="K301" s="72" t="str">
        <f ca="1">IF(INDIRECT("A"&amp;ROW())="","",NORMDIST(Tabulka249[[#This Row],[Data]],$X$6,$X$7,1))</f>
        <v/>
      </c>
      <c r="L301" s="5" t="str">
        <f t="shared" ca="1" si="13"/>
        <v/>
      </c>
      <c r="M301" s="5" t="str">
        <f>IF(ROW()=7,MAX(Tabulka249[D_i]),"")</f>
        <v/>
      </c>
      <c r="N301" s="5"/>
      <c r="O301" s="80"/>
      <c r="P301" s="80"/>
      <c r="Q301" s="80"/>
      <c r="R301" s="76" t="str">
        <f>IF(ROW()=7,IF(SUM([pomocná])&gt;0,SUM([pomocná]),1.36/SQRT(COUNT(Tabulka249[Data]))),"")</f>
        <v/>
      </c>
      <c r="S301" s="79"/>
      <c r="T301" s="72"/>
      <c r="U301" s="72"/>
      <c r="V301" s="72"/>
    </row>
    <row r="302" spans="1:22">
      <c r="A302" s="4" t="str">
        <f>IF('Odhad parametrů populace'!D305="","",'Odhad parametrů populace'!D305)</f>
        <v/>
      </c>
      <c r="B302" s="69" t="str">
        <f ca="1">IF(INDIRECT("A"&amp;ROW())="","",RANK(A302,[Data],1))</f>
        <v/>
      </c>
      <c r="C302" s="5" t="str">
        <f ca="1">IF(INDIRECT("A"&amp;ROW())="","",(B302-1)/COUNT([Data]))</f>
        <v/>
      </c>
      <c r="D302" s="5" t="str">
        <f ca="1">IF(INDIRECT("A"&amp;ROW())="","",B302/COUNT([Data]))</f>
        <v/>
      </c>
      <c r="E302" t="str">
        <f t="shared" ca="1" si="14"/>
        <v/>
      </c>
      <c r="F302" s="5" t="str">
        <f t="shared" ca="1" si="12"/>
        <v/>
      </c>
      <c r="G302" s="5" t="str">
        <f>IF(ROW()=7,MAX([D_i]),"")</f>
        <v/>
      </c>
      <c r="H302" s="69" t="str">
        <f ca="1">IF(INDIRECT("A"&amp;ROW())="","",RANK([Data],[Data],1)+COUNTIF([Data],Tabulka249[[#This Row],[Data]])-1)</f>
        <v/>
      </c>
      <c r="I302" s="5" t="str">
        <f ca="1">IF(INDIRECT("A"&amp;ROW())="","",(Tabulka249[[#This Row],[Pořadí2 - i2]]-1)/COUNT([Data]))</f>
        <v/>
      </c>
      <c r="J302" s="5" t="str">
        <f ca="1">IF(INDIRECT("A"&amp;ROW())="","",H302/COUNT([Data]))</f>
        <v/>
      </c>
      <c r="K302" s="72" t="str">
        <f ca="1">IF(INDIRECT("A"&amp;ROW())="","",NORMDIST(Tabulka249[[#This Row],[Data]],$X$6,$X$7,1))</f>
        <v/>
      </c>
      <c r="L302" s="5" t="str">
        <f t="shared" ca="1" si="13"/>
        <v/>
      </c>
      <c r="M302" s="5" t="str">
        <f>IF(ROW()=7,MAX(Tabulka249[D_i]),"")</f>
        <v/>
      </c>
      <c r="N302" s="5"/>
      <c r="O302" s="80"/>
      <c r="P302" s="80"/>
      <c r="Q302" s="80"/>
      <c r="R302" s="76" t="str">
        <f>IF(ROW()=7,IF(SUM([pomocná])&gt;0,SUM([pomocná]),1.36/SQRT(COUNT(Tabulka249[Data]))),"")</f>
        <v/>
      </c>
      <c r="S302" s="79"/>
      <c r="T302" s="72"/>
      <c r="U302" s="72"/>
      <c r="V302" s="72"/>
    </row>
    <row r="303" spans="1:22">
      <c r="A303" s="4" t="str">
        <f>IF('Odhad parametrů populace'!D306="","",'Odhad parametrů populace'!D306)</f>
        <v/>
      </c>
      <c r="B303" s="69" t="str">
        <f ca="1">IF(INDIRECT("A"&amp;ROW())="","",RANK(A303,[Data],1))</f>
        <v/>
      </c>
      <c r="C303" s="5" t="str">
        <f ca="1">IF(INDIRECT("A"&amp;ROW())="","",(B303-1)/COUNT([Data]))</f>
        <v/>
      </c>
      <c r="D303" s="5" t="str">
        <f ca="1">IF(INDIRECT("A"&amp;ROW())="","",B303/COUNT([Data]))</f>
        <v/>
      </c>
      <c r="E303" t="str">
        <f t="shared" ca="1" si="14"/>
        <v/>
      </c>
      <c r="F303" s="5" t="str">
        <f t="shared" ca="1" si="12"/>
        <v/>
      </c>
      <c r="G303" s="5" t="str">
        <f>IF(ROW()=7,MAX([D_i]),"")</f>
        <v/>
      </c>
      <c r="H303" s="69" t="str">
        <f ca="1">IF(INDIRECT("A"&amp;ROW())="","",RANK([Data],[Data],1)+COUNTIF([Data],Tabulka249[[#This Row],[Data]])-1)</f>
        <v/>
      </c>
      <c r="I303" s="5" t="str">
        <f ca="1">IF(INDIRECT("A"&amp;ROW())="","",(Tabulka249[[#This Row],[Pořadí2 - i2]]-1)/COUNT([Data]))</f>
        <v/>
      </c>
      <c r="J303" s="5" t="str">
        <f ca="1">IF(INDIRECT("A"&amp;ROW())="","",H303/COUNT([Data]))</f>
        <v/>
      </c>
      <c r="K303" s="72" t="str">
        <f ca="1">IF(INDIRECT("A"&amp;ROW())="","",NORMDIST(Tabulka249[[#This Row],[Data]],$X$6,$X$7,1))</f>
        <v/>
      </c>
      <c r="L303" s="5" t="str">
        <f t="shared" ca="1" si="13"/>
        <v/>
      </c>
      <c r="M303" s="5" t="str">
        <f>IF(ROW()=7,MAX(Tabulka249[D_i]),"")</f>
        <v/>
      </c>
      <c r="N303" s="5"/>
      <c r="O303" s="80"/>
      <c r="P303" s="80"/>
      <c r="Q303" s="80"/>
      <c r="R303" s="76" t="str">
        <f>IF(ROW()=7,IF(SUM([pomocná])&gt;0,SUM([pomocná]),1.36/SQRT(COUNT(Tabulka249[Data]))),"")</f>
        <v/>
      </c>
      <c r="S303" s="79"/>
      <c r="T303" s="72"/>
      <c r="U303" s="72"/>
      <c r="V303" s="72"/>
    </row>
    <row r="304" spans="1:22">
      <c r="A304" s="4" t="str">
        <f>IF('Odhad parametrů populace'!D307="","",'Odhad parametrů populace'!D307)</f>
        <v/>
      </c>
      <c r="B304" s="69" t="str">
        <f ca="1">IF(INDIRECT("A"&amp;ROW())="","",RANK(A304,[Data],1))</f>
        <v/>
      </c>
      <c r="C304" s="5" t="str">
        <f ca="1">IF(INDIRECT("A"&amp;ROW())="","",(B304-1)/COUNT([Data]))</f>
        <v/>
      </c>
      <c r="D304" s="5" t="str">
        <f ca="1">IF(INDIRECT("A"&amp;ROW())="","",B304/COUNT([Data]))</f>
        <v/>
      </c>
      <c r="E304" t="str">
        <f t="shared" ca="1" si="14"/>
        <v/>
      </c>
      <c r="F304" s="5" t="str">
        <f t="shared" ca="1" si="12"/>
        <v/>
      </c>
      <c r="G304" s="5" t="str">
        <f>IF(ROW()=7,MAX([D_i]),"")</f>
        <v/>
      </c>
      <c r="H304" s="69" t="str">
        <f ca="1">IF(INDIRECT("A"&amp;ROW())="","",RANK([Data],[Data],1)+COUNTIF([Data],Tabulka249[[#This Row],[Data]])-1)</f>
        <v/>
      </c>
      <c r="I304" s="5" t="str">
        <f ca="1">IF(INDIRECT("A"&amp;ROW())="","",(Tabulka249[[#This Row],[Pořadí2 - i2]]-1)/COUNT([Data]))</f>
        <v/>
      </c>
      <c r="J304" s="5" t="str">
        <f ca="1">IF(INDIRECT("A"&amp;ROW())="","",H304/COUNT([Data]))</f>
        <v/>
      </c>
      <c r="K304" s="72" t="str">
        <f ca="1">IF(INDIRECT("A"&amp;ROW())="","",NORMDIST(Tabulka249[[#This Row],[Data]],$X$6,$X$7,1))</f>
        <v/>
      </c>
      <c r="L304" s="5" t="str">
        <f t="shared" ca="1" si="13"/>
        <v/>
      </c>
      <c r="M304" s="5" t="str">
        <f>IF(ROW()=7,MAX(Tabulka249[D_i]),"")</f>
        <v/>
      </c>
      <c r="N304" s="5"/>
      <c r="O304" s="80"/>
      <c r="P304" s="80"/>
      <c r="Q304" s="80"/>
      <c r="R304" s="76" t="str">
        <f>IF(ROW()=7,IF(SUM([pomocná])&gt;0,SUM([pomocná]),1.36/SQRT(COUNT(Tabulka249[Data]))),"")</f>
        <v/>
      </c>
      <c r="S304" s="79"/>
      <c r="T304" s="72"/>
      <c r="U304" s="72"/>
      <c r="V304" s="72"/>
    </row>
    <row r="305" spans="1:22">
      <c r="A305" s="4" t="str">
        <f>IF('Odhad parametrů populace'!D308="","",'Odhad parametrů populace'!D308)</f>
        <v/>
      </c>
      <c r="B305" s="69" t="str">
        <f ca="1">IF(INDIRECT("A"&amp;ROW())="","",RANK(A305,[Data],1))</f>
        <v/>
      </c>
      <c r="C305" s="5" t="str">
        <f ca="1">IF(INDIRECT("A"&amp;ROW())="","",(B305-1)/COUNT([Data]))</f>
        <v/>
      </c>
      <c r="D305" s="5" t="str">
        <f ca="1">IF(INDIRECT("A"&amp;ROW())="","",B305/COUNT([Data]))</f>
        <v/>
      </c>
      <c r="E305" t="str">
        <f t="shared" ca="1" si="14"/>
        <v/>
      </c>
      <c r="F305" s="5" t="str">
        <f t="shared" ca="1" si="12"/>
        <v/>
      </c>
      <c r="G305" s="5" t="str">
        <f>IF(ROW()=7,MAX([D_i]),"")</f>
        <v/>
      </c>
      <c r="H305" s="69" t="str">
        <f ca="1">IF(INDIRECT("A"&amp;ROW())="","",RANK([Data],[Data],1)+COUNTIF([Data],Tabulka249[[#This Row],[Data]])-1)</f>
        <v/>
      </c>
      <c r="I305" s="5" t="str">
        <f ca="1">IF(INDIRECT("A"&amp;ROW())="","",(Tabulka249[[#This Row],[Pořadí2 - i2]]-1)/COUNT([Data]))</f>
        <v/>
      </c>
      <c r="J305" s="5" t="str">
        <f ca="1">IF(INDIRECT("A"&amp;ROW())="","",H305/COUNT([Data]))</f>
        <v/>
      </c>
      <c r="K305" s="72" t="str">
        <f ca="1">IF(INDIRECT("A"&amp;ROW())="","",NORMDIST(Tabulka249[[#This Row],[Data]],$X$6,$X$7,1))</f>
        <v/>
      </c>
      <c r="L305" s="5" t="str">
        <f t="shared" ca="1" si="13"/>
        <v/>
      </c>
      <c r="M305" s="5" t="str">
        <f>IF(ROW()=7,MAX(Tabulka249[D_i]),"")</f>
        <v/>
      </c>
      <c r="N305" s="5"/>
      <c r="O305" s="80"/>
      <c r="P305" s="80"/>
      <c r="Q305" s="80"/>
      <c r="R305" s="76" t="str">
        <f>IF(ROW()=7,IF(SUM([pomocná])&gt;0,SUM([pomocná]),1.36/SQRT(COUNT(Tabulka249[Data]))),"")</f>
        <v/>
      </c>
      <c r="S305" s="79"/>
      <c r="T305" s="72"/>
      <c r="U305" s="72"/>
      <c r="V305" s="72"/>
    </row>
    <row r="306" spans="1:22">
      <c r="A306" s="4" t="str">
        <f>IF('Odhad parametrů populace'!D309="","",'Odhad parametrů populace'!D309)</f>
        <v/>
      </c>
      <c r="B306" s="69" t="str">
        <f ca="1">IF(INDIRECT("A"&amp;ROW())="","",RANK(A306,[Data],1))</f>
        <v/>
      </c>
      <c r="C306" s="5" t="str">
        <f ca="1">IF(INDIRECT("A"&amp;ROW())="","",(B306-1)/COUNT([Data]))</f>
        <v/>
      </c>
      <c r="D306" s="5" t="str">
        <f ca="1">IF(INDIRECT("A"&amp;ROW())="","",B306/COUNT([Data]))</f>
        <v/>
      </c>
      <c r="E306" t="str">
        <f t="shared" ca="1" si="14"/>
        <v/>
      </c>
      <c r="F306" s="5" t="str">
        <f t="shared" ca="1" si="12"/>
        <v/>
      </c>
      <c r="G306" s="5" t="str">
        <f>IF(ROW()=7,MAX([D_i]),"")</f>
        <v/>
      </c>
      <c r="H306" s="69" t="str">
        <f ca="1">IF(INDIRECT("A"&amp;ROW())="","",RANK([Data],[Data],1)+COUNTIF([Data],Tabulka249[[#This Row],[Data]])-1)</f>
        <v/>
      </c>
      <c r="I306" s="5" t="str">
        <f ca="1">IF(INDIRECT("A"&amp;ROW())="","",(Tabulka249[[#This Row],[Pořadí2 - i2]]-1)/COUNT([Data]))</f>
        <v/>
      </c>
      <c r="J306" s="5" t="str">
        <f ca="1">IF(INDIRECT("A"&amp;ROW())="","",H306/COUNT([Data]))</f>
        <v/>
      </c>
      <c r="K306" s="72" t="str">
        <f ca="1">IF(INDIRECT("A"&amp;ROW())="","",NORMDIST(Tabulka249[[#This Row],[Data]],$X$6,$X$7,1))</f>
        <v/>
      </c>
      <c r="L306" s="5" t="str">
        <f t="shared" ca="1" si="13"/>
        <v/>
      </c>
      <c r="M306" s="5" t="str">
        <f>IF(ROW()=7,MAX(Tabulka249[D_i]),"")</f>
        <v/>
      </c>
      <c r="N306" s="5"/>
      <c r="O306" s="80"/>
      <c r="P306" s="80"/>
      <c r="Q306" s="80"/>
      <c r="R306" s="76" t="str">
        <f>IF(ROW()=7,IF(SUM([pomocná])&gt;0,SUM([pomocná]),1.36/SQRT(COUNT(Tabulka249[Data]))),"")</f>
        <v/>
      </c>
      <c r="S306" s="79"/>
      <c r="T306" s="72"/>
      <c r="U306" s="72"/>
      <c r="V306" s="72"/>
    </row>
    <row r="307" spans="1:22">
      <c r="A307" s="4" t="str">
        <f>IF('Odhad parametrů populace'!D310="","",'Odhad parametrů populace'!D310)</f>
        <v/>
      </c>
      <c r="B307" s="69" t="str">
        <f ca="1">IF(INDIRECT("A"&amp;ROW())="","",RANK(A307,[Data],1))</f>
        <v/>
      </c>
      <c r="C307" s="5" t="str">
        <f ca="1">IF(INDIRECT("A"&amp;ROW())="","",(B307-1)/COUNT([Data]))</f>
        <v/>
      </c>
      <c r="D307" s="5" t="str">
        <f ca="1">IF(INDIRECT("A"&amp;ROW())="","",B307/COUNT([Data]))</f>
        <v/>
      </c>
      <c r="E307" t="str">
        <f t="shared" ca="1" si="14"/>
        <v/>
      </c>
      <c r="F307" s="5" t="str">
        <f t="shared" ca="1" si="12"/>
        <v/>
      </c>
      <c r="G307" s="5" t="str">
        <f>IF(ROW()=7,MAX([D_i]),"")</f>
        <v/>
      </c>
      <c r="H307" s="69" t="str">
        <f ca="1">IF(INDIRECT("A"&amp;ROW())="","",RANK([Data],[Data],1)+COUNTIF([Data],Tabulka249[[#This Row],[Data]])-1)</f>
        <v/>
      </c>
      <c r="I307" s="5" t="str">
        <f ca="1">IF(INDIRECT("A"&amp;ROW())="","",(Tabulka249[[#This Row],[Pořadí2 - i2]]-1)/COUNT([Data]))</f>
        <v/>
      </c>
      <c r="J307" s="5" t="str">
        <f ca="1">IF(INDIRECT("A"&amp;ROW())="","",H307/COUNT([Data]))</f>
        <v/>
      </c>
      <c r="K307" s="72" t="str">
        <f ca="1">IF(INDIRECT("A"&amp;ROW())="","",NORMDIST(Tabulka249[[#This Row],[Data]],$X$6,$X$7,1))</f>
        <v/>
      </c>
      <c r="L307" s="5" t="str">
        <f t="shared" ca="1" si="13"/>
        <v/>
      </c>
      <c r="M307" s="5" t="str">
        <f>IF(ROW()=7,MAX(Tabulka249[D_i]),"")</f>
        <v/>
      </c>
      <c r="N307" s="5"/>
      <c r="O307" s="80"/>
      <c r="P307" s="80"/>
      <c r="Q307" s="80"/>
      <c r="R307" s="76" t="str">
        <f>IF(ROW()=7,IF(SUM([pomocná])&gt;0,SUM([pomocná]),1.36/SQRT(COUNT(Tabulka249[Data]))),"")</f>
        <v/>
      </c>
      <c r="S307" s="79"/>
      <c r="T307" s="72"/>
      <c r="U307" s="72"/>
      <c r="V307" s="72"/>
    </row>
    <row r="308" spans="1:22">
      <c r="A308" s="4" t="str">
        <f>IF('Odhad parametrů populace'!D311="","",'Odhad parametrů populace'!D311)</f>
        <v/>
      </c>
      <c r="B308" s="69" t="str">
        <f ca="1">IF(INDIRECT("A"&amp;ROW())="","",RANK(A308,[Data],1))</f>
        <v/>
      </c>
      <c r="C308" s="5" t="str">
        <f ca="1">IF(INDIRECT("A"&amp;ROW())="","",(B308-1)/COUNT([Data]))</f>
        <v/>
      </c>
      <c r="D308" s="5" t="str">
        <f ca="1">IF(INDIRECT("A"&amp;ROW())="","",B308/COUNT([Data]))</f>
        <v/>
      </c>
      <c r="E308" t="str">
        <f t="shared" ca="1" si="14"/>
        <v/>
      </c>
      <c r="F308" s="5" t="str">
        <f t="shared" ca="1" si="12"/>
        <v/>
      </c>
      <c r="G308" s="5" t="str">
        <f>IF(ROW()=7,MAX([D_i]),"")</f>
        <v/>
      </c>
      <c r="H308" s="69" t="str">
        <f ca="1">IF(INDIRECT("A"&amp;ROW())="","",RANK([Data],[Data],1)+COUNTIF([Data],Tabulka249[[#This Row],[Data]])-1)</f>
        <v/>
      </c>
      <c r="I308" s="5" t="str">
        <f ca="1">IF(INDIRECT("A"&amp;ROW())="","",(Tabulka249[[#This Row],[Pořadí2 - i2]]-1)/COUNT([Data]))</f>
        <v/>
      </c>
      <c r="J308" s="5" t="str">
        <f ca="1">IF(INDIRECT("A"&amp;ROW())="","",H308/COUNT([Data]))</f>
        <v/>
      </c>
      <c r="K308" s="72" t="str">
        <f ca="1">IF(INDIRECT("A"&amp;ROW())="","",NORMDIST(Tabulka249[[#This Row],[Data]],$X$6,$X$7,1))</f>
        <v/>
      </c>
      <c r="L308" s="5" t="str">
        <f t="shared" ca="1" si="13"/>
        <v/>
      </c>
      <c r="M308" s="5" t="str">
        <f>IF(ROW()=7,MAX(Tabulka249[D_i]),"")</f>
        <v/>
      </c>
      <c r="N308" s="5"/>
      <c r="O308" s="80"/>
      <c r="P308" s="80"/>
      <c r="Q308" s="80"/>
      <c r="R308" s="76" t="str">
        <f>IF(ROW()=7,IF(SUM([pomocná])&gt;0,SUM([pomocná]),1.36/SQRT(COUNT(Tabulka249[Data]))),"")</f>
        <v/>
      </c>
      <c r="S308" s="79"/>
      <c r="T308" s="72"/>
      <c r="U308" s="72"/>
      <c r="V308" s="72"/>
    </row>
    <row r="309" spans="1:22">
      <c r="A309" s="4" t="str">
        <f>IF('Odhad parametrů populace'!D312="","",'Odhad parametrů populace'!D312)</f>
        <v/>
      </c>
      <c r="B309" s="69" t="str">
        <f ca="1">IF(INDIRECT("A"&amp;ROW())="","",RANK(A309,[Data],1))</f>
        <v/>
      </c>
      <c r="C309" s="5" t="str">
        <f ca="1">IF(INDIRECT("A"&amp;ROW())="","",(B309-1)/COUNT([Data]))</f>
        <v/>
      </c>
      <c r="D309" s="5" t="str">
        <f ca="1">IF(INDIRECT("A"&amp;ROW())="","",B309/COUNT([Data]))</f>
        <v/>
      </c>
      <c r="E309" t="str">
        <f t="shared" ca="1" si="14"/>
        <v/>
      </c>
      <c r="F309" s="5" t="str">
        <f t="shared" ca="1" si="12"/>
        <v/>
      </c>
      <c r="G309" s="5" t="str">
        <f>IF(ROW()=7,MAX([D_i]),"")</f>
        <v/>
      </c>
      <c r="H309" s="69" t="str">
        <f ca="1">IF(INDIRECT("A"&amp;ROW())="","",RANK([Data],[Data],1)+COUNTIF([Data],Tabulka249[[#This Row],[Data]])-1)</f>
        <v/>
      </c>
      <c r="I309" s="5" t="str">
        <f ca="1">IF(INDIRECT("A"&amp;ROW())="","",(Tabulka249[[#This Row],[Pořadí2 - i2]]-1)/COUNT([Data]))</f>
        <v/>
      </c>
      <c r="J309" s="5" t="str">
        <f ca="1">IF(INDIRECT("A"&amp;ROW())="","",H309/COUNT([Data]))</f>
        <v/>
      </c>
      <c r="K309" s="72" t="str">
        <f ca="1">IF(INDIRECT("A"&amp;ROW())="","",NORMDIST(Tabulka249[[#This Row],[Data]],$X$6,$X$7,1))</f>
        <v/>
      </c>
      <c r="L309" s="5" t="str">
        <f t="shared" ca="1" si="13"/>
        <v/>
      </c>
      <c r="M309" s="5" t="str">
        <f>IF(ROW()=7,MAX(Tabulka249[D_i]),"")</f>
        <v/>
      </c>
      <c r="N309" s="5"/>
      <c r="O309" s="80"/>
      <c r="P309" s="80"/>
      <c r="Q309" s="80"/>
      <c r="R309" s="76" t="str">
        <f>IF(ROW()=7,IF(SUM([pomocná])&gt;0,SUM([pomocná]),1.36/SQRT(COUNT(Tabulka249[Data]))),"")</f>
        <v/>
      </c>
      <c r="S309" s="79"/>
      <c r="T309" s="72"/>
      <c r="U309" s="72"/>
      <c r="V309" s="72"/>
    </row>
    <row r="310" spans="1:22">
      <c r="A310" s="4" t="str">
        <f>IF('Odhad parametrů populace'!D313="","",'Odhad parametrů populace'!D313)</f>
        <v/>
      </c>
      <c r="B310" s="69" t="str">
        <f ca="1">IF(INDIRECT("A"&amp;ROW())="","",RANK(A310,[Data],1))</f>
        <v/>
      </c>
      <c r="C310" s="5" t="str">
        <f ca="1">IF(INDIRECT("A"&amp;ROW())="","",(B310-1)/COUNT([Data]))</f>
        <v/>
      </c>
      <c r="D310" s="5" t="str">
        <f ca="1">IF(INDIRECT("A"&amp;ROW())="","",B310/COUNT([Data]))</f>
        <v/>
      </c>
      <c r="E310" t="str">
        <f t="shared" ca="1" si="14"/>
        <v/>
      </c>
      <c r="F310" s="5" t="str">
        <f t="shared" ca="1" si="12"/>
        <v/>
      </c>
      <c r="G310" s="5" t="str">
        <f>IF(ROW()=7,MAX([D_i]),"")</f>
        <v/>
      </c>
      <c r="H310" s="69" t="str">
        <f ca="1">IF(INDIRECT("A"&amp;ROW())="","",RANK([Data],[Data],1)+COUNTIF([Data],Tabulka249[[#This Row],[Data]])-1)</f>
        <v/>
      </c>
      <c r="I310" s="5" t="str">
        <f ca="1">IF(INDIRECT("A"&amp;ROW())="","",(Tabulka249[[#This Row],[Pořadí2 - i2]]-1)/COUNT([Data]))</f>
        <v/>
      </c>
      <c r="J310" s="5" t="str">
        <f ca="1">IF(INDIRECT("A"&amp;ROW())="","",H310/COUNT([Data]))</f>
        <v/>
      </c>
      <c r="K310" s="72" t="str">
        <f ca="1">IF(INDIRECT("A"&amp;ROW())="","",NORMDIST(Tabulka249[[#This Row],[Data]],$X$6,$X$7,1))</f>
        <v/>
      </c>
      <c r="L310" s="5" t="str">
        <f t="shared" ca="1" si="13"/>
        <v/>
      </c>
      <c r="M310" s="5" t="str">
        <f>IF(ROW()=7,MAX(Tabulka249[D_i]),"")</f>
        <v/>
      </c>
      <c r="N310" s="5"/>
      <c r="O310" s="80"/>
      <c r="P310" s="80"/>
      <c r="Q310" s="80"/>
      <c r="R310" s="76" t="str">
        <f>IF(ROW()=7,IF(SUM([pomocná])&gt;0,SUM([pomocná]),1.36/SQRT(COUNT(Tabulka249[Data]))),"")</f>
        <v/>
      </c>
      <c r="S310" s="79"/>
      <c r="T310" s="72"/>
      <c r="U310" s="72"/>
      <c r="V310" s="72"/>
    </row>
    <row r="311" spans="1:22">
      <c r="A311" s="4" t="str">
        <f>IF('Odhad parametrů populace'!D314="","",'Odhad parametrů populace'!D314)</f>
        <v/>
      </c>
      <c r="B311" s="69" t="str">
        <f ca="1">IF(INDIRECT("A"&amp;ROW())="","",RANK(A311,[Data],1))</f>
        <v/>
      </c>
      <c r="C311" s="5" t="str">
        <f ca="1">IF(INDIRECT("A"&amp;ROW())="","",(B311-1)/COUNT([Data]))</f>
        <v/>
      </c>
      <c r="D311" s="5" t="str">
        <f ca="1">IF(INDIRECT("A"&amp;ROW())="","",B311/COUNT([Data]))</f>
        <v/>
      </c>
      <c r="E311" t="str">
        <f t="shared" ca="1" si="14"/>
        <v/>
      </c>
      <c r="F311" s="5" t="str">
        <f t="shared" ca="1" si="12"/>
        <v/>
      </c>
      <c r="G311" s="5" t="str">
        <f>IF(ROW()=7,MAX([D_i]),"")</f>
        <v/>
      </c>
      <c r="H311" s="69" t="str">
        <f ca="1">IF(INDIRECT("A"&amp;ROW())="","",RANK([Data],[Data],1)+COUNTIF([Data],Tabulka249[[#This Row],[Data]])-1)</f>
        <v/>
      </c>
      <c r="I311" s="5" t="str">
        <f ca="1">IF(INDIRECT("A"&amp;ROW())="","",(Tabulka249[[#This Row],[Pořadí2 - i2]]-1)/COUNT([Data]))</f>
        <v/>
      </c>
      <c r="J311" s="5" t="str">
        <f ca="1">IF(INDIRECT("A"&amp;ROW())="","",H311/COUNT([Data]))</f>
        <v/>
      </c>
      <c r="K311" s="72" t="str">
        <f ca="1">IF(INDIRECT("A"&amp;ROW())="","",NORMDIST(Tabulka249[[#This Row],[Data]],$X$6,$X$7,1))</f>
        <v/>
      </c>
      <c r="L311" s="5" t="str">
        <f t="shared" ca="1" si="13"/>
        <v/>
      </c>
      <c r="M311" s="5" t="str">
        <f>IF(ROW()=7,MAX(Tabulka249[D_i]),"")</f>
        <v/>
      </c>
      <c r="N311" s="5"/>
      <c r="O311" s="80"/>
      <c r="P311" s="80"/>
      <c r="Q311" s="80"/>
      <c r="R311" s="76" t="str">
        <f>IF(ROW()=7,IF(SUM([pomocná])&gt;0,SUM([pomocná]),1.36/SQRT(COUNT(Tabulka249[Data]))),"")</f>
        <v/>
      </c>
      <c r="S311" s="79"/>
      <c r="T311" s="72"/>
      <c r="U311" s="72"/>
      <c r="V311" s="72"/>
    </row>
    <row r="312" spans="1:22">
      <c r="A312" s="4" t="str">
        <f>IF('Odhad parametrů populace'!D315="","",'Odhad parametrů populace'!D315)</f>
        <v/>
      </c>
      <c r="B312" s="69" t="str">
        <f ca="1">IF(INDIRECT("A"&amp;ROW())="","",RANK(A312,[Data],1))</f>
        <v/>
      </c>
      <c r="C312" s="5" t="str">
        <f ca="1">IF(INDIRECT("A"&amp;ROW())="","",(B312-1)/COUNT([Data]))</f>
        <v/>
      </c>
      <c r="D312" s="5" t="str">
        <f ca="1">IF(INDIRECT("A"&amp;ROW())="","",B312/COUNT([Data]))</f>
        <v/>
      </c>
      <c r="E312" t="str">
        <f t="shared" ca="1" si="14"/>
        <v/>
      </c>
      <c r="F312" s="5" t="str">
        <f t="shared" ca="1" si="12"/>
        <v/>
      </c>
      <c r="G312" s="5" t="str">
        <f>IF(ROW()=7,MAX([D_i]),"")</f>
        <v/>
      </c>
      <c r="H312" s="69" t="str">
        <f ca="1">IF(INDIRECT("A"&amp;ROW())="","",RANK([Data],[Data],1)+COUNTIF([Data],Tabulka249[[#This Row],[Data]])-1)</f>
        <v/>
      </c>
      <c r="I312" s="5" t="str">
        <f ca="1">IF(INDIRECT("A"&amp;ROW())="","",(Tabulka249[[#This Row],[Pořadí2 - i2]]-1)/COUNT([Data]))</f>
        <v/>
      </c>
      <c r="J312" s="5" t="str">
        <f ca="1">IF(INDIRECT("A"&amp;ROW())="","",H312/COUNT([Data]))</f>
        <v/>
      </c>
      <c r="K312" s="72" t="str">
        <f ca="1">IF(INDIRECT("A"&amp;ROW())="","",NORMDIST(Tabulka249[[#This Row],[Data]],$X$6,$X$7,1))</f>
        <v/>
      </c>
      <c r="L312" s="5" t="str">
        <f t="shared" ca="1" si="13"/>
        <v/>
      </c>
      <c r="M312" s="5" t="str">
        <f>IF(ROW()=7,MAX(Tabulka249[D_i]),"")</f>
        <v/>
      </c>
      <c r="N312" s="5"/>
      <c r="O312" s="80"/>
      <c r="P312" s="80"/>
      <c r="Q312" s="80"/>
      <c r="R312" s="76" t="str">
        <f>IF(ROW()=7,IF(SUM([pomocná])&gt;0,SUM([pomocná]),1.36/SQRT(COUNT(Tabulka249[Data]))),"")</f>
        <v/>
      </c>
      <c r="S312" s="79"/>
      <c r="T312" s="72"/>
      <c r="U312" s="72"/>
      <c r="V312" s="72"/>
    </row>
    <row r="313" spans="1:22">
      <c r="A313" s="4" t="str">
        <f>IF('Odhad parametrů populace'!D316="","",'Odhad parametrů populace'!D316)</f>
        <v/>
      </c>
      <c r="B313" s="69" t="str">
        <f ca="1">IF(INDIRECT("A"&amp;ROW())="","",RANK(A313,[Data],1))</f>
        <v/>
      </c>
      <c r="C313" s="5" t="str">
        <f ca="1">IF(INDIRECT("A"&amp;ROW())="","",(B313-1)/COUNT([Data]))</f>
        <v/>
      </c>
      <c r="D313" s="5" t="str">
        <f ca="1">IF(INDIRECT("A"&amp;ROW())="","",B313/COUNT([Data]))</f>
        <v/>
      </c>
      <c r="E313" t="str">
        <f t="shared" ca="1" si="14"/>
        <v/>
      </c>
      <c r="F313" s="5" t="str">
        <f t="shared" ca="1" si="12"/>
        <v/>
      </c>
      <c r="G313" s="5" t="str">
        <f>IF(ROW()=7,MAX([D_i]),"")</f>
        <v/>
      </c>
      <c r="H313" s="69" t="str">
        <f ca="1">IF(INDIRECT("A"&amp;ROW())="","",RANK([Data],[Data],1)+COUNTIF([Data],Tabulka249[[#This Row],[Data]])-1)</f>
        <v/>
      </c>
      <c r="I313" s="5" t="str">
        <f ca="1">IF(INDIRECT("A"&amp;ROW())="","",(Tabulka249[[#This Row],[Pořadí2 - i2]]-1)/COUNT([Data]))</f>
        <v/>
      </c>
      <c r="J313" s="5" t="str">
        <f ca="1">IF(INDIRECT("A"&amp;ROW())="","",H313/COUNT([Data]))</f>
        <v/>
      </c>
      <c r="K313" s="72" t="str">
        <f ca="1">IF(INDIRECT("A"&amp;ROW())="","",NORMDIST(Tabulka249[[#This Row],[Data]],$X$6,$X$7,1))</f>
        <v/>
      </c>
      <c r="L313" s="5" t="str">
        <f t="shared" ca="1" si="13"/>
        <v/>
      </c>
      <c r="M313" s="5" t="str">
        <f>IF(ROW()=7,MAX(Tabulka249[D_i]),"")</f>
        <v/>
      </c>
      <c r="N313" s="5"/>
      <c r="O313" s="80"/>
      <c r="P313" s="80"/>
      <c r="Q313" s="80"/>
      <c r="R313" s="76" t="str">
        <f>IF(ROW()=7,IF(SUM([pomocná])&gt;0,SUM([pomocná]),1.36/SQRT(COUNT(Tabulka249[Data]))),"")</f>
        <v/>
      </c>
      <c r="S313" s="79"/>
      <c r="T313" s="72"/>
      <c r="U313" s="72"/>
      <c r="V313" s="72"/>
    </row>
    <row r="314" spans="1:22">
      <c r="A314" s="4" t="str">
        <f>IF('Odhad parametrů populace'!D317="","",'Odhad parametrů populace'!D317)</f>
        <v/>
      </c>
      <c r="B314" s="69" t="str">
        <f ca="1">IF(INDIRECT("A"&amp;ROW())="","",RANK(A314,[Data],1))</f>
        <v/>
      </c>
      <c r="C314" s="5" t="str">
        <f ca="1">IF(INDIRECT("A"&amp;ROW())="","",(B314-1)/COUNT([Data]))</f>
        <v/>
      </c>
      <c r="D314" s="5" t="str">
        <f ca="1">IF(INDIRECT("A"&amp;ROW())="","",B314/COUNT([Data]))</f>
        <v/>
      </c>
      <c r="E314" t="str">
        <f t="shared" ca="1" si="14"/>
        <v/>
      </c>
      <c r="F314" s="5" t="str">
        <f t="shared" ca="1" si="12"/>
        <v/>
      </c>
      <c r="G314" s="5" t="str">
        <f>IF(ROW()=7,MAX([D_i]),"")</f>
        <v/>
      </c>
      <c r="H314" s="69" t="str">
        <f ca="1">IF(INDIRECT("A"&amp;ROW())="","",RANK([Data],[Data],1)+COUNTIF([Data],Tabulka249[[#This Row],[Data]])-1)</f>
        <v/>
      </c>
      <c r="I314" s="5" t="str">
        <f ca="1">IF(INDIRECT("A"&amp;ROW())="","",(Tabulka249[[#This Row],[Pořadí2 - i2]]-1)/COUNT([Data]))</f>
        <v/>
      </c>
      <c r="J314" s="5" t="str">
        <f ca="1">IF(INDIRECT("A"&amp;ROW())="","",H314/COUNT([Data]))</f>
        <v/>
      </c>
      <c r="K314" s="72" t="str">
        <f ca="1">IF(INDIRECT("A"&amp;ROW())="","",NORMDIST(Tabulka249[[#This Row],[Data]],$X$6,$X$7,1))</f>
        <v/>
      </c>
      <c r="L314" s="5" t="str">
        <f t="shared" ca="1" si="13"/>
        <v/>
      </c>
      <c r="M314" s="5" t="str">
        <f>IF(ROW()=7,MAX(Tabulka249[D_i]),"")</f>
        <v/>
      </c>
      <c r="N314" s="5"/>
      <c r="O314" s="80"/>
      <c r="P314" s="80"/>
      <c r="Q314" s="80"/>
      <c r="R314" s="76" t="str">
        <f>IF(ROW()=7,IF(SUM([pomocná])&gt;0,SUM([pomocná]),1.36/SQRT(COUNT(Tabulka249[Data]))),"")</f>
        <v/>
      </c>
      <c r="S314" s="79"/>
      <c r="T314" s="72"/>
      <c r="U314" s="72"/>
      <c r="V314" s="72"/>
    </row>
    <row r="315" spans="1:22">
      <c r="A315" s="4" t="str">
        <f>IF('Odhad parametrů populace'!D318="","",'Odhad parametrů populace'!D318)</f>
        <v/>
      </c>
      <c r="B315" s="69" t="str">
        <f ca="1">IF(INDIRECT("A"&amp;ROW())="","",RANK(A315,[Data],1))</f>
        <v/>
      </c>
      <c r="C315" s="5" t="str">
        <f ca="1">IF(INDIRECT("A"&amp;ROW())="","",(B315-1)/COUNT([Data]))</f>
        <v/>
      </c>
      <c r="D315" s="5" t="str">
        <f ca="1">IF(INDIRECT("A"&amp;ROW())="","",B315/COUNT([Data]))</f>
        <v/>
      </c>
      <c r="E315" t="str">
        <f t="shared" ca="1" si="14"/>
        <v/>
      </c>
      <c r="F315" s="5" t="str">
        <f t="shared" ca="1" si="12"/>
        <v/>
      </c>
      <c r="G315" s="5" t="str">
        <f>IF(ROW()=7,MAX([D_i]),"")</f>
        <v/>
      </c>
      <c r="H315" s="69" t="str">
        <f ca="1">IF(INDIRECT("A"&amp;ROW())="","",RANK([Data],[Data],1)+COUNTIF([Data],Tabulka249[[#This Row],[Data]])-1)</f>
        <v/>
      </c>
      <c r="I315" s="5" t="str">
        <f ca="1">IF(INDIRECT("A"&amp;ROW())="","",(Tabulka249[[#This Row],[Pořadí2 - i2]]-1)/COUNT([Data]))</f>
        <v/>
      </c>
      <c r="J315" s="5" t="str">
        <f ca="1">IF(INDIRECT("A"&amp;ROW())="","",H315/COUNT([Data]))</f>
        <v/>
      </c>
      <c r="K315" s="72" t="str">
        <f ca="1">IF(INDIRECT("A"&amp;ROW())="","",NORMDIST(Tabulka249[[#This Row],[Data]],$X$6,$X$7,1))</f>
        <v/>
      </c>
      <c r="L315" s="5" t="str">
        <f t="shared" ca="1" si="13"/>
        <v/>
      </c>
      <c r="M315" s="5" t="str">
        <f>IF(ROW()=7,MAX(Tabulka249[D_i]),"")</f>
        <v/>
      </c>
      <c r="N315" s="5"/>
      <c r="O315" s="80"/>
      <c r="P315" s="80"/>
      <c r="Q315" s="80"/>
      <c r="R315" s="76" t="str">
        <f>IF(ROW()=7,IF(SUM([pomocná])&gt;0,SUM([pomocná]),1.36/SQRT(COUNT(Tabulka249[Data]))),"")</f>
        <v/>
      </c>
      <c r="S315" s="79"/>
      <c r="T315" s="72"/>
      <c r="U315" s="72"/>
      <c r="V315" s="72"/>
    </row>
    <row r="316" spans="1:22">
      <c r="A316" s="4" t="str">
        <f>IF('Odhad parametrů populace'!D319="","",'Odhad parametrů populace'!D319)</f>
        <v/>
      </c>
      <c r="B316" s="69" t="str">
        <f ca="1">IF(INDIRECT("A"&amp;ROW())="","",RANK(A316,[Data],1))</f>
        <v/>
      </c>
      <c r="C316" s="5" t="str">
        <f ca="1">IF(INDIRECT("A"&amp;ROW())="","",(B316-1)/COUNT([Data]))</f>
        <v/>
      </c>
      <c r="D316" s="5" t="str">
        <f ca="1">IF(INDIRECT("A"&amp;ROW())="","",B316/COUNT([Data]))</f>
        <v/>
      </c>
      <c r="E316" t="str">
        <f t="shared" ca="1" si="14"/>
        <v/>
      </c>
      <c r="F316" s="5" t="str">
        <f t="shared" ca="1" si="12"/>
        <v/>
      </c>
      <c r="G316" s="5" t="str">
        <f>IF(ROW()=7,MAX([D_i]),"")</f>
        <v/>
      </c>
      <c r="H316" s="69" t="str">
        <f ca="1">IF(INDIRECT("A"&amp;ROW())="","",RANK([Data],[Data],1)+COUNTIF([Data],Tabulka249[[#This Row],[Data]])-1)</f>
        <v/>
      </c>
      <c r="I316" s="5" t="str">
        <f ca="1">IF(INDIRECT("A"&amp;ROW())="","",(Tabulka249[[#This Row],[Pořadí2 - i2]]-1)/COUNT([Data]))</f>
        <v/>
      </c>
      <c r="J316" s="5" t="str">
        <f ca="1">IF(INDIRECT("A"&amp;ROW())="","",H316/COUNT([Data]))</f>
        <v/>
      </c>
      <c r="K316" s="72" t="str">
        <f ca="1">IF(INDIRECT("A"&amp;ROW())="","",NORMDIST(Tabulka249[[#This Row],[Data]],$X$6,$X$7,1))</f>
        <v/>
      </c>
      <c r="L316" s="5" t="str">
        <f t="shared" ca="1" si="13"/>
        <v/>
      </c>
      <c r="M316" s="5" t="str">
        <f>IF(ROW()=7,MAX(Tabulka249[D_i]),"")</f>
        <v/>
      </c>
      <c r="N316" s="5"/>
      <c r="O316" s="80"/>
      <c r="P316" s="80"/>
      <c r="Q316" s="80"/>
      <c r="R316" s="76" t="str">
        <f>IF(ROW()=7,IF(SUM([pomocná])&gt;0,SUM([pomocná]),1.36/SQRT(COUNT(Tabulka249[Data]))),"")</f>
        <v/>
      </c>
      <c r="S316" s="79"/>
      <c r="T316" s="72"/>
      <c r="U316" s="72"/>
      <c r="V316" s="72"/>
    </row>
    <row r="317" spans="1:22">
      <c r="A317" s="4" t="str">
        <f>IF('Odhad parametrů populace'!D320="","",'Odhad parametrů populace'!D320)</f>
        <v/>
      </c>
      <c r="B317" s="69" t="str">
        <f ca="1">IF(INDIRECT("A"&amp;ROW())="","",RANK(A317,[Data],1))</f>
        <v/>
      </c>
      <c r="C317" s="5" t="str">
        <f ca="1">IF(INDIRECT("A"&amp;ROW())="","",(B317-1)/COUNT([Data]))</f>
        <v/>
      </c>
      <c r="D317" s="5" t="str">
        <f ca="1">IF(INDIRECT("A"&amp;ROW())="","",B317/COUNT([Data]))</f>
        <v/>
      </c>
      <c r="E317" t="str">
        <f t="shared" ca="1" si="14"/>
        <v/>
      </c>
      <c r="F317" s="5" t="str">
        <f t="shared" ca="1" si="12"/>
        <v/>
      </c>
      <c r="G317" s="5" t="str">
        <f>IF(ROW()=7,MAX([D_i]),"")</f>
        <v/>
      </c>
      <c r="H317" s="69" t="str">
        <f ca="1">IF(INDIRECT("A"&amp;ROW())="","",RANK([Data],[Data],1)+COUNTIF([Data],Tabulka249[[#This Row],[Data]])-1)</f>
        <v/>
      </c>
      <c r="I317" s="5" t="str">
        <f ca="1">IF(INDIRECT("A"&amp;ROW())="","",(Tabulka249[[#This Row],[Pořadí2 - i2]]-1)/COUNT([Data]))</f>
        <v/>
      </c>
      <c r="J317" s="5" t="str">
        <f ca="1">IF(INDIRECT("A"&amp;ROW())="","",H317/COUNT([Data]))</f>
        <v/>
      </c>
      <c r="K317" s="72" t="str">
        <f ca="1">IF(INDIRECT("A"&amp;ROW())="","",NORMDIST(Tabulka249[[#This Row],[Data]],$X$6,$X$7,1))</f>
        <v/>
      </c>
      <c r="L317" s="5" t="str">
        <f t="shared" ca="1" si="13"/>
        <v/>
      </c>
      <c r="M317" s="5" t="str">
        <f>IF(ROW()=7,MAX(Tabulka249[D_i]),"")</f>
        <v/>
      </c>
      <c r="N317" s="5"/>
      <c r="O317" s="80"/>
      <c r="P317" s="80"/>
      <c r="Q317" s="80"/>
      <c r="R317" s="76" t="str">
        <f>IF(ROW()=7,IF(SUM([pomocná])&gt;0,SUM([pomocná]),1.36/SQRT(COUNT(Tabulka249[Data]))),"")</f>
        <v/>
      </c>
      <c r="S317" s="79"/>
      <c r="T317" s="72"/>
      <c r="U317" s="72"/>
      <c r="V317" s="72"/>
    </row>
    <row r="318" spans="1:22">
      <c r="A318" s="4" t="str">
        <f>IF('Odhad parametrů populace'!D321="","",'Odhad parametrů populace'!D321)</f>
        <v/>
      </c>
      <c r="B318" s="69" t="str">
        <f ca="1">IF(INDIRECT("A"&amp;ROW())="","",RANK(A318,[Data],1))</f>
        <v/>
      </c>
      <c r="C318" s="5" t="str">
        <f ca="1">IF(INDIRECT("A"&amp;ROW())="","",(B318-1)/COUNT([Data]))</f>
        <v/>
      </c>
      <c r="D318" s="5" t="str">
        <f ca="1">IF(INDIRECT("A"&amp;ROW())="","",B318/COUNT([Data]))</f>
        <v/>
      </c>
      <c r="E318" t="str">
        <f t="shared" ca="1" si="14"/>
        <v/>
      </c>
      <c r="F318" s="5" t="str">
        <f t="shared" ca="1" si="12"/>
        <v/>
      </c>
      <c r="G318" s="5" t="str">
        <f>IF(ROW()=7,MAX([D_i]),"")</f>
        <v/>
      </c>
      <c r="H318" s="69" t="str">
        <f ca="1">IF(INDIRECT("A"&amp;ROW())="","",RANK([Data],[Data],1)+COUNTIF([Data],Tabulka249[[#This Row],[Data]])-1)</f>
        <v/>
      </c>
      <c r="I318" s="5" t="str">
        <f ca="1">IF(INDIRECT("A"&amp;ROW())="","",(Tabulka249[[#This Row],[Pořadí2 - i2]]-1)/COUNT([Data]))</f>
        <v/>
      </c>
      <c r="J318" s="5" t="str">
        <f ca="1">IF(INDIRECT("A"&amp;ROW())="","",H318/COUNT([Data]))</f>
        <v/>
      </c>
      <c r="K318" s="72" t="str">
        <f ca="1">IF(INDIRECT("A"&amp;ROW())="","",NORMDIST(Tabulka249[[#This Row],[Data]],$X$6,$X$7,1))</f>
        <v/>
      </c>
      <c r="L318" s="5" t="str">
        <f t="shared" ca="1" si="13"/>
        <v/>
      </c>
      <c r="M318" s="5" t="str">
        <f>IF(ROW()=7,MAX(Tabulka249[D_i]),"")</f>
        <v/>
      </c>
      <c r="N318" s="5"/>
      <c r="O318" s="80"/>
      <c r="P318" s="80"/>
      <c r="Q318" s="80"/>
      <c r="R318" s="76" t="str">
        <f>IF(ROW()=7,IF(SUM([pomocná])&gt;0,SUM([pomocná]),1.36/SQRT(COUNT(Tabulka249[Data]))),"")</f>
        <v/>
      </c>
      <c r="S318" s="79"/>
      <c r="T318" s="72"/>
      <c r="U318" s="72"/>
      <c r="V318" s="72"/>
    </row>
    <row r="319" spans="1:22">
      <c r="A319" s="4" t="str">
        <f>IF('Odhad parametrů populace'!D322="","",'Odhad parametrů populace'!D322)</f>
        <v/>
      </c>
      <c r="B319" s="69" t="str">
        <f ca="1">IF(INDIRECT("A"&amp;ROW())="","",RANK(A319,[Data],1))</f>
        <v/>
      </c>
      <c r="C319" s="5" t="str">
        <f ca="1">IF(INDIRECT("A"&amp;ROW())="","",(B319-1)/COUNT([Data]))</f>
        <v/>
      </c>
      <c r="D319" s="5" t="str">
        <f ca="1">IF(INDIRECT("A"&amp;ROW())="","",B319/COUNT([Data]))</f>
        <v/>
      </c>
      <c r="E319" t="str">
        <f t="shared" ca="1" si="14"/>
        <v/>
      </c>
      <c r="F319" s="5" t="str">
        <f t="shared" ca="1" si="12"/>
        <v/>
      </c>
      <c r="G319" s="5" t="str">
        <f>IF(ROW()=7,MAX([D_i]),"")</f>
        <v/>
      </c>
      <c r="H319" s="69" t="str">
        <f ca="1">IF(INDIRECT("A"&amp;ROW())="","",RANK([Data],[Data],1)+COUNTIF([Data],Tabulka249[[#This Row],[Data]])-1)</f>
        <v/>
      </c>
      <c r="I319" s="5" t="str">
        <f ca="1">IF(INDIRECT("A"&amp;ROW())="","",(Tabulka249[[#This Row],[Pořadí2 - i2]]-1)/COUNT([Data]))</f>
        <v/>
      </c>
      <c r="J319" s="5" t="str">
        <f ca="1">IF(INDIRECT("A"&amp;ROW())="","",H319/COUNT([Data]))</f>
        <v/>
      </c>
      <c r="K319" s="72" t="str">
        <f ca="1">IF(INDIRECT("A"&amp;ROW())="","",NORMDIST(Tabulka249[[#This Row],[Data]],$X$6,$X$7,1))</f>
        <v/>
      </c>
      <c r="L319" s="5" t="str">
        <f t="shared" ca="1" si="13"/>
        <v/>
      </c>
      <c r="M319" s="5" t="str">
        <f>IF(ROW()=7,MAX(Tabulka249[D_i]),"")</f>
        <v/>
      </c>
      <c r="N319" s="5"/>
      <c r="O319" s="80"/>
      <c r="P319" s="80"/>
      <c r="Q319" s="80"/>
      <c r="R319" s="76" t="str">
        <f>IF(ROW()=7,IF(SUM([pomocná])&gt;0,SUM([pomocná]),1.36/SQRT(COUNT(Tabulka249[Data]))),"")</f>
        <v/>
      </c>
      <c r="S319" s="79"/>
      <c r="T319" s="72"/>
      <c r="U319" s="72"/>
      <c r="V319" s="72"/>
    </row>
    <row r="320" spans="1:22">
      <c r="A320" s="4" t="str">
        <f>IF('Odhad parametrů populace'!D323="","",'Odhad parametrů populace'!D323)</f>
        <v/>
      </c>
      <c r="B320" s="69" t="str">
        <f ca="1">IF(INDIRECT("A"&amp;ROW())="","",RANK(A320,[Data],1))</f>
        <v/>
      </c>
      <c r="C320" s="5" t="str">
        <f ca="1">IF(INDIRECT("A"&amp;ROW())="","",(B320-1)/COUNT([Data]))</f>
        <v/>
      </c>
      <c r="D320" s="5" t="str">
        <f ca="1">IF(INDIRECT("A"&amp;ROW())="","",B320/COUNT([Data]))</f>
        <v/>
      </c>
      <c r="E320" t="str">
        <f t="shared" ca="1" si="14"/>
        <v/>
      </c>
      <c r="F320" s="5" t="str">
        <f t="shared" ca="1" si="12"/>
        <v/>
      </c>
      <c r="G320" s="5" t="str">
        <f>IF(ROW()=7,MAX([D_i]),"")</f>
        <v/>
      </c>
      <c r="H320" s="69" t="str">
        <f ca="1">IF(INDIRECT("A"&amp;ROW())="","",RANK([Data],[Data],1)+COUNTIF([Data],Tabulka249[[#This Row],[Data]])-1)</f>
        <v/>
      </c>
      <c r="I320" s="5" t="str">
        <f ca="1">IF(INDIRECT("A"&amp;ROW())="","",(Tabulka249[[#This Row],[Pořadí2 - i2]]-1)/COUNT([Data]))</f>
        <v/>
      </c>
      <c r="J320" s="5" t="str">
        <f ca="1">IF(INDIRECT("A"&amp;ROW())="","",H320/COUNT([Data]))</f>
        <v/>
      </c>
      <c r="K320" s="72" t="str">
        <f ca="1">IF(INDIRECT("A"&amp;ROW())="","",NORMDIST(Tabulka249[[#This Row],[Data]],$X$6,$X$7,1))</f>
        <v/>
      </c>
      <c r="L320" s="5" t="str">
        <f t="shared" ca="1" si="13"/>
        <v/>
      </c>
      <c r="M320" s="5" t="str">
        <f>IF(ROW()=7,MAX(Tabulka249[D_i]),"")</f>
        <v/>
      </c>
      <c r="N320" s="5"/>
      <c r="O320" s="80"/>
      <c r="P320" s="80"/>
      <c r="Q320" s="80"/>
      <c r="R320" s="76" t="str">
        <f>IF(ROW()=7,IF(SUM([pomocná])&gt;0,SUM([pomocná]),1.36/SQRT(COUNT(Tabulka249[Data]))),"")</f>
        <v/>
      </c>
      <c r="S320" s="79"/>
      <c r="T320" s="72"/>
      <c r="U320" s="72"/>
      <c r="V320" s="72"/>
    </row>
    <row r="321" spans="1:22">
      <c r="A321" s="4" t="str">
        <f>IF('Odhad parametrů populace'!D324="","",'Odhad parametrů populace'!D324)</f>
        <v/>
      </c>
      <c r="B321" s="69" t="str">
        <f ca="1">IF(INDIRECT("A"&amp;ROW())="","",RANK(A321,[Data],1))</f>
        <v/>
      </c>
      <c r="C321" s="5" t="str">
        <f ca="1">IF(INDIRECT("A"&amp;ROW())="","",(B321-1)/COUNT([Data]))</f>
        <v/>
      </c>
      <c r="D321" s="5" t="str">
        <f ca="1">IF(INDIRECT("A"&amp;ROW())="","",B321/COUNT([Data]))</f>
        <v/>
      </c>
      <c r="E321" t="str">
        <f t="shared" ca="1" si="14"/>
        <v/>
      </c>
      <c r="F321" s="5" t="str">
        <f t="shared" ca="1" si="12"/>
        <v/>
      </c>
      <c r="G321" s="5" t="str">
        <f>IF(ROW()=7,MAX([D_i]),"")</f>
        <v/>
      </c>
      <c r="H321" s="69" t="str">
        <f ca="1">IF(INDIRECT("A"&amp;ROW())="","",RANK([Data],[Data],1)+COUNTIF([Data],Tabulka249[[#This Row],[Data]])-1)</f>
        <v/>
      </c>
      <c r="I321" s="5" t="str">
        <f ca="1">IF(INDIRECT("A"&amp;ROW())="","",(Tabulka249[[#This Row],[Pořadí2 - i2]]-1)/COUNT([Data]))</f>
        <v/>
      </c>
      <c r="J321" s="5" t="str">
        <f ca="1">IF(INDIRECT("A"&amp;ROW())="","",H321/COUNT([Data]))</f>
        <v/>
      </c>
      <c r="K321" s="72" t="str">
        <f ca="1">IF(INDIRECT("A"&amp;ROW())="","",NORMDIST(Tabulka249[[#This Row],[Data]],$X$6,$X$7,1))</f>
        <v/>
      </c>
      <c r="L321" s="5" t="str">
        <f t="shared" ca="1" si="13"/>
        <v/>
      </c>
      <c r="M321" s="5" t="str">
        <f>IF(ROW()=7,MAX(Tabulka249[D_i]),"")</f>
        <v/>
      </c>
      <c r="N321" s="5"/>
      <c r="O321" s="80"/>
      <c r="P321" s="80"/>
      <c r="Q321" s="80"/>
      <c r="R321" s="76" t="str">
        <f>IF(ROW()=7,IF(SUM([pomocná])&gt;0,SUM([pomocná]),1.36/SQRT(COUNT(Tabulka249[Data]))),"")</f>
        <v/>
      </c>
      <c r="S321" s="79"/>
      <c r="T321" s="72"/>
      <c r="U321" s="72"/>
      <c r="V321" s="72"/>
    </row>
    <row r="322" spans="1:22">
      <c r="A322" s="4" t="str">
        <f>IF('Odhad parametrů populace'!D325="","",'Odhad parametrů populace'!D325)</f>
        <v/>
      </c>
      <c r="B322" s="69" t="str">
        <f ca="1">IF(INDIRECT("A"&amp;ROW())="","",RANK(A322,[Data],1))</f>
        <v/>
      </c>
      <c r="C322" s="5" t="str">
        <f ca="1">IF(INDIRECT("A"&amp;ROW())="","",(B322-1)/COUNT([Data]))</f>
        <v/>
      </c>
      <c r="D322" s="5" t="str">
        <f ca="1">IF(INDIRECT("A"&amp;ROW())="","",B322/COUNT([Data]))</f>
        <v/>
      </c>
      <c r="E322" t="str">
        <f t="shared" ca="1" si="14"/>
        <v/>
      </c>
      <c r="F322" s="5" t="str">
        <f t="shared" ca="1" si="12"/>
        <v/>
      </c>
      <c r="G322" s="5" t="str">
        <f>IF(ROW()=7,MAX([D_i]),"")</f>
        <v/>
      </c>
      <c r="H322" s="69" t="str">
        <f ca="1">IF(INDIRECT("A"&amp;ROW())="","",RANK([Data],[Data],1)+COUNTIF([Data],Tabulka249[[#This Row],[Data]])-1)</f>
        <v/>
      </c>
      <c r="I322" s="5" t="str">
        <f ca="1">IF(INDIRECT("A"&amp;ROW())="","",(Tabulka249[[#This Row],[Pořadí2 - i2]]-1)/COUNT([Data]))</f>
        <v/>
      </c>
      <c r="J322" s="5" t="str">
        <f ca="1">IF(INDIRECT("A"&amp;ROW())="","",H322/COUNT([Data]))</f>
        <v/>
      </c>
      <c r="K322" s="72" t="str">
        <f ca="1">IF(INDIRECT("A"&amp;ROW())="","",NORMDIST(Tabulka249[[#This Row],[Data]],$X$6,$X$7,1))</f>
        <v/>
      </c>
      <c r="L322" s="5" t="str">
        <f t="shared" ca="1" si="13"/>
        <v/>
      </c>
      <c r="M322" s="5" t="str">
        <f>IF(ROW()=7,MAX(Tabulka249[D_i]),"")</f>
        <v/>
      </c>
      <c r="N322" s="5"/>
      <c r="O322" s="80"/>
      <c r="P322" s="80"/>
      <c r="Q322" s="80"/>
      <c r="R322" s="76" t="str">
        <f>IF(ROW()=7,IF(SUM([pomocná])&gt;0,SUM([pomocná]),1.36/SQRT(COUNT(Tabulka249[Data]))),"")</f>
        <v/>
      </c>
      <c r="S322" s="79"/>
      <c r="T322" s="72"/>
      <c r="U322" s="72"/>
      <c r="V322" s="72"/>
    </row>
    <row r="323" spans="1:22">
      <c r="A323" s="4" t="str">
        <f>IF('Odhad parametrů populace'!D326="","",'Odhad parametrů populace'!D326)</f>
        <v/>
      </c>
      <c r="B323" s="69" t="str">
        <f ca="1">IF(INDIRECT("A"&amp;ROW())="","",RANK(A323,[Data],1))</f>
        <v/>
      </c>
      <c r="C323" s="5" t="str">
        <f ca="1">IF(INDIRECT("A"&amp;ROW())="","",(B323-1)/COUNT([Data]))</f>
        <v/>
      </c>
      <c r="D323" s="5" t="str">
        <f ca="1">IF(INDIRECT("A"&amp;ROW())="","",B323/COUNT([Data]))</f>
        <v/>
      </c>
      <c r="E323" t="str">
        <f t="shared" ca="1" si="14"/>
        <v/>
      </c>
      <c r="F323" s="5" t="str">
        <f t="shared" ca="1" si="12"/>
        <v/>
      </c>
      <c r="G323" s="5" t="str">
        <f>IF(ROW()=7,MAX([D_i]),"")</f>
        <v/>
      </c>
      <c r="H323" s="69" t="str">
        <f ca="1">IF(INDIRECT("A"&amp;ROW())="","",RANK([Data],[Data],1)+COUNTIF([Data],Tabulka249[[#This Row],[Data]])-1)</f>
        <v/>
      </c>
      <c r="I323" s="5" t="str">
        <f ca="1">IF(INDIRECT("A"&amp;ROW())="","",(Tabulka249[[#This Row],[Pořadí2 - i2]]-1)/COUNT([Data]))</f>
        <v/>
      </c>
      <c r="J323" s="5" t="str">
        <f ca="1">IF(INDIRECT("A"&amp;ROW())="","",H323/COUNT([Data]))</f>
        <v/>
      </c>
      <c r="K323" s="72" t="str">
        <f ca="1">IF(INDIRECT("A"&amp;ROW())="","",NORMDIST(Tabulka249[[#This Row],[Data]],$X$6,$X$7,1))</f>
        <v/>
      </c>
      <c r="L323" s="5" t="str">
        <f t="shared" ca="1" si="13"/>
        <v/>
      </c>
      <c r="M323" s="5" t="str">
        <f>IF(ROW()=7,MAX(Tabulka249[D_i]),"")</f>
        <v/>
      </c>
      <c r="N323" s="5"/>
      <c r="O323" s="80"/>
      <c r="P323" s="80"/>
      <c r="Q323" s="80"/>
      <c r="R323" s="76" t="str">
        <f>IF(ROW()=7,IF(SUM([pomocná])&gt;0,SUM([pomocná]),1.36/SQRT(COUNT(Tabulka249[Data]))),"")</f>
        <v/>
      </c>
      <c r="S323" s="79"/>
      <c r="T323" s="72"/>
      <c r="U323" s="72"/>
      <c r="V323" s="72"/>
    </row>
    <row r="324" spans="1:22">
      <c r="A324" s="4" t="str">
        <f>IF('Odhad parametrů populace'!D327="","",'Odhad parametrů populace'!D327)</f>
        <v/>
      </c>
      <c r="B324" s="69" t="str">
        <f ca="1">IF(INDIRECT("A"&amp;ROW())="","",RANK(A324,[Data],1))</f>
        <v/>
      </c>
      <c r="C324" s="5" t="str">
        <f ca="1">IF(INDIRECT("A"&amp;ROW())="","",(B324-1)/COUNT([Data]))</f>
        <v/>
      </c>
      <c r="D324" s="5" t="str">
        <f ca="1">IF(INDIRECT("A"&amp;ROW())="","",B324/COUNT([Data]))</f>
        <v/>
      </c>
      <c r="E324" t="str">
        <f t="shared" ca="1" si="14"/>
        <v/>
      </c>
      <c r="F324" s="5" t="str">
        <f t="shared" ca="1" si="12"/>
        <v/>
      </c>
      <c r="G324" s="5" t="str">
        <f>IF(ROW()=7,MAX([D_i]),"")</f>
        <v/>
      </c>
      <c r="H324" s="69" t="str">
        <f ca="1">IF(INDIRECT("A"&amp;ROW())="","",RANK([Data],[Data],1)+COUNTIF([Data],Tabulka249[[#This Row],[Data]])-1)</f>
        <v/>
      </c>
      <c r="I324" s="5" t="str">
        <f ca="1">IF(INDIRECT("A"&amp;ROW())="","",(Tabulka249[[#This Row],[Pořadí2 - i2]]-1)/COUNT([Data]))</f>
        <v/>
      </c>
      <c r="J324" s="5" t="str">
        <f ca="1">IF(INDIRECT("A"&amp;ROW())="","",H324/COUNT([Data]))</f>
        <v/>
      </c>
      <c r="K324" s="72" t="str">
        <f ca="1">IF(INDIRECT("A"&amp;ROW())="","",NORMDIST(Tabulka249[[#This Row],[Data]],$X$6,$X$7,1))</f>
        <v/>
      </c>
      <c r="L324" s="5" t="str">
        <f t="shared" ca="1" si="13"/>
        <v/>
      </c>
      <c r="M324" s="5" t="str">
        <f>IF(ROW()=7,MAX(Tabulka249[D_i]),"")</f>
        <v/>
      </c>
      <c r="N324" s="5"/>
      <c r="O324" s="80"/>
      <c r="P324" s="80"/>
      <c r="Q324" s="80"/>
      <c r="R324" s="76" t="str">
        <f>IF(ROW()=7,IF(SUM([pomocná])&gt;0,SUM([pomocná]),1.36/SQRT(COUNT(Tabulka249[Data]))),"")</f>
        <v/>
      </c>
      <c r="S324" s="79"/>
      <c r="T324" s="72"/>
      <c r="U324" s="72"/>
      <c r="V324" s="72"/>
    </row>
    <row r="325" spans="1:22">
      <c r="A325" s="4" t="str">
        <f>IF('Odhad parametrů populace'!D328="","",'Odhad parametrů populace'!D328)</f>
        <v/>
      </c>
      <c r="B325" s="69" t="str">
        <f ca="1">IF(INDIRECT("A"&amp;ROW())="","",RANK(A325,[Data],1))</f>
        <v/>
      </c>
      <c r="C325" s="5" t="str">
        <f ca="1">IF(INDIRECT("A"&amp;ROW())="","",(B325-1)/COUNT([Data]))</f>
        <v/>
      </c>
      <c r="D325" s="5" t="str">
        <f ca="1">IF(INDIRECT("A"&amp;ROW())="","",B325/COUNT([Data]))</f>
        <v/>
      </c>
      <c r="E325" t="str">
        <f t="shared" ca="1" si="14"/>
        <v/>
      </c>
      <c r="F325" s="5" t="str">
        <f t="shared" ca="1" si="12"/>
        <v/>
      </c>
      <c r="G325" s="5" t="str">
        <f>IF(ROW()=7,MAX([D_i]),"")</f>
        <v/>
      </c>
      <c r="H325" s="69" t="str">
        <f ca="1">IF(INDIRECT("A"&amp;ROW())="","",RANK([Data],[Data],1)+COUNTIF([Data],Tabulka249[[#This Row],[Data]])-1)</f>
        <v/>
      </c>
      <c r="I325" s="5" t="str">
        <f ca="1">IF(INDIRECT("A"&amp;ROW())="","",(Tabulka249[[#This Row],[Pořadí2 - i2]]-1)/COUNT([Data]))</f>
        <v/>
      </c>
      <c r="J325" s="5" t="str">
        <f ca="1">IF(INDIRECT("A"&amp;ROW())="","",H325/COUNT([Data]))</f>
        <v/>
      </c>
      <c r="K325" s="72" t="str">
        <f ca="1">IF(INDIRECT("A"&amp;ROW())="","",NORMDIST(Tabulka249[[#This Row],[Data]],$X$6,$X$7,1))</f>
        <v/>
      </c>
      <c r="L325" s="5" t="str">
        <f t="shared" ca="1" si="13"/>
        <v/>
      </c>
      <c r="M325" s="5" t="str">
        <f>IF(ROW()=7,MAX(Tabulka249[D_i]),"")</f>
        <v/>
      </c>
      <c r="N325" s="5"/>
      <c r="O325" s="80"/>
      <c r="P325" s="80"/>
      <c r="Q325" s="80"/>
      <c r="R325" s="76" t="str">
        <f>IF(ROW()=7,IF(SUM([pomocná])&gt;0,SUM([pomocná]),1.36/SQRT(COUNT(Tabulka249[Data]))),"")</f>
        <v/>
      </c>
      <c r="S325" s="79"/>
      <c r="T325" s="72"/>
      <c r="U325" s="72"/>
      <c r="V325" s="72"/>
    </row>
    <row r="326" spans="1:22">
      <c r="A326" s="4" t="str">
        <f>IF('Odhad parametrů populace'!D329="","",'Odhad parametrů populace'!D329)</f>
        <v/>
      </c>
      <c r="B326" s="69" t="str">
        <f ca="1">IF(INDIRECT("A"&amp;ROW())="","",RANK(A326,[Data],1))</f>
        <v/>
      </c>
      <c r="C326" s="5" t="str">
        <f ca="1">IF(INDIRECT("A"&amp;ROW())="","",(B326-1)/COUNT([Data]))</f>
        <v/>
      </c>
      <c r="D326" s="5" t="str">
        <f ca="1">IF(INDIRECT("A"&amp;ROW())="","",B326/COUNT([Data]))</f>
        <v/>
      </c>
      <c r="E326" t="str">
        <f t="shared" ca="1" si="14"/>
        <v/>
      </c>
      <c r="F326" s="5" t="str">
        <f t="shared" ca="1" si="12"/>
        <v/>
      </c>
      <c r="G326" s="5" t="str">
        <f>IF(ROW()=7,MAX([D_i]),"")</f>
        <v/>
      </c>
      <c r="H326" s="69" t="str">
        <f ca="1">IF(INDIRECT("A"&amp;ROW())="","",RANK([Data],[Data],1)+COUNTIF([Data],Tabulka249[[#This Row],[Data]])-1)</f>
        <v/>
      </c>
      <c r="I326" s="5" t="str">
        <f ca="1">IF(INDIRECT("A"&amp;ROW())="","",(Tabulka249[[#This Row],[Pořadí2 - i2]]-1)/COUNT([Data]))</f>
        <v/>
      </c>
      <c r="J326" s="5" t="str">
        <f ca="1">IF(INDIRECT("A"&amp;ROW())="","",H326/COUNT([Data]))</f>
        <v/>
      </c>
      <c r="K326" s="72" t="str">
        <f ca="1">IF(INDIRECT("A"&amp;ROW())="","",NORMDIST(Tabulka249[[#This Row],[Data]],$X$6,$X$7,1))</f>
        <v/>
      </c>
      <c r="L326" s="5" t="str">
        <f t="shared" ca="1" si="13"/>
        <v/>
      </c>
      <c r="M326" s="5" t="str">
        <f>IF(ROW()=7,MAX(Tabulka249[D_i]),"")</f>
        <v/>
      </c>
      <c r="N326" s="5"/>
      <c r="O326" s="80"/>
      <c r="P326" s="80"/>
      <c r="Q326" s="80"/>
      <c r="R326" s="76" t="str">
        <f>IF(ROW()=7,IF(SUM([pomocná])&gt;0,SUM([pomocná]),1.36/SQRT(COUNT(Tabulka249[Data]))),"")</f>
        <v/>
      </c>
      <c r="S326" s="79"/>
      <c r="T326" s="72"/>
      <c r="U326" s="72"/>
      <c r="V326" s="72"/>
    </row>
    <row r="327" spans="1:22">
      <c r="A327" s="4" t="str">
        <f>IF('Odhad parametrů populace'!D330="","",'Odhad parametrů populace'!D330)</f>
        <v/>
      </c>
      <c r="B327" s="69" t="str">
        <f ca="1">IF(INDIRECT("A"&amp;ROW())="","",RANK(A327,[Data],1))</f>
        <v/>
      </c>
      <c r="C327" s="5" t="str">
        <f ca="1">IF(INDIRECT("A"&amp;ROW())="","",(B327-1)/COUNT([Data]))</f>
        <v/>
      </c>
      <c r="D327" s="5" t="str">
        <f ca="1">IF(INDIRECT("A"&amp;ROW())="","",B327/COUNT([Data]))</f>
        <v/>
      </c>
      <c r="E327" t="str">
        <f t="shared" ca="1" si="14"/>
        <v/>
      </c>
      <c r="F327" s="5" t="str">
        <f t="shared" ref="F327:F390" ca="1" si="15">IF(INDIRECT("A"&amp;ROW())="","",MAX(ABS(C327-E327),ABS(D327-E327)))</f>
        <v/>
      </c>
      <c r="G327" s="5" t="str">
        <f>IF(ROW()=7,MAX([D_i]),"")</f>
        <v/>
      </c>
      <c r="H327" s="69" t="str">
        <f ca="1">IF(INDIRECT("A"&amp;ROW())="","",RANK([Data],[Data],1)+COUNTIF([Data],Tabulka249[[#This Row],[Data]])-1)</f>
        <v/>
      </c>
      <c r="I327" s="5" t="str">
        <f ca="1">IF(INDIRECT("A"&amp;ROW())="","",(Tabulka249[[#This Row],[Pořadí2 - i2]]-1)/COUNT([Data]))</f>
        <v/>
      </c>
      <c r="J327" s="5" t="str">
        <f ca="1">IF(INDIRECT("A"&amp;ROW())="","",H327/COUNT([Data]))</f>
        <v/>
      </c>
      <c r="K327" s="72" t="str">
        <f ca="1">IF(INDIRECT("A"&amp;ROW())="","",NORMDIST(Tabulka249[[#This Row],[Data]],$X$6,$X$7,1))</f>
        <v/>
      </c>
      <c r="L327" s="5" t="str">
        <f t="shared" ref="L327:L390" ca="1" si="16">IF(INDIRECT("A"&amp;ROW())="","",MAX(ABS(I327-K327),ABS(J327-K327)))</f>
        <v/>
      </c>
      <c r="M327" s="5" t="str">
        <f>IF(ROW()=7,MAX(Tabulka249[D_i]),"")</f>
        <v/>
      </c>
      <c r="N327" s="5"/>
      <c r="O327" s="80"/>
      <c r="P327" s="80"/>
      <c r="Q327" s="80"/>
      <c r="R327" s="76" t="str">
        <f>IF(ROW()=7,IF(SUM([pomocná])&gt;0,SUM([pomocná]),1.36/SQRT(COUNT(Tabulka249[Data]))),"")</f>
        <v/>
      </c>
      <c r="S327" s="79"/>
      <c r="T327" s="72"/>
      <c r="U327" s="72"/>
      <c r="V327" s="72"/>
    </row>
    <row r="328" spans="1:22">
      <c r="A328" s="4" t="str">
        <f>IF('Odhad parametrů populace'!D331="","",'Odhad parametrů populace'!D331)</f>
        <v/>
      </c>
      <c r="B328" s="69" t="str">
        <f ca="1">IF(INDIRECT("A"&amp;ROW())="","",RANK(A328,[Data],1))</f>
        <v/>
      </c>
      <c r="C328" s="5" t="str">
        <f ca="1">IF(INDIRECT("A"&amp;ROW())="","",(B328-1)/COUNT([Data]))</f>
        <v/>
      </c>
      <c r="D328" s="5" t="str">
        <f ca="1">IF(INDIRECT("A"&amp;ROW())="","",B328/COUNT([Data]))</f>
        <v/>
      </c>
      <c r="E328" t="str">
        <f t="shared" ref="E328:E391" ca="1" si="17">IF(INDIRECT("A"&amp;ROW())="","",NORMDIST(A328,$X$6,$X$7,1))</f>
        <v/>
      </c>
      <c r="F328" s="5" t="str">
        <f t="shared" ca="1" si="15"/>
        <v/>
      </c>
      <c r="G328" s="5" t="str">
        <f>IF(ROW()=7,MAX([D_i]),"")</f>
        <v/>
      </c>
      <c r="H328" s="69" t="str">
        <f ca="1">IF(INDIRECT("A"&amp;ROW())="","",RANK([Data],[Data],1)+COUNTIF([Data],Tabulka249[[#This Row],[Data]])-1)</f>
        <v/>
      </c>
      <c r="I328" s="5" t="str">
        <f ca="1">IF(INDIRECT("A"&amp;ROW())="","",(Tabulka249[[#This Row],[Pořadí2 - i2]]-1)/COUNT([Data]))</f>
        <v/>
      </c>
      <c r="J328" s="5" t="str">
        <f ca="1">IF(INDIRECT("A"&amp;ROW())="","",H328/COUNT([Data]))</f>
        <v/>
      </c>
      <c r="K328" s="72" t="str">
        <f ca="1">IF(INDIRECT("A"&amp;ROW())="","",NORMDIST(Tabulka249[[#This Row],[Data]],$X$6,$X$7,1))</f>
        <v/>
      </c>
      <c r="L328" s="5" t="str">
        <f t="shared" ca="1" si="16"/>
        <v/>
      </c>
      <c r="M328" s="5" t="str">
        <f>IF(ROW()=7,MAX(Tabulka249[D_i]),"")</f>
        <v/>
      </c>
      <c r="N328" s="5"/>
      <c r="O328" s="80"/>
      <c r="P328" s="80"/>
      <c r="Q328" s="80"/>
      <c r="R328" s="76" t="str">
        <f>IF(ROW()=7,IF(SUM([pomocná])&gt;0,SUM([pomocná]),1.36/SQRT(COUNT(Tabulka249[Data]))),"")</f>
        <v/>
      </c>
      <c r="S328" s="79"/>
      <c r="T328" s="72"/>
      <c r="U328" s="72"/>
      <c r="V328" s="72"/>
    </row>
    <row r="329" spans="1:22">
      <c r="A329" s="4" t="str">
        <f>IF('Odhad parametrů populace'!D332="","",'Odhad parametrů populace'!D332)</f>
        <v/>
      </c>
      <c r="B329" s="69" t="str">
        <f ca="1">IF(INDIRECT("A"&amp;ROW())="","",RANK(A329,[Data],1))</f>
        <v/>
      </c>
      <c r="C329" s="5" t="str">
        <f ca="1">IF(INDIRECT("A"&amp;ROW())="","",(B329-1)/COUNT([Data]))</f>
        <v/>
      </c>
      <c r="D329" s="5" t="str">
        <f ca="1">IF(INDIRECT("A"&amp;ROW())="","",B329/COUNT([Data]))</f>
        <v/>
      </c>
      <c r="E329" t="str">
        <f t="shared" ca="1" si="17"/>
        <v/>
      </c>
      <c r="F329" s="5" t="str">
        <f t="shared" ca="1" si="15"/>
        <v/>
      </c>
      <c r="G329" s="5" t="str">
        <f>IF(ROW()=7,MAX([D_i]),"")</f>
        <v/>
      </c>
      <c r="H329" s="69" t="str">
        <f ca="1">IF(INDIRECT("A"&amp;ROW())="","",RANK([Data],[Data],1)+COUNTIF([Data],Tabulka249[[#This Row],[Data]])-1)</f>
        <v/>
      </c>
      <c r="I329" s="5" t="str">
        <f ca="1">IF(INDIRECT("A"&amp;ROW())="","",(Tabulka249[[#This Row],[Pořadí2 - i2]]-1)/COUNT([Data]))</f>
        <v/>
      </c>
      <c r="J329" s="5" t="str">
        <f ca="1">IF(INDIRECT("A"&amp;ROW())="","",H329/COUNT([Data]))</f>
        <v/>
      </c>
      <c r="K329" s="72" t="str">
        <f ca="1">IF(INDIRECT("A"&amp;ROW())="","",NORMDIST(Tabulka249[[#This Row],[Data]],$X$6,$X$7,1))</f>
        <v/>
      </c>
      <c r="L329" s="5" t="str">
        <f t="shared" ca="1" si="16"/>
        <v/>
      </c>
      <c r="M329" s="5" t="str">
        <f>IF(ROW()=7,MAX(Tabulka249[D_i]),"")</f>
        <v/>
      </c>
      <c r="N329" s="5"/>
      <c r="O329" s="80"/>
      <c r="P329" s="80"/>
      <c r="Q329" s="80"/>
      <c r="R329" s="76" t="str">
        <f>IF(ROW()=7,IF(SUM([pomocná])&gt;0,SUM([pomocná]),1.36/SQRT(COUNT(Tabulka249[Data]))),"")</f>
        <v/>
      </c>
      <c r="S329" s="79"/>
      <c r="T329" s="72"/>
      <c r="U329" s="72"/>
      <c r="V329" s="72"/>
    </row>
    <row r="330" spans="1:22">
      <c r="A330" s="4" t="str">
        <f>IF('Odhad parametrů populace'!D333="","",'Odhad parametrů populace'!D333)</f>
        <v/>
      </c>
      <c r="B330" s="69" t="str">
        <f ca="1">IF(INDIRECT("A"&amp;ROW())="","",RANK(A330,[Data],1))</f>
        <v/>
      </c>
      <c r="C330" s="5" t="str">
        <f ca="1">IF(INDIRECT("A"&amp;ROW())="","",(B330-1)/COUNT([Data]))</f>
        <v/>
      </c>
      <c r="D330" s="5" t="str">
        <f ca="1">IF(INDIRECT("A"&amp;ROW())="","",B330/COUNT([Data]))</f>
        <v/>
      </c>
      <c r="E330" t="str">
        <f t="shared" ca="1" si="17"/>
        <v/>
      </c>
      <c r="F330" s="5" t="str">
        <f t="shared" ca="1" si="15"/>
        <v/>
      </c>
      <c r="G330" s="5" t="str">
        <f>IF(ROW()=7,MAX([D_i]),"")</f>
        <v/>
      </c>
      <c r="H330" s="69" t="str">
        <f ca="1">IF(INDIRECT("A"&amp;ROW())="","",RANK([Data],[Data],1)+COUNTIF([Data],Tabulka249[[#This Row],[Data]])-1)</f>
        <v/>
      </c>
      <c r="I330" s="5" t="str">
        <f ca="1">IF(INDIRECT("A"&amp;ROW())="","",(Tabulka249[[#This Row],[Pořadí2 - i2]]-1)/COUNT([Data]))</f>
        <v/>
      </c>
      <c r="J330" s="5" t="str">
        <f ca="1">IF(INDIRECT("A"&amp;ROW())="","",H330/COUNT([Data]))</f>
        <v/>
      </c>
      <c r="K330" s="72" t="str">
        <f ca="1">IF(INDIRECT("A"&amp;ROW())="","",NORMDIST(Tabulka249[[#This Row],[Data]],$X$6,$X$7,1))</f>
        <v/>
      </c>
      <c r="L330" s="5" t="str">
        <f t="shared" ca="1" si="16"/>
        <v/>
      </c>
      <c r="M330" s="5" t="str">
        <f>IF(ROW()=7,MAX(Tabulka249[D_i]),"")</f>
        <v/>
      </c>
      <c r="N330" s="5"/>
      <c r="O330" s="80"/>
      <c r="P330" s="80"/>
      <c r="Q330" s="80"/>
      <c r="R330" s="76" t="str">
        <f>IF(ROW()=7,IF(SUM([pomocná])&gt;0,SUM([pomocná]),1.36/SQRT(COUNT(Tabulka249[Data]))),"")</f>
        <v/>
      </c>
      <c r="S330" s="79"/>
      <c r="T330" s="72"/>
      <c r="U330" s="72"/>
      <c r="V330" s="72"/>
    </row>
    <row r="331" spans="1:22">
      <c r="A331" s="4" t="str">
        <f>IF('Odhad parametrů populace'!D334="","",'Odhad parametrů populace'!D334)</f>
        <v/>
      </c>
      <c r="B331" s="69" t="str">
        <f ca="1">IF(INDIRECT("A"&amp;ROW())="","",RANK(A331,[Data],1))</f>
        <v/>
      </c>
      <c r="C331" s="5" t="str">
        <f ca="1">IF(INDIRECT("A"&amp;ROW())="","",(B331-1)/COUNT([Data]))</f>
        <v/>
      </c>
      <c r="D331" s="5" t="str">
        <f ca="1">IF(INDIRECT("A"&amp;ROW())="","",B331/COUNT([Data]))</f>
        <v/>
      </c>
      <c r="E331" t="str">
        <f t="shared" ca="1" si="17"/>
        <v/>
      </c>
      <c r="F331" s="5" t="str">
        <f t="shared" ca="1" si="15"/>
        <v/>
      </c>
      <c r="G331" s="5" t="str">
        <f>IF(ROW()=7,MAX([D_i]),"")</f>
        <v/>
      </c>
      <c r="H331" s="69" t="str">
        <f ca="1">IF(INDIRECT("A"&amp;ROW())="","",RANK([Data],[Data],1)+COUNTIF([Data],Tabulka249[[#This Row],[Data]])-1)</f>
        <v/>
      </c>
      <c r="I331" s="5" t="str">
        <f ca="1">IF(INDIRECT("A"&amp;ROW())="","",(Tabulka249[[#This Row],[Pořadí2 - i2]]-1)/COUNT([Data]))</f>
        <v/>
      </c>
      <c r="J331" s="5" t="str">
        <f ca="1">IF(INDIRECT("A"&amp;ROW())="","",H331/COUNT([Data]))</f>
        <v/>
      </c>
      <c r="K331" s="72" t="str">
        <f ca="1">IF(INDIRECT("A"&amp;ROW())="","",NORMDIST(Tabulka249[[#This Row],[Data]],$X$6,$X$7,1))</f>
        <v/>
      </c>
      <c r="L331" s="5" t="str">
        <f t="shared" ca="1" si="16"/>
        <v/>
      </c>
      <c r="M331" s="5" t="str">
        <f>IF(ROW()=7,MAX(Tabulka249[D_i]),"")</f>
        <v/>
      </c>
      <c r="N331" s="5"/>
      <c r="O331" s="80"/>
      <c r="P331" s="80"/>
      <c r="Q331" s="80"/>
      <c r="R331" s="76" t="str">
        <f>IF(ROW()=7,IF(SUM([pomocná])&gt;0,SUM([pomocná]),1.36/SQRT(COUNT(Tabulka249[Data]))),"")</f>
        <v/>
      </c>
      <c r="S331" s="79"/>
      <c r="T331" s="72"/>
      <c r="U331" s="72"/>
      <c r="V331" s="72"/>
    </row>
    <row r="332" spans="1:22">
      <c r="A332" s="4" t="str">
        <f>IF('Odhad parametrů populace'!D335="","",'Odhad parametrů populace'!D335)</f>
        <v/>
      </c>
      <c r="B332" s="69" t="str">
        <f ca="1">IF(INDIRECT("A"&amp;ROW())="","",RANK(A332,[Data],1))</f>
        <v/>
      </c>
      <c r="C332" s="5" t="str">
        <f ca="1">IF(INDIRECT("A"&amp;ROW())="","",(B332-1)/COUNT([Data]))</f>
        <v/>
      </c>
      <c r="D332" s="5" t="str">
        <f ca="1">IF(INDIRECT("A"&amp;ROW())="","",B332/COUNT([Data]))</f>
        <v/>
      </c>
      <c r="E332" t="str">
        <f t="shared" ca="1" si="17"/>
        <v/>
      </c>
      <c r="F332" s="5" t="str">
        <f t="shared" ca="1" si="15"/>
        <v/>
      </c>
      <c r="G332" s="5" t="str">
        <f>IF(ROW()=7,MAX([D_i]),"")</f>
        <v/>
      </c>
      <c r="H332" s="69" t="str">
        <f ca="1">IF(INDIRECT("A"&amp;ROW())="","",RANK([Data],[Data],1)+COUNTIF([Data],Tabulka249[[#This Row],[Data]])-1)</f>
        <v/>
      </c>
      <c r="I332" s="5" t="str">
        <f ca="1">IF(INDIRECT("A"&amp;ROW())="","",(Tabulka249[[#This Row],[Pořadí2 - i2]]-1)/COUNT([Data]))</f>
        <v/>
      </c>
      <c r="J332" s="5" t="str">
        <f ca="1">IF(INDIRECT("A"&amp;ROW())="","",H332/COUNT([Data]))</f>
        <v/>
      </c>
      <c r="K332" s="72" t="str">
        <f ca="1">IF(INDIRECT("A"&amp;ROW())="","",NORMDIST(Tabulka249[[#This Row],[Data]],$X$6,$X$7,1))</f>
        <v/>
      </c>
      <c r="L332" s="5" t="str">
        <f t="shared" ca="1" si="16"/>
        <v/>
      </c>
      <c r="M332" s="5" t="str">
        <f>IF(ROW()=7,MAX(Tabulka249[D_i]),"")</f>
        <v/>
      </c>
      <c r="N332" s="5"/>
      <c r="O332" s="80"/>
      <c r="P332" s="80"/>
      <c r="Q332" s="80"/>
      <c r="R332" s="76" t="str">
        <f>IF(ROW()=7,IF(SUM([pomocná])&gt;0,SUM([pomocná]),1.36/SQRT(COUNT(Tabulka249[Data]))),"")</f>
        <v/>
      </c>
      <c r="S332" s="79"/>
      <c r="T332" s="72"/>
      <c r="U332" s="72"/>
      <c r="V332" s="72"/>
    </row>
    <row r="333" spans="1:22">
      <c r="A333" s="4" t="str">
        <f>IF('Odhad parametrů populace'!D336="","",'Odhad parametrů populace'!D336)</f>
        <v/>
      </c>
      <c r="B333" s="69" t="str">
        <f ca="1">IF(INDIRECT("A"&amp;ROW())="","",RANK(A333,[Data],1))</f>
        <v/>
      </c>
      <c r="C333" s="5" t="str">
        <f ca="1">IF(INDIRECT("A"&amp;ROW())="","",(B333-1)/COUNT([Data]))</f>
        <v/>
      </c>
      <c r="D333" s="5" t="str">
        <f ca="1">IF(INDIRECT("A"&amp;ROW())="","",B333/COUNT([Data]))</f>
        <v/>
      </c>
      <c r="E333" t="str">
        <f t="shared" ca="1" si="17"/>
        <v/>
      </c>
      <c r="F333" s="5" t="str">
        <f t="shared" ca="1" si="15"/>
        <v/>
      </c>
      <c r="G333" s="5" t="str">
        <f>IF(ROW()=7,MAX([D_i]),"")</f>
        <v/>
      </c>
      <c r="H333" s="69" t="str">
        <f ca="1">IF(INDIRECT("A"&amp;ROW())="","",RANK([Data],[Data],1)+COUNTIF([Data],Tabulka249[[#This Row],[Data]])-1)</f>
        <v/>
      </c>
      <c r="I333" s="5" t="str">
        <f ca="1">IF(INDIRECT("A"&amp;ROW())="","",(Tabulka249[[#This Row],[Pořadí2 - i2]]-1)/COUNT([Data]))</f>
        <v/>
      </c>
      <c r="J333" s="5" t="str">
        <f ca="1">IF(INDIRECT("A"&amp;ROW())="","",H333/COUNT([Data]))</f>
        <v/>
      </c>
      <c r="K333" s="72" t="str">
        <f ca="1">IF(INDIRECT("A"&amp;ROW())="","",NORMDIST(Tabulka249[[#This Row],[Data]],$X$6,$X$7,1))</f>
        <v/>
      </c>
      <c r="L333" s="5" t="str">
        <f t="shared" ca="1" si="16"/>
        <v/>
      </c>
      <c r="M333" s="5" t="str">
        <f>IF(ROW()=7,MAX(Tabulka249[D_i]),"")</f>
        <v/>
      </c>
      <c r="N333" s="5"/>
      <c r="O333" s="80"/>
      <c r="P333" s="80"/>
      <c r="Q333" s="80"/>
      <c r="R333" s="76" t="str">
        <f>IF(ROW()=7,IF(SUM([pomocná])&gt;0,SUM([pomocná]),1.36/SQRT(COUNT(Tabulka249[Data]))),"")</f>
        <v/>
      </c>
      <c r="S333" s="79"/>
      <c r="T333" s="72"/>
      <c r="U333" s="72"/>
      <c r="V333" s="72"/>
    </row>
    <row r="334" spans="1:22">
      <c r="A334" s="4" t="str">
        <f>IF('Odhad parametrů populace'!D337="","",'Odhad parametrů populace'!D337)</f>
        <v/>
      </c>
      <c r="B334" s="69" t="str">
        <f ca="1">IF(INDIRECT("A"&amp;ROW())="","",RANK(A334,[Data],1))</f>
        <v/>
      </c>
      <c r="C334" s="5" t="str">
        <f ca="1">IF(INDIRECT("A"&amp;ROW())="","",(B334-1)/COUNT([Data]))</f>
        <v/>
      </c>
      <c r="D334" s="5" t="str">
        <f ca="1">IF(INDIRECT("A"&amp;ROW())="","",B334/COUNT([Data]))</f>
        <v/>
      </c>
      <c r="E334" t="str">
        <f t="shared" ca="1" si="17"/>
        <v/>
      </c>
      <c r="F334" s="5" t="str">
        <f t="shared" ca="1" si="15"/>
        <v/>
      </c>
      <c r="G334" s="5" t="str">
        <f>IF(ROW()=7,MAX([D_i]),"")</f>
        <v/>
      </c>
      <c r="H334" s="69" t="str">
        <f ca="1">IF(INDIRECT("A"&amp;ROW())="","",RANK([Data],[Data],1)+COUNTIF([Data],Tabulka249[[#This Row],[Data]])-1)</f>
        <v/>
      </c>
      <c r="I334" s="5" t="str">
        <f ca="1">IF(INDIRECT("A"&amp;ROW())="","",(Tabulka249[[#This Row],[Pořadí2 - i2]]-1)/COUNT([Data]))</f>
        <v/>
      </c>
      <c r="J334" s="5" t="str">
        <f ca="1">IF(INDIRECT("A"&amp;ROW())="","",H334/COUNT([Data]))</f>
        <v/>
      </c>
      <c r="K334" s="72" t="str">
        <f ca="1">IF(INDIRECT("A"&amp;ROW())="","",NORMDIST(Tabulka249[[#This Row],[Data]],$X$6,$X$7,1))</f>
        <v/>
      </c>
      <c r="L334" s="5" t="str">
        <f t="shared" ca="1" si="16"/>
        <v/>
      </c>
      <c r="M334" s="5" t="str">
        <f>IF(ROW()=7,MAX(Tabulka249[D_i]),"")</f>
        <v/>
      </c>
      <c r="N334" s="5"/>
      <c r="O334" s="80"/>
      <c r="P334" s="80"/>
      <c r="Q334" s="80"/>
      <c r="R334" s="76" t="str">
        <f>IF(ROW()=7,IF(SUM([pomocná])&gt;0,SUM([pomocná]),1.36/SQRT(COUNT(Tabulka249[Data]))),"")</f>
        <v/>
      </c>
      <c r="S334" s="79"/>
      <c r="T334" s="72"/>
      <c r="U334" s="72"/>
      <c r="V334" s="72"/>
    </row>
    <row r="335" spans="1:22">
      <c r="A335" s="4" t="str">
        <f>IF('Odhad parametrů populace'!D338="","",'Odhad parametrů populace'!D338)</f>
        <v/>
      </c>
      <c r="B335" s="69" t="str">
        <f ca="1">IF(INDIRECT("A"&amp;ROW())="","",RANK(A335,[Data],1))</f>
        <v/>
      </c>
      <c r="C335" s="5" t="str">
        <f ca="1">IF(INDIRECT("A"&amp;ROW())="","",(B335-1)/COUNT([Data]))</f>
        <v/>
      </c>
      <c r="D335" s="5" t="str">
        <f ca="1">IF(INDIRECT("A"&amp;ROW())="","",B335/COUNT([Data]))</f>
        <v/>
      </c>
      <c r="E335" t="str">
        <f t="shared" ca="1" si="17"/>
        <v/>
      </c>
      <c r="F335" s="5" t="str">
        <f t="shared" ca="1" si="15"/>
        <v/>
      </c>
      <c r="G335" s="5" t="str">
        <f>IF(ROW()=7,MAX([D_i]),"")</f>
        <v/>
      </c>
      <c r="H335" s="69" t="str">
        <f ca="1">IF(INDIRECT("A"&amp;ROW())="","",RANK([Data],[Data],1)+COUNTIF([Data],Tabulka249[[#This Row],[Data]])-1)</f>
        <v/>
      </c>
      <c r="I335" s="5" t="str">
        <f ca="1">IF(INDIRECT("A"&amp;ROW())="","",(Tabulka249[[#This Row],[Pořadí2 - i2]]-1)/COUNT([Data]))</f>
        <v/>
      </c>
      <c r="J335" s="5" t="str">
        <f ca="1">IF(INDIRECT("A"&amp;ROW())="","",H335/COUNT([Data]))</f>
        <v/>
      </c>
      <c r="K335" s="72" t="str">
        <f ca="1">IF(INDIRECT("A"&amp;ROW())="","",NORMDIST(Tabulka249[[#This Row],[Data]],$X$6,$X$7,1))</f>
        <v/>
      </c>
      <c r="L335" s="5" t="str">
        <f t="shared" ca="1" si="16"/>
        <v/>
      </c>
      <c r="M335" s="5" t="str">
        <f>IF(ROW()=7,MAX(Tabulka249[D_i]),"")</f>
        <v/>
      </c>
      <c r="N335" s="5"/>
      <c r="O335" s="80"/>
      <c r="P335" s="80"/>
      <c r="Q335" s="80"/>
      <c r="R335" s="76" t="str">
        <f>IF(ROW()=7,IF(SUM([pomocná])&gt;0,SUM([pomocná]),1.36/SQRT(COUNT(Tabulka249[Data]))),"")</f>
        <v/>
      </c>
      <c r="S335" s="79"/>
      <c r="T335" s="72"/>
      <c r="U335" s="72"/>
      <c r="V335" s="72"/>
    </row>
    <row r="336" spans="1:22">
      <c r="A336" s="4" t="str">
        <f>IF('Odhad parametrů populace'!D339="","",'Odhad parametrů populace'!D339)</f>
        <v/>
      </c>
      <c r="B336" s="69" t="str">
        <f ca="1">IF(INDIRECT("A"&amp;ROW())="","",RANK(A336,[Data],1))</f>
        <v/>
      </c>
      <c r="C336" s="5" t="str">
        <f ca="1">IF(INDIRECT("A"&amp;ROW())="","",(B336-1)/COUNT([Data]))</f>
        <v/>
      </c>
      <c r="D336" s="5" t="str">
        <f ca="1">IF(INDIRECT("A"&amp;ROW())="","",B336/COUNT([Data]))</f>
        <v/>
      </c>
      <c r="E336" t="str">
        <f t="shared" ca="1" si="17"/>
        <v/>
      </c>
      <c r="F336" s="5" t="str">
        <f t="shared" ca="1" si="15"/>
        <v/>
      </c>
      <c r="G336" s="5" t="str">
        <f>IF(ROW()=7,MAX([D_i]),"")</f>
        <v/>
      </c>
      <c r="H336" s="69" t="str">
        <f ca="1">IF(INDIRECT("A"&amp;ROW())="","",RANK([Data],[Data],1)+COUNTIF([Data],Tabulka249[[#This Row],[Data]])-1)</f>
        <v/>
      </c>
      <c r="I336" s="5" t="str">
        <f ca="1">IF(INDIRECT("A"&amp;ROW())="","",(Tabulka249[[#This Row],[Pořadí2 - i2]]-1)/COUNT([Data]))</f>
        <v/>
      </c>
      <c r="J336" s="5" t="str">
        <f ca="1">IF(INDIRECT("A"&amp;ROW())="","",H336/COUNT([Data]))</f>
        <v/>
      </c>
      <c r="K336" s="72" t="str">
        <f ca="1">IF(INDIRECT("A"&amp;ROW())="","",NORMDIST(Tabulka249[[#This Row],[Data]],$X$6,$X$7,1))</f>
        <v/>
      </c>
      <c r="L336" s="5" t="str">
        <f t="shared" ca="1" si="16"/>
        <v/>
      </c>
      <c r="M336" s="5" t="str">
        <f>IF(ROW()=7,MAX(Tabulka249[D_i]),"")</f>
        <v/>
      </c>
      <c r="N336" s="5"/>
      <c r="O336" s="80"/>
      <c r="P336" s="80"/>
      <c r="Q336" s="80"/>
      <c r="R336" s="76" t="str">
        <f>IF(ROW()=7,IF(SUM([pomocná])&gt;0,SUM([pomocná]),1.36/SQRT(COUNT(Tabulka249[Data]))),"")</f>
        <v/>
      </c>
      <c r="S336" s="79"/>
      <c r="T336" s="72"/>
      <c r="U336" s="72"/>
      <c r="V336" s="72"/>
    </row>
    <row r="337" spans="1:22">
      <c r="A337" s="4" t="str">
        <f>IF('Odhad parametrů populace'!D340="","",'Odhad parametrů populace'!D340)</f>
        <v/>
      </c>
      <c r="B337" s="69" t="str">
        <f ca="1">IF(INDIRECT("A"&amp;ROW())="","",RANK(A337,[Data],1))</f>
        <v/>
      </c>
      <c r="C337" s="5" t="str">
        <f ca="1">IF(INDIRECT("A"&amp;ROW())="","",(B337-1)/COUNT([Data]))</f>
        <v/>
      </c>
      <c r="D337" s="5" t="str">
        <f ca="1">IF(INDIRECT("A"&amp;ROW())="","",B337/COUNT([Data]))</f>
        <v/>
      </c>
      <c r="E337" t="str">
        <f t="shared" ca="1" si="17"/>
        <v/>
      </c>
      <c r="F337" s="5" t="str">
        <f t="shared" ca="1" si="15"/>
        <v/>
      </c>
      <c r="G337" s="5" t="str">
        <f>IF(ROW()=7,MAX([D_i]),"")</f>
        <v/>
      </c>
      <c r="H337" s="69" t="str">
        <f ca="1">IF(INDIRECT("A"&amp;ROW())="","",RANK([Data],[Data],1)+COUNTIF([Data],Tabulka249[[#This Row],[Data]])-1)</f>
        <v/>
      </c>
      <c r="I337" s="5" t="str">
        <f ca="1">IF(INDIRECT("A"&amp;ROW())="","",(Tabulka249[[#This Row],[Pořadí2 - i2]]-1)/COUNT([Data]))</f>
        <v/>
      </c>
      <c r="J337" s="5" t="str">
        <f ca="1">IF(INDIRECT("A"&amp;ROW())="","",H337/COUNT([Data]))</f>
        <v/>
      </c>
      <c r="K337" s="72" t="str">
        <f ca="1">IF(INDIRECT("A"&amp;ROW())="","",NORMDIST(Tabulka249[[#This Row],[Data]],$X$6,$X$7,1))</f>
        <v/>
      </c>
      <c r="L337" s="5" t="str">
        <f t="shared" ca="1" si="16"/>
        <v/>
      </c>
      <c r="M337" s="5" t="str">
        <f>IF(ROW()=7,MAX(Tabulka249[D_i]),"")</f>
        <v/>
      </c>
      <c r="N337" s="5"/>
      <c r="O337" s="80"/>
      <c r="P337" s="80"/>
      <c r="Q337" s="80"/>
      <c r="R337" s="76" t="str">
        <f>IF(ROW()=7,IF(SUM([pomocná])&gt;0,SUM([pomocná]),1.36/SQRT(COUNT(Tabulka249[Data]))),"")</f>
        <v/>
      </c>
      <c r="S337" s="79"/>
      <c r="T337" s="72"/>
      <c r="U337" s="72"/>
      <c r="V337" s="72"/>
    </row>
    <row r="338" spans="1:22">
      <c r="A338" s="4" t="str">
        <f>IF('Odhad parametrů populace'!D341="","",'Odhad parametrů populace'!D341)</f>
        <v/>
      </c>
      <c r="B338" s="69" t="str">
        <f ca="1">IF(INDIRECT("A"&amp;ROW())="","",RANK(A338,[Data],1))</f>
        <v/>
      </c>
      <c r="C338" s="5" t="str">
        <f ca="1">IF(INDIRECT("A"&amp;ROW())="","",(B338-1)/COUNT([Data]))</f>
        <v/>
      </c>
      <c r="D338" s="5" t="str">
        <f ca="1">IF(INDIRECT("A"&amp;ROW())="","",B338/COUNT([Data]))</f>
        <v/>
      </c>
      <c r="E338" t="str">
        <f t="shared" ca="1" si="17"/>
        <v/>
      </c>
      <c r="F338" s="5" t="str">
        <f t="shared" ca="1" si="15"/>
        <v/>
      </c>
      <c r="G338" s="5" t="str">
        <f>IF(ROW()=7,MAX([D_i]),"")</f>
        <v/>
      </c>
      <c r="H338" s="69" t="str">
        <f ca="1">IF(INDIRECT("A"&amp;ROW())="","",RANK([Data],[Data],1)+COUNTIF([Data],Tabulka249[[#This Row],[Data]])-1)</f>
        <v/>
      </c>
      <c r="I338" s="5" t="str">
        <f ca="1">IF(INDIRECT("A"&amp;ROW())="","",(Tabulka249[[#This Row],[Pořadí2 - i2]]-1)/COUNT([Data]))</f>
        <v/>
      </c>
      <c r="J338" s="5" t="str">
        <f ca="1">IF(INDIRECT("A"&amp;ROW())="","",H338/COUNT([Data]))</f>
        <v/>
      </c>
      <c r="K338" s="72" t="str">
        <f ca="1">IF(INDIRECT("A"&amp;ROW())="","",NORMDIST(Tabulka249[[#This Row],[Data]],$X$6,$X$7,1))</f>
        <v/>
      </c>
      <c r="L338" s="5" t="str">
        <f t="shared" ca="1" si="16"/>
        <v/>
      </c>
      <c r="M338" s="5" t="str">
        <f>IF(ROW()=7,MAX(Tabulka249[D_i]),"")</f>
        <v/>
      </c>
      <c r="N338" s="5"/>
      <c r="O338" s="80"/>
      <c r="P338" s="80"/>
      <c r="Q338" s="80"/>
      <c r="R338" s="76" t="str">
        <f>IF(ROW()=7,IF(SUM([pomocná])&gt;0,SUM([pomocná]),1.36/SQRT(COUNT(Tabulka249[Data]))),"")</f>
        <v/>
      </c>
      <c r="S338" s="79"/>
      <c r="T338" s="72"/>
      <c r="U338" s="72"/>
      <c r="V338" s="72"/>
    </row>
    <row r="339" spans="1:22">
      <c r="A339" s="4" t="str">
        <f>IF('Odhad parametrů populace'!D342="","",'Odhad parametrů populace'!D342)</f>
        <v/>
      </c>
      <c r="B339" s="69" t="str">
        <f ca="1">IF(INDIRECT("A"&amp;ROW())="","",RANK(A339,[Data],1))</f>
        <v/>
      </c>
      <c r="C339" s="5" t="str">
        <f ca="1">IF(INDIRECT("A"&amp;ROW())="","",(B339-1)/COUNT([Data]))</f>
        <v/>
      </c>
      <c r="D339" s="5" t="str">
        <f ca="1">IF(INDIRECT("A"&amp;ROW())="","",B339/COUNT([Data]))</f>
        <v/>
      </c>
      <c r="E339" t="str">
        <f t="shared" ca="1" si="17"/>
        <v/>
      </c>
      <c r="F339" s="5" t="str">
        <f t="shared" ca="1" si="15"/>
        <v/>
      </c>
      <c r="G339" s="5" t="str">
        <f>IF(ROW()=7,MAX([D_i]),"")</f>
        <v/>
      </c>
      <c r="H339" s="69" t="str">
        <f ca="1">IF(INDIRECT("A"&amp;ROW())="","",RANK([Data],[Data],1)+COUNTIF([Data],Tabulka249[[#This Row],[Data]])-1)</f>
        <v/>
      </c>
      <c r="I339" s="5" t="str">
        <f ca="1">IF(INDIRECT("A"&amp;ROW())="","",(Tabulka249[[#This Row],[Pořadí2 - i2]]-1)/COUNT([Data]))</f>
        <v/>
      </c>
      <c r="J339" s="5" t="str">
        <f ca="1">IF(INDIRECT("A"&amp;ROW())="","",H339/COUNT([Data]))</f>
        <v/>
      </c>
      <c r="K339" s="72" t="str">
        <f ca="1">IF(INDIRECT("A"&amp;ROW())="","",NORMDIST(Tabulka249[[#This Row],[Data]],$X$6,$X$7,1))</f>
        <v/>
      </c>
      <c r="L339" s="5" t="str">
        <f t="shared" ca="1" si="16"/>
        <v/>
      </c>
      <c r="M339" s="5" t="str">
        <f>IF(ROW()=7,MAX(Tabulka249[D_i]),"")</f>
        <v/>
      </c>
      <c r="N339" s="5"/>
      <c r="O339" s="80"/>
      <c r="P339" s="80"/>
      <c r="Q339" s="80"/>
      <c r="R339" s="76" t="str">
        <f>IF(ROW()=7,IF(SUM([pomocná])&gt;0,SUM([pomocná]),1.36/SQRT(COUNT(Tabulka249[Data]))),"")</f>
        <v/>
      </c>
      <c r="S339" s="79"/>
      <c r="T339" s="72"/>
      <c r="U339" s="72"/>
      <c r="V339" s="72"/>
    </row>
    <row r="340" spans="1:22">
      <c r="A340" s="4" t="str">
        <f>IF('Odhad parametrů populace'!D343="","",'Odhad parametrů populace'!D343)</f>
        <v/>
      </c>
      <c r="B340" s="69" t="str">
        <f ca="1">IF(INDIRECT("A"&amp;ROW())="","",RANK(A340,[Data],1))</f>
        <v/>
      </c>
      <c r="C340" s="5" t="str">
        <f ca="1">IF(INDIRECT("A"&amp;ROW())="","",(B340-1)/COUNT([Data]))</f>
        <v/>
      </c>
      <c r="D340" s="5" t="str">
        <f ca="1">IF(INDIRECT("A"&amp;ROW())="","",B340/COUNT([Data]))</f>
        <v/>
      </c>
      <c r="E340" t="str">
        <f t="shared" ca="1" si="17"/>
        <v/>
      </c>
      <c r="F340" s="5" t="str">
        <f t="shared" ca="1" si="15"/>
        <v/>
      </c>
      <c r="G340" s="5" t="str">
        <f>IF(ROW()=7,MAX([D_i]),"")</f>
        <v/>
      </c>
      <c r="H340" s="69" t="str">
        <f ca="1">IF(INDIRECT("A"&amp;ROW())="","",RANK([Data],[Data],1)+COUNTIF([Data],Tabulka249[[#This Row],[Data]])-1)</f>
        <v/>
      </c>
      <c r="I340" s="5" t="str">
        <f ca="1">IF(INDIRECT("A"&amp;ROW())="","",(Tabulka249[[#This Row],[Pořadí2 - i2]]-1)/COUNT([Data]))</f>
        <v/>
      </c>
      <c r="J340" s="5" t="str">
        <f ca="1">IF(INDIRECT("A"&amp;ROW())="","",H340/COUNT([Data]))</f>
        <v/>
      </c>
      <c r="K340" s="72" t="str">
        <f ca="1">IF(INDIRECT("A"&amp;ROW())="","",NORMDIST(Tabulka249[[#This Row],[Data]],$X$6,$X$7,1))</f>
        <v/>
      </c>
      <c r="L340" s="5" t="str">
        <f t="shared" ca="1" si="16"/>
        <v/>
      </c>
      <c r="M340" s="5" t="str">
        <f>IF(ROW()=7,MAX(Tabulka249[D_i]),"")</f>
        <v/>
      </c>
      <c r="N340" s="5"/>
      <c r="O340" s="80"/>
      <c r="P340" s="80"/>
      <c r="Q340" s="80"/>
      <c r="R340" s="76" t="str">
        <f>IF(ROW()=7,IF(SUM([pomocná])&gt;0,SUM([pomocná]),1.36/SQRT(COUNT(Tabulka249[Data]))),"")</f>
        <v/>
      </c>
      <c r="S340" s="79"/>
      <c r="T340" s="72"/>
      <c r="U340" s="72"/>
      <c r="V340" s="72"/>
    </row>
    <row r="341" spans="1:22">
      <c r="A341" s="4" t="str">
        <f>IF('Odhad parametrů populace'!D344="","",'Odhad parametrů populace'!D344)</f>
        <v/>
      </c>
      <c r="B341" s="69" t="str">
        <f ca="1">IF(INDIRECT("A"&amp;ROW())="","",RANK(A341,[Data],1))</f>
        <v/>
      </c>
      <c r="C341" s="5" t="str">
        <f ca="1">IF(INDIRECT("A"&amp;ROW())="","",(B341-1)/COUNT([Data]))</f>
        <v/>
      </c>
      <c r="D341" s="5" t="str">
        <f ca="1">IF(INDIRECT("A"&amp;ROW())="","",B341/COUNT([Data]))</f>
        <v/>
      </c>
      <c r="E341" t="str">
        <f t="shared" ca="1" si="17"/>
        <v/>
      </c>
      <c r="F341" s="5" t="str">
        <f t="shared" ca="1" si="15"/>
        <v/>
      </c>
      <c r="G341" s="5" t="str">
        <f>IF(ROW()=7,MAX([D_i]),"")</f>
        <v/>
      </c>
      <c r="H341" s="69" t="str">
        <f ca="1">IF(INDIRECT("A"&amp;ROW())="","",RANK([Data],[Data],1)+COUNTIF([Data],Tabulka249[[#This Row],[Data]])-1)</f>
        <v/>
      </c>
      <c r="I341" s="5" t="str">
        <f ca="1">IF(INDIRECT("A"&amp;ROW())="","",(Tabulka249[[#This Row],[Pořadí2 - i2]]-1)/COUNT([Data]))</f>
        <v/>
      </c>
      <c r="J341" s="5" t="str">
        <f ca="1">IF(INDIRECT("A"&amp;ROW())="","",H341/COUNT([Data]))</f>
        <v/>
      </c>
      <c r="K341" s="72" t="str">
        <f ca="1">IF(INDIRECT("A"&amp;ROW())="","",NORMDIST(Tabulka249[[#This Row],[Data]],$X$6,$X$7,1))</f>
        <v/>
      </c>
      <c r="L341" s="5" t="str">
        <f t="shared" ca="1" si="16"/>
        <v/>
      </c>
      <c r="M341" s="5" t="str">
        <f>IF(ROW()=7,MAX(Tabulka249[D_i]),"")</f>
        <v/>
      </c>
      <c r="N341" s="5"/>
      <c r="O341" s="80"/>
      <c r="P341" s="80"/>
      <c r="Q341" s="80"/>
      <c r="R341" s="76" t="str">
        <f>IF(ROW()=7,IF(SUM([pomocná])&gt;0,SUM([pomocná]),1.36/SQRT(COUNT(Tabulka249[Data]))),"")</f>
        <v/>
      </c>
      <c r="S341" s="79"/>
      <c r="T341" s="72"/>
      <c r="U341" s="72"/>
      <c r="V341" s="72"/>
    </row>
    <row r="342" spans="1:22">
      <c r="A342" s="4" t="str">
        <f>IF('Odhad parametrů populace'!D345="","",'Odhad parametrů populace'!D345)</f>
        <v/>
      </c>
      <c r="B342" s="69" t="str">
        <f ca="1">IF(INDIRECT("A"&amp;ROW())="","",RANK(A342,[Data],1))</f>
        <v/>
      </c>
      <c r="C342" s="5" t="str">
        <f ca="1">IF(INDIRECT("A"&amp;ROW())="","",(B342-1)/COUNT([Data]))</f>
        <v/>
      </c>
      <c r="D342" s="5" t="str">
        <f ca="1">IF(INDIRECT("A"&amp;ROW())="","",B342/COUNT([Data]))</f>
        <v/>
      </c>
      <c r="E342" t="str">
        <f t="shared" ca="1" si="17"/>
        <v/>
      </c>
      <c r="F342" s="5" t="str">
        <f t="shared" ca="1" si="15"/>
        <v/>
      </c>
      <c r="G342" s="5" t="str">
        <f>IF(ROW()=7,MAX([D_i]),"")</f>
        <v/>
      </c>
      <c r="H342" s="69" t="str">
        <f ca="1">IF(INDIRECT("A"&amp;ROW())="","",RANK([Data],[Data],1)+COUNTIF([Data],Tabulka249[[#This Row],[Data]])-1)</f>
        <v/>
      </c>
      <c r="I342" s="5" t="str">
        <f ca="1">IF(INDIRECT("A"&amp;ROW())="","",(Tabulka249[[#This Row],[Pořadí2 - i2]]-1)/COUNT([Data]))</f>
        <v/>
      </c>
      <c r="J342" s="5" t="str">
        <f ca="1">IF(INDIRECT("A"&amp;ROW())="","",H342/COUNT([Data]))</f>
        <v/>
      </c>
      <c r="K342" s="72" t="str">
        <f ca="1">IF(INDIRECT("A"&amp;ROW())="","",NORMDIST(Tabulka249[[#This Row],[Data]],$X$6,$X$7,1))</f>
        <v/>
      </c>
      <c r="L342" s="5" t="str">
        <f t="shared" ca="1" si="16"/>
        <v/>
      </c>
      <c r="M342" s="5" t="str">
        <f>IF(ROW()=7,MAX(Tabulka249[D_i]),"")</f>
        <v/>
      </c>
      <c r="N342" s="5"/>
      <c r="O342" s="80"/>
      <c r="P342" s="80"/>
      <c r="Q342" s="80"/>
      <c r="R342" s="76" t="str">
        <f>IF(ROW()=7,IF(SUM([pomocná])&gt;0,SUM([pomocná]),1.36/SQRT(COUNT(Tabulka249[Data]))),"")</f>
        <v/>
      </c>
      <c r="S342" s="79"/>
      <c r="T342" s="72"/>
      <c r="U342" s="72"/>
      <c r="V342" s="72"/>
    </row>
    <row r="343" spans="1:22">
      <c r="A343" s="4" t="str">
        <f>IF('Odhad parametrů populace'!D346="","",'Odhad parametrů populace'!D346)</f>
        <v/>
      </c>
      <c r="B343" s="69" t="str">
        <f ca="1">IF(INDIRECT("A"&amp;ROW())="","",RANK(A343,[Data],1))</f>
        <v/>
      </c>
      <c r="C343" s="5" t="str">
        <f ca="1">IF(INDIRECT("A"&amp;ROW())="","",(B343-1)/COUNT([Data]))</f>
        <v/>
      </c>
      <c r="D343" s="5" t="str">
        <f ca="1">IF(INDIRECT("A"&amp;ROW())="","",B343/COUNT([Data]))</f>
        <v/>
      </c>
      <c r="E343" t="str">
        <f t="shared" ca="1" si="17"/>
        <v/>
      </c>
      <c r="F343" s="5" t="str">
        <f t="shared" ca="1" si="15"/>
        <v/>
      </c>
      <c r="G343" s="5" t="str">
        <f>IF(ROW()=7,MAX([D_i]),"")</f>
        <v/>
      </c>
      <c r="H343" s="69" t="str">
        <f ca="1">IF(INDIRECT("A"&amp;ROW())="","",RANK([Data],[Data],1)+COUNTIF([Data],Tabulka249[[#This Row],[Data]])-1)</f>
        <v/>
      </c>
      <c r="I343" s="5" t="str">
        <f ca="1">IF(INDIRECT("A"&amp;ROW())="","",(Tabulka249[[#This Row],[Pořadí2 - i2]]-1)/COUNT([Data]))</f>
        <v/>
      </c>
      <c r="J343" s="5" t="str">
        <f ca="1">IF(INDIRECT("A"&amp;ROW())="","",H343/COUNT([Data]))</f>
        <v/>
      </c>
      <c r="K343" s="72" t="str">
        <f ca="1">IF(INDIRECT("A"&amp;ROW())="","",NORMDIST(Tabulka249[[#This Row],[Data]],$X$6,$X$7,1))</f>
        <v/>
      </c>
      <c r="L343" s="5" t="str">
        <f t="shared" ca="1" si="16"/>
        <v/>
      </c>
      <c r="M343" s="5" t="str">
        <f>IF(ROW()=7,MAX(Tabulka249[D_i]),"")</f>
        <v/>
      </c>
      <c r="N343" s="5"/>
      <c r="O343" s="80"/>
      <c r="P343" s="80"/>
      <c r="Q343" s="80"/>
      <c r="R343" s="76" t="str">
        <f>IF(ROW()=7,IF(SUM([pomocná])&gt;0,SUM([pomocná]),1.36/SQRT(COUNT(Tabulka249[Data]))),"")</f>
        <v/>
      </c>
      <c r="S343" s="79"/>
      <c r="T343" s="72"/>
      <c r="U343" s="72"/>
      <c r="V343" s="72"/>
    </row>
    <row r="344" spans="1:22">
      <c r="A344" s="4" t="str">
        <f>IF('Odhad parametrů populace'!D347="","",'Odhad parametrů populace'!D347)</f>
        <v/>
      </c>
      <c r="B344" s="69" t="str">
        <f ca="1">IF(INDIRECT("A"&amp;ROW())="","",RANK(A344,[Data],1))</f>
        <v/>
      </c>
      <c r="C344" s="5" t="str">
        <f ca="1">IF(INDIRECT("A"&amp;ROW())="","",(B344-1)/COUNT([Data]))</f>
        <v/>
      </c>
      <c r="D344" s="5" t="str">
        <f ca="1">IF(INDIRECT("A"&amp;ROW())="","",B344/COUNT([Data]))</f>
        <v/>
      </c>
      <c r="E344" t="str">
        <f t="shared" ca="1" si="17"/>
        <v/>
      </c>
      <c r="F344" s="5" t="str">
        <f t="shared" ca="1" si="15"/>
        <v/>
      </c>
      <c r="G344" s="5" t="str">
        <f>IF(ROW()=7,MAX([D_i]),"")</f>
        <v/>
      </c>
      <c r="H344" s="69" t="str">
        <f ca="1">IF(INDIRECT("A"&amp;ROW())="","",RANK([Data],[Data],1)+COUNTIF([Data],Tabulka249[[#This Row],[Data]])-1)</f>
        <v/>
      </c>
      <c r="I344" s="5" t="str">
        <f ca="1">IF(INDIRECT("A"&amp;ROW())="","",(Tabulka249[[#This Row],[Pořadí2 - i2]]-1)/COUNT([Data]))</f>
        <v/>
      </c>
      <c r="J344" s="5" t="str">
        <f ca="1">IF(INDIRECT("A"&amp;ROW())="","",H344/COUNT([Data]))</f>
        <v/>
      </c>
      <c r="K344" s="72" t="str">
        <f ca="1">IF(INDIRECT("A"&amp;ROW())="","",NORMDIST(Tabulka249[[#This Row],[Data]],$X$6,$X$7,1))</f>
        <v/>
      </c>
      <c r="L344" s="5" t="str">
        <f t="shared" ca="1" si="16"/>
        <v/>
      </c>
      <c r="M344" s="5" t="str">
        <f>IF(ROW()=7,MAX(Tabulka249[D_i]),"")</f>
        <v/>
      </c>
      <c r="N344" s="5"/>
      <c r="O344" s="80"/>
      <c r="P344" s="80"/>
      <c r="Q344" s="80"/>
      <c r="R344" s="76" t="str">
        <f>IF(ROW()=7,IF(SUM([pomocná])&gt;0,SUM([pomocná]),1.36/SQRT(COUNT(Tabulka249[Data]))),"")</f>
        <v/>
      </c>
      <c r="S344" s="79"/>
      <c r="T344" s="72"/>
      <c r="U344" s="72"/>
      <c r="V344" s="72"/>
    </row>
    <row r="345" spans="1:22">
      <c r="A345" s="4" t="str">
        <f>IF('Odhad parametrů populace'!D348="","",'Odhad parametrů populace'!D348)</f>
        <v/>
      </c>
      <c r="B345" s="69" t="str">
        <f ca="1">IF(INDIRECT("A"&amp;ROW())="","",RANK(A345,[Data],1))</f>
        <v/>
      </c>
      <c r="C345" s="5" t="str">
        <f ca="1">IF(INDIRECT("A"&amp;ROW())="","",(B345-1)/COUNT([Data]))</f>
        <v/>
      </c>
      <c r="D345" s="5" t="str">
        <f ca="1">IF(INDIRECT("A"&amp;ROW())="","",B345/COUNT([Data]))</f>
        <v/>
      </c>
      <c r="E345" t="str">
        <f t="shared" ca="1" si="17"/>
        <v/>
      </c>
      <c r="F345" s="5" t="str">
        <f t="shared" ca="1" si="15"/>
        <v/>
      </c>
      <c r="G345" s="5" t="str">
        <f>IF(ROW()=7,MAX([D_i]),"")</f>
        <v/>
      </c>
      <c r="H345" s="69" t="str">
        <f ca="1">IF(INDIRECT("A"&amp;ROW())="","",RANK([Data],[Data],1)+COUNTIF([Data],Tabulka249[[#This Row],[Data]])-1)</f>
        <v/>
      </c>
      <c r="I345" s="5" t="str">
        <f ca="1">IF(INDIRECT("A"&amp;ROW())="","",(Tabulka249[[#This Row],[Pořadí2 - i2]]-1)/COUNT([Data]))</f>
        <v/>
      </c>
      <c r="J345" s="5" t="str">
        <f ca="1">IF(INDIRECT("A"&amp;ROW())="","",H345/COUNT([Data]))</f>
        <v/>
      </c>
      <c r="K345" s="72" t="str">
        <f ca="1">IF(INDIRECT("A"&amp;ROW())="","",NORMDIST(Tabulka249[[#This Row],[Data]],$X$6,$X$7,1))</f>
        <v/>
      </c>
      <c r="L345" s="5" t="str">
        <f t="shared" ca="1" si="16"/>
        <v/>
      </c>
      <c r="M345" s="5" t="str">
        <f>IF(ROW()=7,MAX(Tabulka249[D_i]),"")</f>
        <v/>
      </c>
      <c r="N345" s="5"/>
      <c r="O345" s="80"/>
      <c r="P345" s="80"/>
      <c r="Q345" s="80"/>
      <c r="R345" s="76" t="str">
        <f>IF(ROW()=7,IF(SUM([pomocná])&gt;0,SUM([pomocná]),1.36/SQRT(COUNT(Tabulka249[Data]))),"")</f>
        <v/>
      </c>
      <c r="S345" s="79"/>
      <c r="T345" s="72"/>
      <c r="U345" s="72"/>
      <c r="V345" s="72"/>
    </row>
    <row r="346" spans="1:22">
      <c r="A346" s="4" t="str">
        <f>IF('Odhad parametrů populace'!D349="","",'Odhad parametrů populace'!D349)</f>
        <v/>
      </c>
      <c r="B346" s="69" t="str">
        <f ca="1">IF(INDIRECT("A"&amp;ROW())="","",RANK(A346,[Data],1))</f>
        <v/>
      </c>
      <c r="C346" s="5" t="str">
        <f ca="1">IF(INDIRECT("A"&amp;ROW())="","",(B346-1)/COUNT([Data]))</f>
        <v/>
      </c>
      <c r="D346" s="5" t="str">
        <f ca="1">IF(INDIRECT("A"&amp;ROW())="","",B346/COUNT([Data]))</f>
        <v/>
      </c>
      <c r="E346" t="str">
        <f t="shared" ca="1" si="17"/>
        <v/>
      </c>
      <c r="F346" s="5" t="str">
        <f t="shared" ca="1" si="15"/>
        <v/>
      </c>
      <c r="G346" s="5" t="str">
        <f>IF(ROW()=7,MAX([D_i]),"")</f>
        <v/>
      </c>
      <c r="H346" s="69" t="str">
        <f ca="1">IF(INDIRECT("A"&amp;ROW())="","",RANK([Data],[Data],1)+COUNTIF([Data],Tabulka249[[#This Row],[Data]])-1)</f>
        <v/>
      </c>
      <c r="I346" s="5" t="str">
        <f ca="1">IF(INDIRECT("A"&amp;ROW())="","",(Tabulka249[[#This Row],[Pořadí2 - i2]]-1)/COUNT([Data]))</f>
        <v/>
      </c>
      <c r="J346" s="5" t="str">
        <f ca="1">IF(INDIRECT("A"&amp;ROW())="","",H346/COUNT([Data]))</f>
        <v/>
      </c>
      <c r="K346" s="72" t="str">
        <f ca="1">IF(INDIRECT("A"&amp;ROW())="","",NORMDIST(Tabulka249[[#This Row],[Data]],$X$6,$X$7,1))</f>
        <v/>
      </c>
      <c r="L346" s="5" t="str">
        <f t="shared" ca="1" si="16"/>
        <v/>
      </c>
      <c r="M346" s="5" t="str">
        <f>IF(ROW()=7,MAX(Tabulka249[D_i]),"")</f>
        <v/>
      </c>
      <c r="N346" s="5"/>
      <c r="O346" s="80"/>
      <c r="P346" s="80"/>
      <c r="Q346" s="80"/>
      <c r="R346" s="76" t="str">
        <f>IF(ROW()=7,IF(SUM([pomocná])&gt;0,SUM([pomocná]),1.36/SQRT(COUNT(Tabulka249[Data]))),"")</f>
        <v/>
      </c>
      <c r="S346" s="79"/>
      <c r="T346" s="72"/>
      <c r="U346" s="72"/>
      <c r="V346" s="72"/>
    </row>
    <row r="347" spans="1:22">
      <c r="A347" s="4" t="str">
        <f>IF('Odhad parametrů populace'!D350="","",'Odhad parametrů populace'!D350)</f>
        <v/>
      </c>
      <c r="B347" s="69" t="str">
        <f ca="1">IF(INDIRECT("A"&amp;ROW())="","",RANK(A347,[Data],1))</f>
        <v/>
      </c>
      <c r="C347" s="5" t="str">
        <f ca="1">IF(INDIRECT("A"&amp;ROW())="","",(B347-1)/COUNT([Data]))</f>
        <v/>
      </c>
      <c r="D347" s="5" t="str">
        <f ca="1">IF(INDIRECT("A"&amp;ROW())="","",B347/COUNT([Data]))</f>
        <v/>
      </c>
      <c r="E347" t="str">
        <f t="shared" ca="1" si="17"/>
        <v/>
      </c>
      <c r="F347" s="5" t="str">
        <f t="shared" ca="1" si="15"/>
        <v/>
      </c>
      <c r="G347" s="5" t="str">
        <f>IF(ROW()=7,MAX([D_i]),"")</f>
        <v/>
      </c>
      <c r="H347" s="69" t="str">
        <f ca="1">IF(INDIRECT("A"&amp;ROW())="","",RANK([Data],[Data],1)+COUNTIF([Data],Tabulka249[[#This Row],[Data]])-1)</f>
        <v/>
      </c>
      <c r="I347" s="5" t="str">
        <f ca="1">IF(INDIRECT("A"&amp;ROW())="","",(Tabulka249[[#This Row],[Pořadí2 - i2]]-1)/COUNT([Data]))</f>
        <v/>
      </c>
      <c r="J347" s="5" t="str">
        <f ca="1">IF(INDIRECT("A"&amp;ROW())="","",H347/COUNT([Data]))</f>
        <v/>
      </c>
      <c r="K347" s="72" t="str">
        <f ca="1">IF(INDIRECT("A"&amp;ROW())="","",NORMDIST(Tabulka249[[#This Row],[Data]],$X$6,$X$7,1))</f>
        <v/>
      </c>
      <c r="L347" s="5" t="str">
        <f t="shared" ca="1" si="16"/>
        <v/>
      </c>
      <c r="M347" s="5" t="str">
        <f>IF(ROW()=7,MAX(Tabulka249[D_i]),"")</f>
        <v/>
      </c>
      <c r="N347" s="5"/>
      <c r="O347" s="80"/>
      <c r="P347" s="80"/>
      <c r="Q347" s="80"/>
      <c r="R347" s="76" t="str">
        <f>IF(ROW()=7,IF(SUM([pomocná])&gt;0,SUM([pomocná]),1.36/SQRT(COUNT(Tabulka249[Data]))),"")</f>
        <v/>
      </c>
      <c r="S347" s="79"/>
      <c r="T347" s="72"/>
      <c r="U347" s="72"/>
      <c r="V347" s="72"/>
    </row>
    <row r="348" spans="1:22">
      <c r="A348" s="4" t="str">
        <f>IF('Odhad parametrů populace'!D351="","",'Odhad parametrů populace'!D351)</f>
        <v/>
      </c>
      <c r="B348" s="69" t="str">
        <f ca="1">IF(INDIRECT("A"&amp;ROW())="","",RANK(A348,[Data],1))</f>
        <v/>
      </c>
      <c r="C348" s="5" t="str">
        <f ca="1">IF(INDIRECT("A"&amp;ROW())="","",(B348-1)/COUNT([Data]))</f>
        <v/>
      </c>
      <c r="D348" s="5" t="str">
        <f ca="1">IF(INDIRECT("A"&amp;ROW())="","",B348/COUNT([Data]))</f>
        <v/>
      </c>
      <c r="E348" t="str">
        <f t="shared" ca="1" si="17"/>
        <v/>
      </c>
      <c r="F348" s="5" t="str">
        <f t="shared" ca="1" si="15"/>
        <v/>
      </c>
      <c r="G348" s="5" t="str">
        <f>IF(ROW()=7,MAX([D_i]),"")</f>
        <v/>
      </c>
      <c r="H348" s="69" t="str">
        <f ca="1">IF(INDIRECT("A"&amp;ROW())="","",RANK([Data],[Data],1)+COUNTIF([Data],Tabulka249[[#This Row],[Data]])-1)</f>
        <v/>
      </c>
      <c r="I348" s="5" t="str">
        <f ca="1">IF(INDIRECT("A"&amp;ROW())="","",(Tabulka249[[#This Row],[Pořadí2 - i2]]-1)/COUNT([Data]))</f>
        <v/>
      </c>
      <c r="J348" s="5" t="str">
        <f ca="1">IF(INDIRECT("A"&amp;ROW())="","",H348/COUNT([Data]))</f>
        <v/>
      </c>
      <c r="K348" s="72" t="str">
        <f ca="1">IF(INDIRECT("A"&amp;ROW())="","",NORMDIST(Tabulka249[[#This Row],[Data]],$X$6,$X$7,1))</f>
        <v/>
      </c>
      <c r="L348" s="5" t="str">
        <f t="shared" ca="1" si="16"/>
        <v/>
      </c>
      <c r="M348" s="5" t="str">
        <f>IF(ROW()=7,MAX(Tabulka249[D_i]),"")</f>
        <v/>
      </c>
      <c r="N348" s="5"/>
      <c r="O348" s="80"/>
      <c r="P348" s="80"/>
      <c r="Q348" s="80"/>
      <c r="R348" s="76" t="str">
        <f>IF(ROW()=7,IF(SUM([pomocná])&gt;0,SUM([pomocná]),1.36/SQRT(COUNT(Tabulka249[Data]))),"")</f>
        <v/>
      </c>
      <c r="S348" s="79"/>
      <c r="T348" s="72"/>
      <c r="U348" s="72"/>
      <c r="V348" s="72"/>
    </row>
    <row r="349" spans="1:22">
      <c r="A349" s="4" t="str">
        <f>IF('Odhad parametrů populace'!D352="","",'Odhad parametrů populace'!D352)</f>
        <v/>
      </c>
      <c r="B349" s="69" t="str">
        <f ca="1">IF(INDIRECT("A"&amp;ROW())="","",RANK(A349,[Data],1))</f>
        <v/>
      </c>
      <c r="C349" s="5" t="str">
        <f ca="1">IF(INDIRECT("A"&amp;ROW())="","",(B349-1)/COUNT([Data]))</f>
        <v/>
      </c>
      <c r="D349" s="5" t="str">
        <f ca="1">IF(INDIRECT("A"&amp;ROW())="","",B349/COUNT([Data]))</f>
        <v/>
      </c>
      <c r="E349" t="str">
        <f t="shared" ca="1" si="17"/>
        <v/>
      </c>
      <c r="F349" s="5" t="str">
        <f t="shared" ca="1" si="15"/>
        <v/>
      </c>
      <c r="G349" s="5" t="str">
        <f>IF(ROW()=7,MAX([D_i]),"")</f>
        <v/>
      </c>
      <c r="H349" s="69" t="str">
        <f ca="1">IF(INDIRECT("A"&amp;ROW())="","",RANK([Data],[Data],1)+COUNTIF([Data],Tabulka249[[#This Row],[Data]])-1)</f>
        <v/>
      </c>
      <c r="I349" s="5" t="str">
        <f ca="1">IF(INDIRECT("A"&amp;ROW())="","",(Tabulka249[[#This Row],[Pořadí2 - i2]]-1)/COUNT([Data]))</f>
        <v/>
      </c>
      <c r="J349" s="5" t="str">
        <f ca="1">IF(INDIRECT("A"&amp;ROW())="","",H349/COUNT([Data]))</f>
        <v/>
      </c>
      <c r="K349" s="72" t="str">
        <f ca="1">IF(INDIRECT("A"&amp;ROW())="","",NORMDIST(Tabulka249[[#This Row],[Data]],$X$6,$X$7,1))</f>
        <v/>
      </c>
      <c r="L349" s="5" t="str">
        <f t="shared" ca="1" si="16"/>
        <v/>
      </c>
      <c r="M349" s="5" t="str">
        <f>IF(ROW()=7,MAX(Tabulka249[D_i]),"")</f>
        <v/>
      </c>
      <c r="N349" s="5"/>
      <c r="O349" s="80"/>
      <c r="P349" s="80"/>
      <c r="Q349" s="80"/>
      <c r="R349" s="76" t="str">
        <f>IF(ROW()=7,IF(SUM([pomocná])&gt;0,SUM([pomocná]),1.36/SQRT(COUNT(Tabulka249[Data]))),"")</f>
        <v/>
      </c>
      <c r="S349" s="79"/>
      <c r="T349" s="72"/>
      <c r="U349" s="72"/>
      <c r="V349" s="72"/>
    </row>
    <row r="350" spans="1:22">
      <c r="A350" s="4" t="str">
        <f>IF('Odhad parametrů populace'!D353="","",'Odhad parametrů populace'!D353)</f>
        <v/>
      </c>
      <c r="B350" s="69" t="str">
        <f ca="1">IF(INDIRECT("A"&amp;ROW())="","",RANK(A350,[Data],1))</f>
        <v/>
      </c>
      <c r="C350" s="5" t="str">
        <f ca="1">IF(INDIRECT("A"&amp;ROW())="","",(B350-1)/COUNT([Data]))</f>
        <v/>
      </c>
      <c r="D350" s="5" t="str">
        <f ca="1">IF(INDIRECT("A"&amp;ROW())="","",B350/COUNT([Data]))</f>
        <v/>
      </c>
      <c r="E350" t="str">
        <f t="shared" ca="1" si="17"/>
        <v/>
      </c>
      <c r="F350" s="5" t="str">
        <f t="shared" ca="1" si="15"/>
        <v/>
      </c>
      <c r="G350" s="5" t="str">
        <f>IF(ROW()=7,MAX([D_i]),"")</f>
        <v/>
      </c>
      <c r="H350" s="69" t="str">
        <f ca="1">IF(INDIRECT("A"&amp;ROW())="","",RANK([Data],[Data],1)+COUNTIF([Data],Tabulka249[[#This Row],[Data]])-1)</f>
        <v/>
      </c>
      <c r="I350" s="5" t="str">
        <f ca="1">IF(INDIRECT("A"&amp;ROW())="","",(Tabulka249[[#This Row],[Pořadí2 - i2]]-1)/COUNT([Data]))</f>
        <v/>
      </c>
      <c r="J350" s="5" t="str">
        <f ca="1">IF(INDIRECT("A"&amp;ROW())="","",H350/COUNT([Data]))</f>
        <v/>
      </c>
      <c r="K350" s="72" t="str">
        <f ca="1">IF(INDIRECT("A"&amp;ROW())="","",NORMDIST(Tabulka249[[#This Row],[Data]],$X$6,$X$7,1))</f>
        <v/>
      </c>
      <c r="L350" s="5" t="str">
        <f t="shared" ca="1" si="16"/>
        <v/>
      </c>
      <c r="M350" s="5" t="str">
        <f>IF(ROW()=7,MAX(Tabulka249[D_i]),"")</f>
        <v/>
      </c>
      <c r="N350" s="5"/>
      <c r="O350" s="80"/>
      <c r="P350" s="80"/>
      <c r="Q350" s="80"/>
      <c r="R350" s="76" t="str">
        <f>IF(ROW()=7,IF(SUM([pomocná])&gt;0,SUM([pomocná]),1.36/SQRT(COUNT(Tabulka249[Data]))),"")</f>
        <v/>
      </c>
      <c r="S350" s="79"/>
      <c r="T350" s="72"/>
      <c r="U350" s="72"/>
      <c r="V350" s="72"/>
    </row>
    <row r="351" spans="1:22">
      <c r="A351" s="4" t="str">
        <f>IF('Odhad parametrů populace'!D354="","",'Odhad parametrů populace'!D354)</f>
        <v/>
      </c>
      <c r="B351" s="69" t="str">
        <f ca="1">IF(INDIRECT("A"&amp;ROW())="","",RANK(A351,[Data],1))</f>
        <v/>
      </c>
      <c r="C351" s="5" t="str">
        <f ca="1">IF(INDIRECT("A"&amp;ROW())="","",(B351-1)/COUNT([Data]))</f>
        <v/>
      </c>
      <c r="D351" s="5" t="str">
        <f ca="1">IF(INDIRECT("A"&amp;ROW())="","",B351/COUNT([Data]))</f>
        <v/>
      </c>
      <c r="E351" t="str">
        <f t="shared" ca="1" si="17"/>
        <v/>
      </c>
      <c r="F351" s="5" t="str">
        <f t="shared" ca="1" si="15"/>
        <v/>
      </c>
      <c r="G351" s="5" t="str">
        <f>IF(ROW()=7,MAX([D_i]),"")</f>
        <v/>
      </c>
      <c r="H351" s="69" t="str">
        <f ca="1">IF(INDIRECT("A"&amp;ROW())="","",RANK([Data],[Data],1)+COUNTIF([Data],Tabulka249[[#This Row],[Data]])-1)</f>
        <v/>
      </c>
      <c r="I351" s="5" t="str">
        <f ca="1">IF(INDIRECT("A"&amp;ROW())="","",(Tabulka249[[#This Row],[Pořadí2 - i2]]-1)/COUNT([Data]))</f>
        <v/>
      </c>
      <c r="J351" s="5" t="str">
        <f ca="1">IF(INDIRECT("A"&amp;ROW())="","",H351/COUNT([Data]))</f>
        <v/>
      </c>
      <c r="K351" s="72" t="str">
        <f ca="1">IF(INDIRECT("A"&amp;ROW())="","",NORMDIST(Tabulka249[[#This Row],[Data]],$X$6,$X$7,1))</f>
        <v/>
      </c>
      <c r="L351" s="5" t="str">
        <f t="shared" ca="1" si="16"/>
        <v/>
      </c>
      <c r="M351" s="5" t="str">
        <f>IF(ROW()=7,MAX(Tabulka249[D_i]),"")</f>
        <v/>
      </c>
      <c r="N351" s="5"/>
      <c r="O351" s="80"/>
      <c r="P351" s="80"/>
      <c r="Q351" s="80"/>
      <c r="R351" s="76" t="str">
        <f>IF(ROW()=7,IF(SUM([pomocná])&gt;0,SUM([pomocná]),1.36/SQRT(COUNT(Tabulka249[Data]))),"")</f>
        <v/>
      </c>
      <c r="S351" s="79"/>
      <c r="T351" s="72"/>
      <c r="U351" s="72"/>
      <c r="V351" s="72"/>
    </row>
    <row r="352" spans="1:22">
      <c r="A352" s="4" t="str">
        <f>IF('Odhad parametrů populace'!D355="","",'Odhad parametrů populace'!D355)</f>
        <v/>
      </c>
      <c r="B352" s="69" t="str">
        <f ca="1">IF(INDIRECT("A"&amp;ROW())="","",RANK(A352,[Data],1))</f>
        <v/>
      </c>
      <c r="C352" s="5" t="str">
        <f ca="1">IF(INDIRECT("A"&amp;ROW())="","",(B352-1)/COUNT([Data]))</f>
        <v/>
      </c>
      <c r="D352" s="5" t="str">
        <f ca="1">IF(INDIRECT("A"&amp;ROW())="","",B352/COUNT([Data]))</f>
        <v/>
      </c>
      <c r="E352" t="str">
        <f t="shared" ca="1" si="17"/>
        <v/>
      </c>
      <c r="F352" s="5" t="str">
        <f t="shared" ca="1" si="15"/>
        <v/>
      </c>
      <c r="G352" s="5" t="str">
        <f>IF(ROW()=7,MAX([D_i]),"")</f>
        <v/>
      </c>
      <c r="H352" s="69" t="str">
        <f ca="1">IF(INDIRECT("A"&amp;ROW())="","",RANK([Data],[Data],1)+COUNTIF([Data],Tabulka249[[#This Row],[Data]])-1)</f>
        <v/>
      </c>
      <c r="I352" s="5" t="str">
        <f ca="1">IF(INDIRECT("A"&amp;ROW())="","",(Tabulka249[[#This Row],[Pořadí2 - i2]]-1)/COUNT([Data]))</f>
        <v/>
      </c>
      <c r="J352" s="5" t="str">
        <f ca="1">IF(INDIRECT("A"&amp;ROW())="","",H352/COUNT([Data]))</f>
        <v/>
      </c>
      <c r="K352" s="72" t="str">
        <f ca="1">IF(INDIRECT("A"&amp;ROW())="","",NORMDIST(Tabulka249[[#This Row],[Data]],$X$6,$X$7,1))</f>
        <v/>
      </c>
      <c r="L352" s="5" t="str">
        <f t="shared" ca="1" si="16"/>
        <v/>
      </c>
      <c r="M352" s="5" t="str">
        <f>IF(ROW()=7,MAX(Tabulka249[D_i]),"")</f>
        <v/>
      </c>
      <c r="N352" s="5"/>
      <c r="O352" s="80"/>
      <c r="P352" s="80"/>
      <c r="Q352" s="80"/>
      <c r="R352" s="76" t="str">
        <f>IF(ROW()=7,IF(SUM([pomocná])&gt;0,SUM([pomocná]),1.36/SQRT(COUNT(Tabulka249[Data]))),"")</f>
        <v/>
      </c>
      <c r="S352" s="79"/>
      <c r="T352" s="72"/>
      <c r="U352" s="72"/>
      <c r="V352" s="72"/>
    </row>
    <row r="353" spans="1:22">
      <c r="A353" s="4" t="str">
        <f>IF('Odhad parametrů populace'!D356="","",'Odhad parametrů populace'!D356)</f>
        <v/>
      </c>
      <c r="B353" s="69" t="str">
        <f ca="1">IF(INDIRECT("A"&amp;ROW())="","",RANK(A353,[Data],1))</f>
        <v/>
      </c>
      <c r="C353" s="5" t="str">
        <f ca="1">IF(INDIRECT("A"&amp;ROW())="","",(B353-1)/COUNT([Data]))</f>
        <v/>
      </c>
      <c r="D353" s="5" t="str">
        <f ca="1">IF(INDIRECT("A"&amp;ROW())="","",B353/COUNT([Data]))</f>
        <v/>
      </c>
      <c r="E353" t="str">
        <f t="shared" ca="1" si="17"/>
        <v/>
      </c>
      <c r="F353" s="5" t="str">
        <f t="shared" ca="1" si="15"/>
        <v/>
      </c>
      <c r="G353" s="5" t="str">
        <f>IF(ROW()=7,MAX([D_i]),"")</f>
        <v/>
      </c>
      <c r="H353" s="69" t="str">
        <f ca="1">IF(INDIRECT("A"&amp;ROW())="","",RANK([Data],[Data],1)+COUNTIF([Data],Tabulka249[[#This Row],[Data]])-1)</f>
        <v/>
      </c>
      <c r="I353" s="5" t="str">
        <f ca="1">IF(INDIRECT("A"&amp;ROW())="","",(Tabulka249[[#This Row],[Pořadí2 - i2]]-1)/COUNT([Data]))</f>
        <v/>
      </c>
      <c r="J353" s="5" t="str">
        <f ca="1">IF(INDIRECT("A"&amp;ROW())="","",H353/COUNT([Data]))</f>
        <v/>
      </c>
      <c r="K353" s="72" t="str">
        <f ca="1">IF(INDIRECT("A"&amp;ROW())="","",NORMDIST(Tabulka249[[#This Row],[Data]],$X$6,$X$7,1))</f>
        <v/>
      </c>
      <c r="L353" s="5" t="str">
        <f t="shared" ca="1" si="16"/>
        <v/>
      </c>
      <c r="M353" s="5" t="str">
        <f>IF(ROW()=7,MAX(Tabulka249[D_i]),"")</f>
        <v/>
      </c>
      <c r="N353" s="5"/>
      <c r="O353" s="80"/>
      <c r="P353" s="80"/>
      <c r="Q353" s="80"/>
      <c r="R353" s="76" t="str">
        <f>IF(ROW()=7,IF(SUM([pomocná])&gt;0,SUM([pomocná]),1.36/SQRT(COUNT(Tabulka249[Data]))),"")</f>
        <v/>
      </c>
      <c r="S353" s="79"/>
      <c r="T353" s="72"/>
      <c r="U353" s="72"/>
      <c r="V353" s="72"/>
    </row>
    <row r="354" spans="1:22">
      <c r="A354" s="4" t="str">
        <f>IF('Odhad parametrů populace'!D357="","",'Odhad parametrů populace'!D357)</f>
        <v/>
      </c>
      <c r="B354" s="69" t="str">
        <f ca="1">IF(INDIRECT("A"&amp;ROW())="","",RANK(A354,[Data],1))</f>
        <v/>
      </c>
      <c r="C354" s="5" t="str">
        <f ca="1">IF(INDIRECT("A"&amp;ROW())="","",(B354-1)/COUNT([Data]))</f>
        <v/>
      </c>
      <c r="D354" s="5" t="str">
        <f ca="1">IF(INDIRECT("A"&amp;ROW())="","",B354/COUNT([Data]))</f>
        <v/>
      </c>
      <c r="E354" t="str">
        <f t="shared" ca="1" si="17"/>
        <v/>
      </c>
      <c r="F354" s="5" t="str">
        <f t="shared" ca="1" si="15"/>
        <v/>
      </c>
      <c r="G354" s="5" t="str">
        <f>IF(ROW()=7,MAX([D_i]),"")</f>
        <v/>
      </c>
      <c r="H354" s="69" t="str">
        <f ca="1">IF(INDIRECT("A"&amp;ROW())="","",RANK([Data],[Data],1)+COUNTIF([Data],Tabulka249[[#This Row],[Data]])-1)</f>
        <v/>
      </c>
      <c r="I354" s="5" t="str">
        <f ca="1">IF(INDIRECT("A"&amp;ROW())="","",(Tabulka249[[#This Row],[Pořadí2 - i2]]-1)/COUNT([Data]))</f>
        <v/>
      </c>
      <c r="J354" s="5" t="str">
        <f ca="1">IF(INDIRECT("A"&amp;ROW())="","",H354/COUNT([Data]))</f>
        <v/>
      </c>
      <c r="K354" s="72" t="str">
        <f ca="1">IF(INDIRECT("A"&amp;ROW())="","",NORMDIST(Tabulka249[[#This Row],[Data]],$X$6,$X$7,1))</f>
        <v/>
      </c>
      <c r="L354" s="5" t="str">
        <f t="shared" ca="1" si="16"/>
        <v/>
      </c>
      <c r="M354" s="5" t="str">
        <f>IF(ROW()=7,MAX(Tabulka249[D_i]),"")</f>
        <v/>
      </c>
      <c r="N354" s="5"/>
      <c r="O354" s="80"/>
      <c r="P354" s="80"/>
      <c r="Q354" s="80"/>
      <c r="R354" s="76" t="str">
        <f>IF(ROW()=7,IF(SUM([pomocná])&gt;0,SUM([pomocná]),1.36/SQRT(COUNT(Tabulka249[Data]))),"")</f>
        <v/>
      </c>
      <c r="S354" s="79"/>
      <c r="T354" s="72"/>
      <c r="U354" s="72"/>
      <c r="V354" s="72"/>
    </row>
    <row r="355" spans="1:22">
      <c r="A355" s="4" t="str">
        <f>IF('Odhad parametrů populace'!D358="","",'Odhad parametrů populace'!D358)</f>
        <v/>
      </c>
      <c r="B355" s="69" t="str">
        <f ca="1">IF(INDIRECT("A"&amp;ROW())="","",RANK(A355,[Data],1))</f>
        <v/>
      </c>
      <c r="C355" s="5" t="str">
        <f ca="1">IF(INDIRECT("A"&amp;ROW())="","",(B355-1)/COUNT([Data]))</f>
        <v/>
      </c>
      <c r="D355" s="5" t="str">
        <f ca="1">IF(INDIRECT("A"&amp;ROW())="","",B355/COUNT([Data]))</f>
        <v/>
      </c>
      <c r="E355" t="str">
        <f t="shared" ca="1" si="17"/>
        <v/>
      </c>
      <c r="F355" s="5" t="str">
        <f t="shared" ca="1" si="15"/>
        <v/>
      </c>
      <c r="G355" s="5" t="str">
        <f>IF(ROW()=7,MAX([D_i]),"")</f>
        <v/>
      </c>
      <c r="H355" s="69" t="str">
        <f ca="1">IF(INDIRECT("A"&amp;ROW())="","",RANK([Data],[Data],1)+COUNTIF([Data],Tabulka249[[#This Row],[Data]])-1)</f>
        <v/>
      </c>
      <c r="I355" s="5" t="str">
        <f ca="1">IF(INDIRECT("A"&amp;ROW())="","",(Tabulka249[[#This Row],[Pořadí2 - i2]]-1)/COUNT([Data]))</f>
        <v/>
      </c>
      <c r="J355" s="5" t="str">
        <f ca="1">IF(INDIRECT("A"&amp;ROW())="","",H355/COUNT([Data]))</f>
        <v/>
      </c>
      <c r="K355" s="72" t="str">
        <f ca="1">IF(INDIRECT("A"&amp;ROW())="","",NORMDIST(Tabulka249[[#This Row],[Data]],$X$6,$X$7,1))</f>
        <v/>
      </c>
      <c r="L355" s="5" t="str">
        <f t="shared" ca="1" si="16"/>
        <v/>
      </c>
      <c r="M355" s="5" t="str">
        <f>IF(ROW()=7,MAX(Tabulka249[D_i]),"")</f>
        <v/>
      </c>
      <c r="N355" s="5"/>
      <c r="O355" s="80"/>
      <c r="P355" s="80"/>
      <c r="Q355" s="80"/>
      <c r="R355" s="76" t="str">
        <f>IF(ROW()=7,IF(SUM([pomocná])&gt;0,SUM([pomocná]),1.36/SQRT(COUNT(Tabulka249[Data]))),"")</f>
        <v/>
      </c>
      <c r="S355" s="79"/>
      <c r="T355" s="72"/>
      <c r="U355" s="72"/>
      <c r="V355" s="72"/>
    </row>
    <row r="356" spans="1:22">
      <c r="A356" s="4" t="str">
        <f>IF('Odhad parametrů populace'!D359="","",'Odhad parametrů populace'!D359)</f>
        <v/>
      </c>
      <c r="B356" s="69" t="str">
        <f ca="1">IF(INDIRECT("A"&amp;ROW())="","",RANK(A356,[Data],1))</f>
        <v/>
      </c>
      <c r="C356" s="5" t="str">
        <f ca="1">IF(INDIRECT("A"&amp;ROW())="","",(B356-1)/COUNT([Data]))</f>
        <v/>
      </c>
      <c r="D356" s="5" t="str">
        <f ca="1">IF(INDIRECT("A"&amp;ROW())="","",B356/COUNT([Data]))</f>
        <v/>
      </c>
      <c r="E356" t="str">
        <f t="shared" ca="1" si="17"/>
        <v/>
      </c>
      <c r="F356" s="5" t="str">
        <f t="shared" ca="1" si="15"/>
        <v/>
      </c>
      <c r="G356" s="5" t="str">
        <f>IF(ROW()=7,MAX([D_i]),"")</f>
        <v/>
      </c>
      <c r="H356" s="69" t="str">
        <f ca="1">IF(INDIRECT("A"&amp;ROW())="","",RANK([Data],[Data],1)+COUNTIF([Data],Tabulka249[[#This Row],[Data]])-1)</f>
        <v/>
      </c>
      <c r="I356" s="5" t="str">
        <f ca="1">IF(INDIRECT("A"&amp;ROW())="","",(Tabulka249[[#This Row],[Pořadí2 - i2]]-1)/COUNT([Data]))</f>
        <v/>
      </c>
      <c r="J356" s="5" t="str">
        <f ca="1">IF(INDIRECT("A"&amp;ROW())="","",H356/COUNT([Data]))</f>
        <v/>
      </c>
      <c r="K356" s="72" t="str">
        <f ca="1">IF(INDIRECT("A"&amp;ROW())="","",NORMDIST(Tabulka249[[#This Row],[Data]],$X$6,$X$7,1))</f>
        <v/>
      </c>
      <c r="L356" s="5" t="str">
        <f t="shared" ca="1" si="16"/>
        <v/>
      </c>
      <c r="M356" s="5" t="str">
        <f>IF(ROW()=7,MAX(Tabulka249[D_i]),"")</f>
        <v/>
      </c>
      <c r="N356" s="5"/>
      <c r="O356" s="80"/>
      <c r="P356" s="80"/>
      <c r="Q356" s="80"/>
      <c r="R356" s="76" t="str">
        <f>IF(ROW()=7,IF(SUM([pomocná])&gt;0,SUM([pomocná]),1.36/SQRT(COUNT(Tabulka249[Data]))),"")</f>
        <v/>
      </c>
      <c r="S356" s="79"/>
      <c r="T356" s="72"/>
      <c r="U356" s="72"/>
      <c r="V356" s="72"/>
    </row>
    <row r="357" spans="1:22">
      <c r="A357" s="4" t="str">
        <f>IF('Odhad parametrů populace'!D360="","",'Odhad parametrů populace'!D360)</f>
        <v/>
      </c>
      <c r="B357" s="69" t="str">
        <f ca="1">IF(INDIRECT("A"&amp;ROW())="","",RANK(A357,[Data],1))</f>
        <v/>
      </c>
      <c r="C357" s="5" t="str">
        <f ca="1">IF(INDIRECT("A"&amp;ROW())="","",(B357-1)/COUNT([Data]))</f>
        <v/>
      </c>
      <c r="D357" s="5" t="str">
        <f ca="1">IF(INDIRECT("A"&amp;ROW())="","",B357/COUNT([Data]))</f>
        <v/>
      </c>
      <c r="E357" t="str">
        <f t="shared" ca="1" si="17"/>
        <v/>
      </c>
      <c r="F357" s="5" t="str">
        <f t="shared" ca="1" si="15"/>
        <v/>
      </c>
      <c r="G357" s="5" t="str">
        <f>IF(ROW()=7,MAX([D_i]),"")</f>
        <v/>
      </c>
      <c r="H357" s="69" t="str">
        <f ca="1">IF(INDIRECT("A"&amp;ROW())="","",RANK([Data],[Data],1)+COUNTIF([Data],Tabulka249[[#This Row],[Data]])-1)</f>
        <v/>
      </c>
      <c r="I357" s="5" t="str">
        <f ca="1">IF(INDIRECT("A"&amp;ROW())="","",(Tabulka249[[#This Row],[Pořadí2 - i2]]-1)/COUNT([Data]))</f>
        <v/>
      </c>
      <c r="J357" s="5" t="str">
        <f ca="1">IF(INDIRECT("A"&amp;ROW())="","",H357/COUNT([Data]))</f>
        <v/>
      </c>
      <c r="K357" s="72" t="str">
        <f ca="1">IF(INDIRECT("A"&amp;ROW())="","",NORMDIST(Tabulka249[[#This Row],[Data]],$X$6,$X$7,1))</f>
        <v/>
      </c>
      <c r="L357" s="5" t="str">
        <f t="shared" ca="1" si="16"/>
        <v/>
      </c>
      <c r="M357" s="5" t="str">
        <f>IF(ROW()=7,MAX(Tabulka249[D_i]),"")</f>
        <v/>
      </c>
      <c r="N357" s="5"/>
      <c r="O357" s="80"/>
      <c r="P357" s="80"/>
      <c r="Q357" s="80"/>
      <c r="R357" s="76" t="str">
        <f>IF(ROW()=7,IF(SUM([pomocná])&gt;0,SUM([pomocná]),1.36/SQRT(COUNT(Tabulka249[Data]))),"")</f>
        <v/>
      </c>
      <c r="S357" s="79"/>
      <c r="T357" s="72"/>
      <c r="U357" s="72"/>
      <c r="V357" s="72"/>
    </row>
    <row r="358" spans="1:22">
      <c r="A358" s="4" t="str">
        <f>IF('Odhad parametrů populace'!D361="","",'Odhad parametrů populace'!D361)</f>
        <v/>
      </c>
      <c r="B358" s="69" t="str">
        <f ca="1">IF(INDIRECT("A"&amp;ROW())="","",RANK(A358,[Data],1))</f>
        <v/>
      </c>
      <c r="C358" s="5" t="str">
        <f ca="1">IF(INDIRECT("A"&amp;ROW())="","",(B358-1)/COUNT([Data]))</f>
        <v/>
      </c>
      <c r="D358" s="5" t="str">
        <f ca="1">IF(INDIRECT("A"&amp;ROW())="","",B358/COUNT([Data]))</f>
        <v/>
      </c>
      <c r="E358" t="str">
        <f t="shared" ca="1" si="17"/>
        <v/>
      </c>
      <c r="F358" s="5" t="str">
        <f t="shared" ca="1" si="15"/>
        <v/>
      </c>
      <c r="G358" s="5" t="str">
        <f>IF(ROW()=7,MAX([D_i]),"")</f>
        <v/>
      </c>
      <c r="H358" s="69" t="str">
        <f ca="1">IF(INDIRECT("A"&amp;ROW())="","",RANK([Data],[Data],1)+COUNTIF([Data],Tabulka249[[#This Row],[Data]])-1)</f>
        <v/>
      </c>
      <c r="I358" s="5" t="str">
        <f ca="1">IF(INDIRECT("A"&amp;ROW())="","",(Tabulka249[[#This Row],[Pořadí2 - i2]]-1)/COUNT([Data]))</f>
        <v/>
      </c>
      <c r="J358" s="5" t="str">
        <f ca="1">IF(INDIRECT("A"&amp;ROW())="","",H358/COUNT([Data]))</f>
        <v/>
      </c>
      <c r="K358" s="72" t="str">
        <f ca="1">IF(INDIRECT("A"&amp;ROW())="","",NORMDIST(Tabulka249[[#This Row],[Data]],$X$6,$X$7,1))</f>
        <v/>
      </c>
      <c r="L358" s="5" t="str">
        <f t="shared" ca="1" si="16"/>
        <v/>
      </c>
      <c r="M358" s="5" t="str">
        <f>IF(ROW()=7,MAX(Tabulka249[D_i]),"")</f>
        <v/>
      </c>
      <c r="N358" s="5"/>
      <c r="O358" s="80"/>
      <c r="P358" s="80"/>
      <c r="Q358" s="80"/>
      <c r="R358" s="76" t="str">
        <f>IF(ROW()=7,IF(SUM([pomocná])&gt;0,SUM([pomocná]),1.36/SQRT(COUNT(Tabulka249[Data]))),"")</f>
        <v/>
      </c>
      <c r="S358" s="79"/>
      <c r="T358" s="72"/>
      <c r="U358" s="72"/>
      <c r="V358" s="72"/>
    </row>
    <row r="359" spans="1:22">
      <c r="A359" s="4" t="str">
        <f>IF('Odhad parametrů populace'!D362="","",'Odhad parametrů populace'!D362)</f>
        <v/>
      </c>
      <c r="B359" s="69" t="str">
        <f ca="1">IF(INDIRECT("A"&amp;ROW())="","",RANK(A359,[Data],1))</f>
        <v/>
      </c>
      <c r="C359" s="5" t="str">
        <f ca="1">IF(INDIRECT("A"&amp;ROW())="","",(B359-1)/COUNT([Data]))</f>
        <v/>
      </c>
      <c r="D359" s="5" t="str">
        <f ca="1">IF(INDIRECT("A"&amp;ROW())="","",B359/COUNT([Data]))</f>
        <v/>
      </c>
      <c r="E359" t="str">
        <f t="shared" ca="1" si="17"/>
        <v/>
      </c>
      <c r="F359" s="5" t="str">
        <f t="shared" ca="1" si="15"/>
        <v/>
      </c>
      <c r="G359" s="5" t="str">
        <f>IF(ROW()=7,MAX([D_i]),"")</f>
        <v/>
      </c>
      <c r="H359" s="69" t="str">
        <f ca="1">IF(INDIRECT("A"&amp;ROW())="","",RANK([Data],[Data],1)+COUNTIF([Data],Tabulka249[[#This Row],[Data]])-1)</f>
        <v/>
      </c>
      <c r="I359" s="5" t="str">
        <f ca="1">IF(INDIRECT("A"&amp;ROW())="","",(Tabulka249[[#This Row],[Pořadí2 - i2]]-1)/COUNT([Data]))</f>
        <v/>
      </c>
      <c r="J359" s="5" t="str">
        <f ca="1">IF(INDIRECT("A"&amp;ROW())="","",H359/COUNT([Data]))</f>
        <v/>
      </c>
      <c r="K359" s="72" t="str">
        <f ca="1">IF(INDIRECT("A"&amp;ROW())="","",NORMDIST(Tabulka249[[#This Row],[Data]],$X$6,$X$7,1))</f>
        <v/>
      </c>
      <c r="L359" s="5" t="str">
        <f t="shared" ca="1" si="16"/>
        <v/>
      </c>
      <c r="M359" s="5" t="str">
        <f>IF(ROW()=7,MAX(Tabulka249[D_i]),"")</f>
        <v/>
      </c>
      <c r="N359" s="5"/>
      <c r="O359" s="80"/>
      <c r="P359" s="80"/>
      <c r="Q359" s="80"/>
      <c r="R359" s="76" t="str">
        <f>IF(ROW()=7,IF(SUM([pomocná])&gt;0,SUM([pomocná]),1.36/SQRT(COUNT(Tabulka249[Data]))),"")</f>
        <v/>
      </c>
      <c r="S359" s="79"/>
      <c r="T359" s="72"/>
      <c r="U359" s="72"/>
      <c r="V359" s="72"/>
    </row>
    <row r="360" spans="1:22">
      <c r="A360" s="4" t="str">
        <f>IF('Odhad parametrů populace'!D363="","",'Odhad parametrů populace'!D363)</f>
        <v/>
      </c>
      <c r="B360" s="69" t="str">
        <f ca="1">IF(INDIRECT("A"&amp;ROW())="","",RANK(A360,[Data],1))</f>
        <v/>
      </c>
      <c r="C360" s="5" t="str">
        <f ca="1">IF(INDIRECT("A"&amp;ROW())="","",(B360-1)/COUNT([Data]))</f>
        <v/>
      </c>
      <c r="D360" s="5" t="str">
        <f ca="1">IF(INDIRECT("A"&amp;ROW())="","",B360/COUNT([Data]))</f>
        <v/>
      </c>
      <c r="E360" t="str">
        <f t="shared" ca="1" si="17"/>
        <v/>
      </c>
      <c r="F360" s="5" t="str">
        <f t="shared" ca="1" si="15"/>
        <v/>
      </c>
      <c r="G360" s="5" t="str">
        <f>IF(ROW()=7,MAX([D_i]),"")</f>
        <v/>
      </c>
      <c r="H360" s="69" t="str">
        <f ca="1">IF(INDIRECT("A"&amp;ROW())="","",RANK([Data],[Data],1)+COUNTIF([Data],Tabulka249[[#This Row],[Data]])-1)</f>
        <v/>
      </c>
      <c r="I360" s="5" t="str">
        <f ca="1">IF(INDIRECT("A"&amp;ROW())="","",(Tabulka249[[#This Row],[Pořadí2 - i2]]-1)/COUNT([Data]))</f>
        <v/>
      </c>
      <c r="J360" s="5" t="str">
        <f ca="1">IF(INDIRECT("A"&amp;ROW())="","",H360/COUNT([Data]))</f>
        <v/>
      </c>
      <c r="K360" s="72" t="str">
        <f ca="1">IF(INDIRECT("A"&amp;ROW())="","",NORMDIST(Tabulka249[[#This Row],[Data]],$X$6,$X$7,1))</f>
        <v/>
      </c>
      <c r="L360" s="5" t="str">
        <f t="shared" ca="1" si="16"/>
        <v/>
      </c>
      <c r="M360" s="5" t="str">
        <f>IF(ROW()=7,MAX(Tabulka249[D_i]),"")</f>
        <v/>
      </c>
      <c r="N360" s="5"/>
      <c r="O360" s="80"/>
      <c r="P360" s="80"/>
      <c r="Q360" s="80"/>
      <c r="R360" s="76" t="str">
        <f>IF(ROW()=7,IF(SUM([pomocná])&gt;0,SUM([pomocná]),1.36/SQRT(COUNT(Tabulka249[Data]))),"")</f>
        <v/>
      </c>
      <c r="S360" s="79"/>
      <c r="T360" s="72"/>
      <c r="U360" s="72"/>
      <c r="V360" s="72"/>
    </row>
    <row r="361" spans="1:22">
      <c r="A361" s="4" t="str">
        <f>IF('Odhad parametrů populace'!D364="","",'Odhad parametrů populace'!D364)</f>
        <v/>
      </c>
      <c r="B361" s="69" t="str">
        <f ca="1">IF(INDIRECT("A"&amp;ROW())="","",RANK(A361,[Data],1))</f>
        <v/>
      </c>
      <c r="C361" s="5" t="str">
        <f ca="1">IF(INDIRECT("A"&amp;ROW())="","",(B361-1)/COUNT([Data]))</f>
        <v/>
      </c>
      <c r="D361" s="5" t="str">
        <f ca="1">IF(INDIRECT("A"&amp;ROW())="","",B361/COUNT([Data]))</f>
        <v/>
      </c>
      <c r="E361" t="str">
        <f t="shared" ca="1" si="17"/>
        <v/>
      </c>
      <c r="F361" s="5" t="str">
        <f t="shared" ca="1" si="15"/>
        <v/>
      </c>
      <c r="G361" s="5" t="str">
        <f>IF(ROW()=7,MAX([D_i]),"")</f>
        <v/>
      </c>
      <c r="H361" s="69" t="str">
        <f ca="1">IF(INDIRECT("A"&amp;ROW())="","",RANK([Data],[Data],1)+COUNTIF([Data],Tabulka249[[#This Row],[Data]])-1)</f>
        <v/>
      </c>
      <c r="I361" s="5" t="str">
        <f ca="1">IF(INDIRECT("A"&amp;ROW())="","",(Tabulka249[[#This Row],[Pořadí2 - i2]]-1)/COUNT([Data]))</f>
        <v/>
      </c>
      <c r="J361" s="5" t="str">
        <f ca="1">IF(INDIRECT("A"&amp;ROW())="","",H361/COUNT([Data]))</f>
        <v/>
      </c>
      <c r="K361" s="72" t="str">
        <f ca="1">IF(INDIRECT("A"&amp;ROW())="","",NORMDIST(Tabulka249[[#This Row],[Data]],$X$6,$X$7,1))</f>
        <v/>
      </c>
      <c r="L361" s="5" t="str">
        <f t="shared" ca="1" si="16"/>
        <v/>
      </c>
      <c r="M361" s="5" t="str">
        <f>IF(ROW()=7,MAX(Tabulka249[D_i]),"")</f>
        <v/>
      </c>
      <c r="N361" s="5"/>
      <c r="O361" s="80"/>
      <c r="P361" s="80"/>
      <c r="Q361" s="80"/>
      <c r="R361" s="76" t="str">
        <f>IF(ROW()=7,IF(SUM([pomocná])&gt;0,SUM([pomocná]),1.36/SQRT(COUNT(Tabulka249[Data]))),"")</f>
        <v/>
      </c>
      <c r="S361" s="79"/>
      <c r="T361" s="72"/>
      <c r="U361" s="72"/>
      <c r="V361" s="72"/>
    </row>
    <row r="362" spans="1:22">
      <c r="A362" s="4" t="str">
        <f>IF('Odhad parametrů populace'!D365="","",'Odhad parametrů populace'!D365)</f>
        <v/>
      </c>
      <c r="B362" s="69" t="str">
        <f ca="1">IF(INDIRECT("A"&amp;ROW())="","",RANK(A362,[Data],1))</f>
        <v/>
      </c>
      <c r="C362" s="5" t="str">
        <f ca="1">IF(INDIRECT("A"&amp;ROW())="","",(B362-1)/COUNT([Data]))</f>
        <v/>
      </c>
      <c r="D362" s="5" t="str">
        <f ca="1">IF(INDIRECT("A"&amp;ROW())="","",B362/COUNT([Data]))</f>
        <v/>
      </c>
      <c r="E362" t="str">
        <f t="shared" ca="1" si="17"/>
        <v/>
      </c>
      <c r="F362" s="5" t="str">
        <f t="shared" ca="1" si="15"/>
        <v/>
      </c>
      <c r="G362" s="5" t="str">
        <f>IF(ROW()=7,MAX([D_i]),"")</f>
        <v/>
      </c>
      <c r="H362" s="69" t="str">
        <f ca="1">IF(INDIRECT("A"&amp;ROW())="","",RANK([Data],[Data],1)+COUNTIF([Data],Tabulka249[[#This Row],[Data]])-1)</f>
        <v/>
      </c>
      <c r="I362" s="5" t="str">
        <f ca="1">IF(INDIRECT("A"&amp;ROW())="","",(Tabulka249[[#This Row],[Pořadí2 - i2]]-1)/COUNT([Data]))</f>
        <v/>
      </c>
      <c r="J362" s="5" t="str">
        <f ca="1">IF(INDIRECT("A"&amp;ROW())="","",H362/COUNT([Data]))</f>
        <v/>
      </c>
      <c r="K362" s="72" t="str">
        <f ca="1">IF(INDIRECT("A"&amp;ROW())="","",NORMDIST(Tabulka249[[#This Row],[Data]],$X$6,$X$7,1))</f>
        <v/>
      </c>
      <c r="L362" s="5" t="str">
        <f t="shared" ca="1" si="16"/>
        <v/>
      </c>
      <c r="M362" s="5" t="str">
        <f>IF(ROW()=7,MAX(Tabulka249[D_i]),"")</f>
        <v/>
      </c>
      <c r="N362" s="5"/>
      <c r="O362" s="80"/>
      <c r="P362" s="80"/>
      <c r="Q362" s="80"/>
      <c r="R362" s="76" t="str">
        <f>IF(ROW()=7,IF(SUM([pomocná])&gt;0,SUM([pomocná]),1.36/SQRT(COUNT(Tabulka249[Data]))),"")</f>
        <v/>
      </c>
      <c r="S362" s="79"/>
      <c r="T362" s="72"/>
      <c r="U362" s="72"/>
      <c r="V362" s="72"/>
    </row>
    <row r="363" spans="1:22">
      <c r="A363" s="4" t="str">
        <f>IF('Odhad parametrů populace'!D366="","",'Odhad parametrů populace'!D366)</f>
        <v/>
      </c>
      <c r="B363" s="69" t="str">
        <f ca="1">IF(INDIRECT("A"&amp;ROW())="","",RANK(A363,[Data],1))</f>
        <v/>
      </c>
      <c r="C363" s="5" t="str">
        <f ca="1">IF(INDIRECT("A"&amp;ROW())="","",(B363-1)/COUNT([Data]))</f>
        <v/>
      </c>
      <c r="D363" s="5" t="str">
        <f ca="1">IF(INDIRECT("A"&amp;ROW())="","",B363/COUNT([Data]))</f>
        <v/>
      </c>
      <c r="E363" t="str">
        <f t="shared" ca="1" si="17"/>
        <v/>
      </c>
      <c r="F363" s="5" t="str">
        <f t="shared" ca="1" si="15"/>
        <v/>
      </c>
      <c r="G363" s="5" t="str">
        <f>IF(ROW()=7,MAX([D_i]),"")</f>
        <v/>
      </c>
      <c r="H363" s="69" t="str">
        <f ca="1">IF(INDIRECT("A"&amp;ROW())="","",RANK([Data],[Data],1)+COUNTIF([Data],Tabulka249[[#This Row],[Data]])-1)</f>
        <v/>
      </c>
      <c r="I363" s="5" t="str">
        <f ca="1">IF(INDIRECT("A"&amp;ROW())="","",(Tabulka249[[#This Row],[Pořadí2 - i2]]-1)/COUNT([Data]))</f>
        <v/>
      </c>
      <c r="J363" s="5" t="str">
        <f ca="1">IF(INDIRECT("A"&amp;ROW())="","",H363/COUNT([Data]))</f>
        <v/>
      </c>
      <c r="K363" s="72" t="str">
        <f ca="1">IF(INDIRECT("A"&amp;ROW())="","",NORMDIST(Tabulka249[[#This Row],[Data]],$X$6,$X$7,1))</f>
        <v/>
      </c>
      <c r="L363" s="5" t="str">
        <f t="shared" ca="1" si="16"/>
        <v/>
      </c>
      <c r="M363" s="5" t="str">
        <f>IF(ROW()=7,MAX(Tabulka249[D_i]),"")</f>
        <v/>
      </c>
      <c r="N363" s="5"/>
      <c r="O363" s="80"/>
      <c r="P363" s="80"/>
      <c r="Q363" s="80"/>
      <c r="R363" s="76" t="str">
        <f>IF(ROW()=7,IF(SUM([pomocná])&gt;0,SUM([pomocná]),1.36/SQRT(COUNT(Tabulka249[Data]))),"")</f>
        <v/>
      </c>
      <c r="S363" s="79"/>
      <c r="T363" s="72"/>
      <c r="U363" s="72"/>
      <c r="V363" s="72"/>
    </row>
    <row r="364" spans="1:22">
      <c r="A364" s="4" t="str">
        <f>IF('Odhad parametrů populace'!D367="","",'Odhad parametrů populace'!D367)</f>
        <v/>
      </c>
      <c r="B364" s="69" t="str">
        <f ca="1">IF(INDIRECT("A"&amp;ROW())="","",RANK(A364,[Data],1))</f>
        <v/>
      </c>
      <c r="C364" s="5" t="str">
        <f ca="1">IF(INDIRECT("A"&amp;ROW())="","",(B364-1)/COUNT([Data]))</f>
        <v/>
      </c>
      <c r="D364" s="5" t="str">
        <f ca="1">IF(INDIRECT("A"&amp;ROW())="","",B364/COUNT([Data]))</f>
        <v/>
      </c>
      <c r="E364" t="str">
        <f t="shared" ca="1" si="17"/>
        <v/>
      </c>
      <c r="F364" s="5" t="str">
        <f t="shared" ca="1" si="15"/>
        <v/>
      </c>
      <c r="G364" s="5" t="str">
        <f>IF(ROW()=7,MAX([D_i]),"")</f>
        <v/>
      </c>
      <c r="H364" s="69" t="str">
        <f ca="1">IF(INDIRECT("A"&amp;ROW())="","",RANK([Data],[Data],1)+COUNTIF([Data],Tabulka249[[#This Row],[Data]])-1)</f>
        <v/>
      </c>
      <c r="I364" s="5" t="str">
        <f ca="1">IF(INDIRECT("A"&amp;ROW())="","",(Tabulka249[[#This Row],[Pořadí2 - i2]]-1)/COUNT([Data]))</f>
        <v/>
      </c>
      <c r="J364" s="5" t="str">
        <f ca="1">IF(INDIRECT("A"&amp;ROW())="","",H364/COUNT([Data]))</f>
        <v/>
      </c>
      <c r="K364" s="72" t="str">
        <f ca="1">IF(INDIRECT("A"&amp;ROW())="","",NORMDIST(Tabulka249[[#This Row],[Data]],$X$6,$X$7,1))</f>
        <v/>
      </c>
      <c r="L364" s="5" t="str">
        <f t="shared" ca="1" si="16"/>
        <v/>
      </c>
      <c r="M364" s="5" t="str">
        <f>IF(ROW()=7,MAX(Tabulka249[D_i]),"")</f>
        <v/>
      </c>
      <c r="N364" s="5"/>
      <c r="O364" s="80"/>
      <c r="P364" s="80"/>
      <c r="Q364" s="80"/>
      <c r="R364" s="76" t="str">
        <f>IF(ROW()=7,IF(SUM([pomocná])&gt;0,SUM([pomocná]),1.36/SQRT(COUNT(Tabulka249[Data]))),"")</f>
        <v/>
      </c>
      <c r="S364" s="79"/>
      <c r="T364" s="72"/>
      <c r="U364" s="72"/>
      <c r="V364" s="72"/>
    </row>
    <row r="365" spans="1:22">
      <c r="A365" s="4" t="str">
        <f>IF('Odhad parametrů populace'!D368="","",'Odhad parametrů populace'!D368)</f>
        <v/>
      </c>
      <c r="B365" s="69" t="str">
        <f ca="1">IF(INDIRECT("A"&amp;ROW())="","",RANK(A365,[Data],1))</f>
        <v/>
      </c>
      <c r="C365" s="5" t="str">
        <f ca="1">IF(INDIRECT("A"&amp;ROW())="","",(B365-1)/COUNT([Data]))</f>
        <v/>
      </c>
      <c r="D365" s="5" t="str">
        <f ca="1">IF(INDIRECT("A"&amp;ROW())="","",B365/COUNT([Data]))</f>
        <v/>
      </c>
      <c r="E365" t="str">
        <f t="shared" ca="1" si="17"/>
        <v/>
      </c>
      <c r="F365" s="5" t="str">
        <f t="shared" ca="1" si="15"/>
        <v/>
      </c>
      <c r="G365" s="5" t="str">
        <f>IF(ROW()=7,MAX([D_i]),"")</f>
        <v/>
      </c>
      <c r="H365" s="69" t="str">
        <f ca="1">IF(INDIRECT("A"&amp;ROW())="","",RANK([Data],[Data],1)+COUNTIF([Data],Tabulka249[[#This Row],[Data]])-1)</f>
        <v/>
      </c>
      <c r="I365" s="5" t="str">
        <f ca="1">IF(INDIRECT("A"&amp;ROW())="","",(Tabulka249[[#This Row],[Pořadí2 - i2]]-1)/COUNT([Data]))</f>
        <v/>
      </c>
      <c r="J365" s="5" t="str">
        <f ca="1">IF(INDIRECT("A"&amp;ROW())="","",H365/COUNT([Data]))</f>
        <v/>
      </c>
      <c r="K365" s="72" t="str">
        <f ca="1">IF(INDIRECT("A"&amp;ROW())="","",NORMDIST(Tabulka249[[#This Row],[Data]],$X$6,$X$7,1))</f>
        <v/>
      </c>
      <c r="L365" s="5" t="str">
        <f t="shared" ca="1" si="16"/>
        <v/>
      </c>
      <c r="M365" s="5" t="str">
        <f>IF(ROW()=7,MAX(Tabulka249[D_i]),"")</f>
        <v/>
      </c>
      <c r="N365" s="5"/>
      <c r="O365" s="80"/>
      <c r="P365" s="80"/>
      <c r="Q365" s="80"/>
      <c r="R365" s="76" t="str">
        <f>IF(ROW()=7,IF(SUM([pomocná])&gt;0,SUM([pomocná]),1.36/SQRT(COUNT(Tabulka249[Data]))),"")</f>
        <v/>
      </c>
      <c r="S365" s="79"/>
      <c r="T365" s="72"/>
      <c r="U365" s="72"/>
      <c r="V365" s="72"/>
    </row>
    <row r="366" spans="1:22">
      <c r="A366" s="4" t="str">
        <f>IF('Odhad parametrů populace'!D369="","",'Odhad parametrů populace'!D369)</f>
        <v/>
      </c>
      <c r="B366" s="69" t="str">
        <f ca="1">IF(INDIRECT("A"&amp;ROW())="","",RANK(A366,[Data],1))</f>
        <v/>
      </c>
      <c r="C366" s="5" t="str">
        <f ca="1">IF(INDIRECT("A"&amp;ROW())="","",(B366-1)/COUNT([Data]))</f>
        <v/>
      </c>
      <c r="D366" s="5" t="str">
        <f ca="1">IF(INDIRECT("A"&amp;ROW())="","",B366/COUNT([Data]))</f>
        <v/>
      </c>
      <c r="E366" t="str">
        <f t="shared" ca="1" si="17"/>
        <v/>
      </c>
      <c r="F366" s="5" t="str">
        <f t="shared" ca="1" si="15"/>
        <v/>
      </c>
      <c r="G366" s="5" t="str">
        <f>IF(ROW()=7,MAX([D_i]),"")</f>
        <v/>
      </c>
      <c r="H366" s="69" t="str">
        <f ca="1">IF(INDIRECT("A"&amp;ROW())="","",RANK([Data],[Data],1)+COUNTIF([Data],Tabulka249[[#This Row],[Data]])-1)</f>
        <v/>
      </c>
      <c r="I366" s="5" t="str">
        <f ca="1">IF(INDIRECT("A"&amp;ROW())="","",(Tabulka249[[#This Row],[Pořadí2 - i2]]-1)/COUNT([Data]))</f>
        <v/>
      </c>
      <c r="J366" s="5" t="str">
        <f ca="1">IF(INDIRECT("A"&amp;ROW())="","",H366/COUNT([Data]))</f>
        <v/>
      </c>
      <c r="K366" s="72" t="str">
        <f ca="1">IF(INDIRECT("A"&amp;ROW())="","",NORMDIST(Tabulka249[[#This Row],[Data]],$X$6,$X$7,1))</f>
        <v/>
      </c>
      <c r="L366" s="5" t="str">
        <f t="shared" ca="1" si="16"/>
        <v/>
      </c>
      <c r="M366" s="5" t="str">
        <f>IF(ROW()=7,MAX(Tabulka249[D_i]),"")</f>
        <v/>
      </c>
      <c r="N366" s="5"/>
      <c r="O366" s="80"/>
      <c r="P366" s="80"/>
      <c r="Q366" s="80"/>
      <c r="R366" s="76" t="str">
        <f>IF(ROW()=7,IF(SUM([pomocná])&gt;0,SUM([pomocná]),1.36/SQRT(COUNT(Tabulka249[Data]))),"")</f>
        <v/>
      </c>
      <c r="S366" s="79"/>
      <c r="T366" s="72"/>
      <c r="U366" s="72"/>
      <c r="V366" s="72"/>
    </row>
    <row r="367" spans="1:22">
      <c r="A367" s="4" t="str">
        <f>IF('Odhad parametrů populace'!D370="","",'Odhad parametrů populace'!D370)</f>
        <v/>
      </c>
      <c r="B367" s="69" t="str">
        <f ca="1">IF(INDIRECT("A"&amp;ROW())="","",RANK(A367,[Data],1))</f>
        <v/>
      </c>
      <c r="C367" s="5" t="str">
        <f ca="1">IF(INDIRECT("A"&amp;ROW())="","",(B367-1)/COUNT([Data]))</f>
        <v/>
      </c>
      <c r="D367" s="5" t="str">
        <f ca="1">IF(INDIRECT("A"&amp;ROW())="","",B367/COUNT([Data]))</f>
        <v/>
      </c>
      <c r="E367" t="str">
        <f t="shared" ca="1" si="17"/>
        <v/>
      </c>
      <c r="F367" s="5" t="str">
        <f t="shared" ca="1" si="15"/>
        <v/>
      </c>
      <c r="G367" s="5" t="str">
        <f>IF(ROW()=7,MAX([D_i]),"")</f>
        <v/>
      </c>
      <c r="H367" s="69" t="str">
        <f ca="1">IF(INDIRECT("A"&amp;ROW())="","",RANK([Data],[Data],1)+COUNTIF([Data],Tabulka249[[#This Row],[Data]])-1)</f>
        <v/>
      </c>
      <c r="I367" s="5" t="str">
        <f ca="1">IF(INDIRECT("A"&amp;ROW())="","",(Tabulka249[[#This Row],[Pořadí2 - i2]]-1)/COUNT([Data]))</f>
        <v/>
      </c>
      <c r="J367" s="5" t="str">
        <f ca="1">IF(INDIRECT("A"&amp;ROW())="","",H367/COUNT([Data]))</f>
        <v/>
      </c>
      <c r="K367" s="72" t="str">
        <f ca="1">IF(INDIRECT("A"&amp;ROW())="","",NORMDIST(Tabulka249[[#This Row],[Data]],$X$6,$X$7,1))</f>
        <v/>
      </c>
      <c r="L367" s="5" t="str">
        <f t="shared" ca="1" si="16"/>
        <v/>
      </c>
      <c r="M367" s="5" t="str">
        <f>IF(ROW()=7,MAX(Tabulka249[D_i]),"")</f>
        <v/>
      </c>
      <c r="N367" s="5"/>
      <c r="O367" s="80"/>
      <c r="P367" s="80"/>
      <c r="Q367" s="80"/>
      <c r="R367" s="76" t="str">
        <f>IF(ROW()=7,IF(SUM([pomocná])&gt;0,SUM([pomocná]),1.36/SQRT(COUNT(Tabulka249[Data]))),"")</f>
        <v/>
      </c>
      <c r="S367" s="79"/>
      <c r="T367" s="72"/>
      <c r="U367" s="72"/>
      <c r="V367" s="72"/>
    </row>
    <row r="368" spans="1:22">
      <c r="A368" s="4" t="str">
        <f>IF('Odhad parametrů populace'!D371="","",'Odhad parametrů populace'!D371)</f>
        <v/>
      </c>
      <c r="B368" s="69" t="str">
        <f ca="1">IF(INDIRECT("A"&amp;ROW())="","",RANK(A368,[Data],1))</f>
        <v/>
      </c>
      <c r="C368" s="5" t="str">
        <f ca="1">IF(INDIRECT("A"&amp;ROW())="","",(B368-1)/COUNT([Data]))</f>
        <v/>
      </c>
      <c r="D368" s="5" t="str">
        <f ca="1">IF(INDIRECT("A"&amp;ROW())="","",B368/COUNT([Data]))</f>
        <v/>
      </c>
      <c r="E368" t="str">
        <f t="shared" ca="1" si="17"/>
        <v/>
      </c>
      <c r="F368" s="5" t="str">
        <f t="shared" ca="1" si="15"/>
        <v/>
      </c>
      <c r="G368" s="5" t="str">
        <f>IF(ROW()=7,MAX([D_i]),"")</f>
        <v/>
      </c>
      <c r="H368" s="69" t="str">
        <f ca="1">IF(INDIRECT("A"&amp;ROW())="","",RANK([Data],[Data],1)+COUNTIF([Data],Tabulka249[[#This Row],[Data]])-1)</f>
        <v/>
      </c>
      <c r="I368" s="5" t="str">
        <f ca="1">IF(INDIRECT("A"&amp;ROW())="","",(Tabulka249[[#This Row],[Pořadí2 - i2]]-1)/COUNT([Data]))</f>
        <v/>
      </c>
      <c r="J368" s="5" t="str">
        <f ca="1">IF(INDIRECT("A"&amp;ROW())="","",H368/COUNT([Data]))</f>
        <v/>
      </c>
      <c r="K368" s="72" t="str">
        <f ca="1">IF(INDIRECT("A"&amp;ROW())="","",NORMDIST(Tabulka249[[#This Row],[Data]],$X$6,$X$7,1))</f>
        <v/>
      </c>
      <c r="L368" s="5" t="str">
        <f t="shared" ca="1" si="16"/>
        <v/>
      </c>
      <c r="M368" s="5" t="str">
        <f>IF(ROW()=7,MAX(Tabulka249[D_i]),"")</f>
        <v/>
      </c>
      <c r="N368" s="5"/>
      <c r="O368" s="80"/>
      <c r="P368" s="80"/>
      <c r="Q368" s="80"/>
      <c r="R368" s="76" t="str">
        <f>IF(ROW()=7,IF(SUM([pomocná])&gt;0,SUM([pomocná]),1.36/SQRT(COUNT(Tabulka249[Data]))),"")</f>
        <v/>
      </c>
      <c r="S368" s="79"/>
      <c r="T368" s="72"/>
      <c r="U368" s="72"/>
      <c r="V368" s="72"/>
    </row>
    <row r="369" spans="1:22">
      <c r="A369" s="4" t="str">
        <f>IF('Odhad parametrů populace'!D372="","",'Odhad parametrů populace'!D372)</f>
        <v/>
      </c>
      <c r="B369" s="69" t="str">
        <f ca="1">IF(INDIRECT("A"&amp;ROW())="","",RANK(A369,[Data],1))</f>
        <v/>
      </c>
      <c r="C369" s="5" t="str">
        <f ca="1">IF(INDIRECT("A"&amp;ROW())="","",(B369-1)/COUNT([Data]))</f>
        <v/>
      </c>
      <c r="D369" s="5" t="str">
        <f ca="1">IF(INDIRECT("A"&amp;ROW())="","",B369/COUNT([Data]))</f>
        <v/>
      </c>
      <c r="E369" t="str">
        <f t="shared" ca="1" si="17"/>
        <v/>
      </c>
      <c r="F369" s="5" t="str">
        <f t="shared" ca="1" si="15"/>
        <v/>
      </c>
      <c r="G369" s="5" t="str">
        <f>IF(ROW()=7,MAX([D_i]),"")</f>
        <v/>
      </c>
      <c r="H369" s="69" t="str">
        <f ca="1">IF(INDIRECT("A"&amp;ROW())="","",RANK([Data],[Data],1)+COUNTIF([Data],Tabulka249[[#This Row],[Data]])-1)</f>
        <v/>
      </c>
      <c r="I369" s="5" t="str">
        <f ca="1">IF(INDIRECT("A"&amp;ROW())="","",(Tabulka249[[#This Row],[Pořadí2 - i2]]-1)/COUNT([Data]))</f>
        <v/>
      </c>
      <c r="J369" s="5" t="str">
        <f ca="1">IF(INDIRECT("A"&amp;ROW())="","",H369/COUNT([Data]))</f>
        <v/>
      </c>
      <c r="K369" s="72" t="str">
        <f ca="1">IF(INDIRECT("A"&amp;ROW())="","",NORMDIST(Tabulka249[[#This Row],[Data]],$X$6,$X$7,1))</f>
        <v/>
      </c>
      <c r="L369" s="5" t="str">
        <f t="shared" ca="1" si="16"/>
        <v/>
      </c>
      <c r="M369" s="5" t="str">
        <f>IF(ROW()=7,MAX(Tabulka249[D_i]),"")</f>
        <v/>
      </c>
      <c r="N369" s="5"/>
      <c r="O369" s="80"/>
      <c r="P369" s="80"/>
      <c r="Q369" s="80"/>
      <c r="R369" s="76" t="str">
        <f>IF(ROW()=7,IF(SUM([pomocná])&gt;0,SUM([pomocná]),1.36/SQRT(COUNT(Tabulka249[Data]))),"")</f>
        <v/>
      </c>
      <c r="S369" s="79"/>
      <c r="T369" s="72"/>
      <c r="U369" s="72"/>
      <c r="V369" s="72"/>
    </row>
    <row r="370" spans="1:22">
      <c r="A370" s="4" t="str">
        <f>IF('Odhad parametrů populace'!D373="","",'Odhad parametrů populace'!D373)</f>
        <v/>
      </c>
      <c r="B370" s="69" t="str">
        <f ca="1">IF(INDIRECT("A"&amp;ROW())="","",RANK(A370,[Data],1))</f>
        <v/>
      </c>
      <c r="C370" s="5" t="str">
        <f ca="1">IF(INDIRECT("A"&amp;ROW())="","",(B370-1)/COUNT([Data]))</f>
        <v/>
      </c>
      <c r="D370" s="5" t="str">
        <f ca="1">IF(INDIRECT("A"&amp;ROW())="","",B370/COUNT([Data]))</f>
        <v/>
      </c>
      <c r="E370" t="str">
        <f t="shared" ca="1" si="17"/>
        <v/>
      </c>
      <c r="F370" s="5" t="str">
        <f t="shared" ca="1" si="15"/>
        <v/>
      </c>
      <c r="G370" s="5" t="str">
        <f>IF(ROW()=7,MAX([D_i]),"")</f>
        <v/>
      </c>
      <c r="H370" s="69" t="str">
        <f ca="1">IF(INDIRECT("A"&amp;ROW())="","",RANK([Data],[Data],1)+COUNTIF([Data],Tabulka249[[#This Row],[Data]])-1)</f>
        <v/>
      </c>
      <c r="I370" s="5" t="str">
        <f ca="1">IF(INDIRECT("A"&amp;ROW())="","",(Tabulka249[[#This Row],[Pořadí2 - i2]]-1)/COUNT([Data]))</f>
        <v/>
      </c>
      <c r="J370" s="5" t="str">
        <f ca="1">IF(INDIRECT("A"&amp;ROW())="","",H370/COUNT([Data]))</f>
        <v/>
      </c>
      <c r="K370" s="72" t="str">
        <f ca="1">IF(INDIRECT("A"&amp;ROW())="","",NORMDIST(Tabulka249[[#This Row],[Data]],$X$6,$X$7,1))</f>
        <v/>
      </c>
      <c r="L370" s="5" t="str">
        <f t="shared" ca="1" si="16"/>
        <v/>
      </c>
      <c r="M370" s="5" t="str">
        <f>IF(ROW()=7,MAX(Tabulka249[D_i]),"")</f>
        <v/>
      </c>
      <c r="N370" s="5"/>
      <c r="O370" s="80"/>
      <c r="P370" s="80"/>
      <c r="Q370" s="80"/>
      <c r="R370" s="76" t="str">
        <f>IF(ROW()=7,IF(SUM([pomocná])&gt;0,SUM([pomocná]),1.36/SQRT(COUNT(Tabulka249[Data]))),"")</f>
        <v/>
      </c>
      <c r="S370" s="79"/>
      <c r="T370" s="72"/>
      <c r="U370" s="72"/>
      <c r="V370" s="72"/>
    </row>
    <row r="371" spans="1:22">
      <c r="A371" s="4" t="str">
        <f>IF('Odhad parametrů populace'!D374="","",'Odhad parametrů populace'!D374)</f>
        <v/>
      </c>
      <c r="B371" s="69" t="str">
        <f ca="1">IF(INDIRECT("A"&amp;ROW())="","",RANK(A371,[Data],1))</f>
        <v/>
      </c>
      <c r="C371" s="5" t="str">
        <f ca="1">IF(INDIRECT("A"&amp;ROW())="","",(B371-1)/COUNT([Data]))</f>
        <v/>
      </c>
      <c r="D371" s="5" t="str">
        <f ca="1">IF(INDIRECT("A"&amp;ROW())="","",B371/COUNT([Data]))</f>
        <v/>
      </c>
      <c r="E371" t="str">
        <f t="shared" ca="1" si="17"/>
        <v/>
      </c>
      <c r="F371" s="5" t="str">
        <f t="shared" ca="1" si="15"/>
        <v/>
      </c>
      <c r="G371" s="5" t="str">
        <f>IF(ROW()=7,MAX([D_i]),"")</f>
        <v/>
      </c>
      <c r="H371" s="69" t="str">
        <f ca="1">IF(INDIRECT("A"&amp;ROW())="","",RANK([Data],[Data],1)+COUNTIF([Data],Tabulka249[[#This Row],[Data]])-1)</f>
        <v/>
      </c>
      <c r="I371" s="5" t="str">
        <f ca="1">IF(INDIRECT("A"&amp;ROW())="","",(Tabulka249[[#This Row],[Pořadí2 - i2]]-1)/COUNT([Data]))</f>
        <v/>
      </c>
      <c r="J371" s="5" t="str">
        <f ca="1">IF(INDIRECT("A"&amp;ROW())="","",H371/COUNT([Data]))</f>
        <v/>
      </c>
      <c r="K371" s="72" t="str">
        <f ca="1">IF(INDIRECT("A"&amp;ROW())="","",NORMDIST(Tabulka249[[#This Row],[Data]],$X$6,$X$7,1))</f>
        <v/>
      </c>
      <c r="L371" s="5" t="str">
        <f t="shared" ca="1" si="16"/>
        <v/>
      </c>
      <c r="M371" s="5" t="str">
        <f>IF(ROW()=7,MAX(Tabulka249[D_i]),"")</f>
        <v/>
      </c>
      <c r="N371" s="5"/>
      <c r="O371" s="80"/>
      <c r="P371" s="80"/>
      <c r="Q371" s="80"/>
      <c r="R371" s="76" t="str">
        <f>IF(ROW()=7,IF(SUM([pomocná])&gt;0,SUM([pomocná]),1.36/SQRT(COUNT(Tabulka249[Data]))),"")</f>
        <v/>
      </c>
      <c r="S371" s="79"/>
      <c r="T371" s="72"/>
      <c r="U371" s="72"/>
      <c r="V371" s="72"/>
    </row>
    <row r="372" spans="1:22">
      <c r="A372" s="4" t="str">
        <f>IF('Odhad parametrů populace'!D375="","",'Odhad parametrů populace'!D375)</f>
        <v/>
      </c>
      <c r="B372" s="69" t="str">
        <f ca="1">IF(INDIRECT("A"&amp;ROW())="","",RANK(A372,[Data],1))</f>
        <v/>
      </c>
      <c r="C372" s="5" t="str">
        <f ca="1">IF(INDIRECT("A"&amp;ROW())="","",(B372-1)/COUNT([Data]))</f>
        <v/>
      </c>
      <c r="D372" s="5" t="str">
        <f ca="1">IF(INDIRECT("A"&amp;ROW())="","",B372/COUNT([Data]))</f>
        <v/>
      </c>
      <c r="E372" t="str">
        <f t="shared" ca="1" si="17"/>
        <v/>
      </c>
      <c r="F372" s="5" t="str">
        <f t="shared" ca="1" si="15"/>
        <v/>
      </c>
      <c r="G372" s="5" t="str">
        <f>IF(ROW()=7,MAX([D_i]),"")</f>
        <v/>
      </c>
      <c r="H372" s="69" t="str">
        <f ca="1">IF(INDIRECT("A"&amp;ROW())="","",RANK([Data],[Data],1)+COUNTIF([Data],Tabulka249[[#This Row],[Data]])-1)</f>
        <v/>
      </c>
      <c r="I372" s="5" t="str">
        <f ca="1">IF(INDIRECT("A"&amp;ROW())="","",(Tabulka249[[#This Row],[Pořadí2 - i2]]-1)/COUNT([Data]))</f>
        <v/>
      </c>
      <c r="J372" s="5" t="str">
        <f ca="1">IF(INDIRECT("A"&amp;ROW())="","",H372/COUNT([Data]))</f>
        <v/>
      </c>
      <c r="K372" s="72" t="str">
        <f ca="1">IF(INDIRECT("A"&amp;ROW())="","",NORMDIST(Tabulka249[[#This Row],[Data]],$X$6,$X$7,1))</f>
        <v/>
      </c>
      <c r="L372" s="5" t="str">
        <f t="shared" ca="1" si="16"/>
        <v/>
      </c>
      <c r="M372" s="5" t="str">
        <f>IF(ROW()=7,MAX(Tabulka249[D_i]),"")</f>
        <v/>
      </c>
      <c r="N372" s="5"/>
      <c r="O372" s="80"/>
      <c r="P372" s="80"/>
      <c r="Q372" s="80"/>
      <c r="R372" s="76" t="str">
        <f>IF(ROW()=7,IF(SUM([pomocná])&gt;0,SUM([pomocná]),1.36/SQRT(COUNT(Tabulka249[Data]))),"")</f>
        <v/>
      </c>
      <c r="S372" s="79"/>
      <c r="T372" s="72"/>
      <c r="U372" s="72"/>
      <c r="V372" s="72"/>
    </row>
    <row r="373" spans="1:22">
      <c r="A373" s="4" t="str">
        <f>IF('Odhad parametrů populace'!D376="","",'Odhad parametrů populace'!D376)</f>
        <v/>
      </c>
      <c r="B373" s="69" t="str">
        <f ca="1">IF(INDIRECT("A"&amp;ROW())="","",RANK(A373,[Data],1))</f>
        <v/>
      </c>
      <c r="C373" s="5" t="str">
        <f ca="1">IF(INDIRECT("A"&amp;ROW())="","",(B373-1)/COUNT([Data]))</f>
        <v/>
      </c>
      <c r="D373" s="5" t="str">
        <f ca="1">IF(INDIRECT("A"&amp;ROW())="","",B373/COUNT([Data]))</f>
        <v/>
      </c>
      <c r="E373" t="str">
        <f t="shared" ca="1" si="17"/>
        <v/>
      </c>
      <c r="F373" s="5" t="str">
        <f t="shared" ca="1" si="15"/>
        <v/>
      </c>
      <c r="G373" s="5" t="str">
        <f>IF(ROW()=7,MAX([D_i]),"")</f>
        <v/>
      </c>
      <c r="H373" s="69" t="str">
        <f ca="1">IF(INDIRECT("A"&amp;ROW())="","",RANK([Data],[Data],1)+COUNTIF([Data],Tabulka249[[#This Row],[Data]])-1)</f>
        <v/>
      </c>
      <c r="I373" s="5" t="str">
        <f ca="1">IF(INDIRECT("A"&amp;ROW())="","",(Tabulka249[[#This Row],[Pořadí2 - i2]]-1)/COUNT([Data]))</f>
        <v/>
      </c>
      <c r="J373" s="5" t="str">
        <f ca="1">IF(INDIRECT("A"&amp;ROW())="","",H373/COUNT([Data]))</f>
        <v/>
      </c>
      <c r="K373" s="72" t="str">
        <f ca="1">IF(INDIRECT("A"&amp;ROW())="","",NORMDIST(Tabulka249[[#This Row],[Data]],$X$6,$X$7,1))</f>
        <v/>
      </c>
      <c r="L373" s="5" t="str">
        <f t="shared" ca="1" si="16"/>
        <v/>
      </c>
      <c r="M373" s="5" t="str">
        <f>IF(ROW()=7,MAX(Tabulka249[D_i]),"")</f>
        <v/>
      </c>
      <c r="N373" s="5"/>
      <c r="O373" s="80"/>
      <c r="P373" s="80"/>
      <c r="Q373" s="80"/>
      <c r="R373" s="76" t="str">
        <f>IF(ROW()=7,IF(SUM([pomocná])&gt;0,SUM([pomocná]),1.36/SQRT(COUNT(Tabulka249[Data]))),"")</f>
        <v/>
      </c>
      <c r="S373" s="79"/>
      <c r="T373" s="72"/>
      <c r="U373" s="72"/>
      <c r="V373" s="72"/>
    </row>
    <row r="374" spans="1:22">
      <c r="A374" s="4" t="str">
        <f>IF('Odhad parametrů populace'!D377="","",'Odhad parametrů populace'!D377)</f>
        <v/>
      </c>
      <c r="B374" s="69" t="str">
        <f ca="1">IF(INDIRECT("A"&amp;ROW())="","",RANK(A374,[Data],1))</f>
        <v/>
      </c>
      <c r="C374" s="5" t="str">
        <f ca="1">IF(INDIRECT("A"&amp;ROW())="","",(B374-1)/COUNT([Data]))</f>
        <v/>
      </c>
      <c r="D374" s="5" t="str">
        <f ca="1">IF(INDIRECT("A"&amp;ROW())="","",B374/COUNT([Data]))</f>
        <v/>
      </c>
      <c r="E374" t="str">
        <f t="shared" ca="1" si="17"/>
        <v/>
      </c>
      <c r="F374" s="5" t="str">
        <f t="shared" ca="1" si="15"/>
        <v/>
      </c>
      <c r="G374" s="5" t="str">
        <f>IF(ROW()=7,MAX([D_i]),"")</f>
        <v/>
      </c>
      <c r="H374" s="69" t="str">
        <f ca="1">IF(INDIRECT("A"&amp;ROW())="","",RANK([Data],[Data],1)+COUNTIF([Data],Tabulka249[[#This Row],[Data]])-1)</f>
        <v/>
      </c>
      <c r="I374" s="5" t="str">
        <f ca="1">IF(INDIRECT("A"&amp;ROW())="","",(Tabulka249[[#This Row],[Pořadí2 - i2]]-1)/COUNT([Data]))</f>
        <v/>
      </c>
      <c r="J374" s="5" t="str">
        <f ca="1">IF(INDIRECT("A"&amp;ROW())="","",H374/COUNT([Data]))</f>
        <v/>
      </c>
      <c r="K374" s="72" t="str">
        <f ca="1">IF(INDIRECT("A"&amp;ROW())="","",NORMDIST(Tabulka249[[#This Row],[Data]],$X$6,$X$7,1))</f>
        <v/>
      </c>
      <c r="L374" s="5" t="str">
        <f t="shared" ca="1" si="16"/>
        <v/>
      </c>
      <c r="M374" s="5" t="str">
        <f>IF(ROW()=7,MAX(Tabulka249[D_i]),"")</f>
        <v/>
      </c>
      <c r="N374" s="5"/>
      <c r="O374" s="80"/>
      <c r="P374" s="80"/>
      <c r="Q374" s="80"/>
      <c r="R374" s="76" t="str">
        <f>IF(ROW()=7,IF(SUM([pomocná])&gt;0,SUM([pomocná]),1.36/SQRT(COUNT(Tabulka249[Data]))),"")</f>
        <v/>
      </c>
      <c r="S374" s="79"/>
      <c r="T374" s="72"/>
      <c r="U374" s="72"/>
      <c r="V374" s="72"/>
    </row>
    <row r="375" spans="1:22">
      <c r="A375" s="4" t="str">
        <f>IF('Odhad parametrů populace'!D378="","",'Odhad parametrů populace'!D378)</f>
        <v/>
      </c>
      <c r="B375" s="69" t="str">
        <f ca="1">IF(INDIRECT("A"&amp;ROW())="","",RANK(A375,[Data],1))</f>
        <v/>
      </c>
      <c r="C375" s="5" t="str">
        <f ca="1">IF(INDIRECT("A"&amp;ROW())="","",(B375-1)/COUNT([Data]))</f>
        <v/>
      </c>
      <c r="D375" s="5" t="str">
        <f ca="1">IF(INDIRECT("A"&amp;ROW())="","",B375/COUNT([Data]))</f>
        <v/>
      </c>
      <c r="E375" t="str">
        <f t="shared" ca="1" si="17"/>
        <v/>
      </c>
      <c r="F375" s="5" t="str">
        <f t="shared" ca="1" si="15"/>
        <v/>
      </c>
      <c r="G375" s="5" t="str">
        <f>IF(ROW()=7,MAX([D_i]),"")</f>
        <v/>
      </c>
      <c r="H375" s="69" t="str">
        <f ca="1">IF(INDIRECT("A"&amp;ROW())="","",RANK([Data],[Data],1)+COUNTIF([Data],Tabulka249[[#This Row],[Data]])-1)</f>
        <v/>
      </c>
      <c r="I375" s="5" t="str">
        <f ca="1">IF(INDIRECT("A"&amp;ROW())="","",(Tabulka249[[#This Row],[Pořadí2 - i2]]-1)/COUNT([Data]))</f>
        <v/>
      </c>
      <c r="J375" s="5" t="str">
        <f ca="1">IF(INDIRECT("A"&amp;ROW())="","",H375/COUNT([Data]))</f>
        <v/>
      </c>
      <c r="K375" s="72" t="str">
        <f ca="1">IF(INDIRECT("A"&amp;ROW())="","",NORMDIST(Tabulka249[[#This Row],[Data]],$X$6,$X$7,1))</f>
        <v/>
      </c>
      <c r="L375" s="5" t="str">
        <f t="shared" ca="1" si="16"/>
        <v/>
      </c>
      <c r="M375" s="5" t="str">
        <f>IF(ROW()=7,MAX(Tabulka249[D_i]),"")</f>
        <v/>
      </c>
      <c r="N375" s="5"/>
      <c r="O375" s="80"/>
      <c r="P375" s="80"/>
      <c r="Q375" s="80"/>
      <c r="R375" s="76" t="str">
        <f>IF(ROW()=7,IF(SUM([pomocná])&gt;0,SUM([pomocná]),1.36/SQRT(COUNT(Tabulka249[Data]))),"")</f>
        <v/>
      </c>
      <c r="S375" s="79"/>
      <c r="T375" s="72"/>
      <c r="U375" s="72"/>
      <c r="V375" s="72"/>
    </row>
    <row r="376" spans="1:22">
      <c r="A376" s="4" t="str">
        <f>IF('Odhad parametrů populace'!D379="","",'Odhad parametrů populace'!D379)</f>
        <v/>
      </c>
      <c r="B376" s="69" t="str">
        <f ca="1">IF(INDIRECT("A"&amp;ROW())="","",RANK(A376,[Data],1))</f>
        <v/>
      </c>
      <c r="C376" s="5" t="str">
        <f ca="1">IF(INDIRECT("A"&amp;ROW())="","",(B376-1)/COUNT([Data]))</f>
        <v/>
      </c>
      <c r="D376" s="5" t="str">
        <f ca="1">IF(INDIRECT("A"&amp;ROW())="","",B376/COUNT([Data]))</f>
        <v/>
      </c>
      <c r="E376" t="str">
        <f t="shared" ca="1" si="17"/>
        <v/>
      </c>
      <c r="F376" s="5" t="str">
        <f t="shared" ca="1" si="15"/>
        <v/>
      </c>
      <c r="G376" s="5" t="str">
        <f>IF(ROW()=7,MAX([D_i]),"")</f>
        <v/>
      </c>
      <c r="H376" s="69" t="str">
        <f ca="1">IF(INDIRECT("A"&amp;ROW())="","",RANK([Data],[Data],1)+COUNTIF([Data],Tabulka249[[#This Row],[Data]])-1)</f>
        <v/>
      </c>
      <c r="I376" s="5" t="str">
        <f ca="1">IF(INDIRECT("A"&amp;ROW())="","",(Tabulka249[[#This Row],[Pořadí2 - i2]]-1)/COUNT([Data]))</f>
        <v/>
      </c>
      <c r="J376" s="5" t="str">
        <f ca="1">IF(INDIRECT("A"&amp;ROW())="","",H376/COUNT([Data]))</f>
        <v/>
      </c>
      <c r="K376" s="72" t="str">
        <f ca="1">IF(INDIRECT("A"&amp;ROW())="","",NORMDIST(Tabulka249[[#This Row],[Data]],$X$6,$X$7,1))</f>
        <v/>
      </c>
      <c r="L376" s="5" t="str">
        <f t="shared" ca="1" si="16"/>
        <v/>
      </c>
      <c r="M376" s="5" t="str">
        <f>IF(ROW()=7,MAX(Tabulka249[D_i]),"")</f>
        <v/>
      </c>
      <c r="N376" s="5"/>
      <c r="O376" s="80"/>
      <c r="P376" s="80"/>
      <c r="Q376" s="80"/>
      <c r="R376" s="76" t="str">
        <f>IF(ROW()=7,IF(SUM([pomocná])&gt;0,SUM([pomocná]),1.36/SQRT(COUNT(Tabulka249[Data]))),"")</f>
        <v/>
      </c>
      <c r="S376" s="79"/>
      <c r="T376" s="72"/>
      <c r="U376" s="72"/>
      <c r="V376" s="72"/>
    </row>
    <row r="377" spans="1:22">
      <c r="A377" s="4" t="str">
        <f>IF('Odhad parametrů populace'!D380="","",'Odhad parametrů populace'!D380)</f>
        <v/>
      </c>
      <c r="B377" s="69" t="str">
        <f ca="1">IF(INDIRECT("A"&amp;ROW())="","",RANK(A377,[Data],1))</f>
        <v/>
      </c>
      <c r="C377" s="5" t="str">
        <f ca="1">IF(INDIRECT("A"&amp;ROW())="","",(B377-1)/COUNT([Data]))</f>
        <v/>
      </c>
      <c r="D377" s="5" t="str">
        <f ca="1">IF(INDIRECT("A"&amp;ROW())="","",B377/COUNT([Data]))</f>
        <v/>
      </c>
      <c r="E377" t="str">
        <f t="shared" ca="1" si="17"/>
        <v/>
      </c>
      <c r="F377" s="5" t="str">
        <f t="shared" ca="1" si="15"/>
        <v/>
      </c>
      <c r="G377" s="5" t="str">
        <f>IF(ROW()=7,MAX([D_i]),"")</f>
        <v/>
      </c>
      <c r="H377" s="69" t="str">
        <f ca="1">IF(INDIRECT("A"&amp;ROW())="","",RANK([Data],[Data],1)+COUNTIF([Data],Tabulka249[[#This Row],[Data]])-1)</f>
        <v/>
      </c>
      <c r="I377" s="5" t="str">
        <f ca="1">IF(INDIRECT("A"&amp;ROW())="","",(Tabulka249[[#This Row],[Pořadí2 - i2]]-1)/COUNT([Data]))</f>
        <v/>
      </c>
      <c r="J377" s="5" t="str">
        <f ca="1">IF(INDIRECT("A"&amp;ROW())="","",H377/COUNT([Data]))</f>
        <v/>
      </c>
      <c r="K377" s="72" t="str">
        <f ca="1">IF(INDIRECT("A"&amp;ROW())="","",NORMDIST(Tabulka249[[#This Row],[Data]],$X$6,$X$7,1))</f>
        <v/>
      </c>
      <c r="L377" s="5" t="str">
        <f t="shared" ca="1" si="16"/>
        <v/>
      </c>
      <c r="M377" s="5" t="str">
        <f>IF(ROW()=7,MAX(Tabulka249[D_i]),"")</f>
        <v/>
      </c>
      <c r="N377" s="5"/>
      <c r="O377" s="80"/>
      <c r="P377" s="80"/>
      <c r="Q377" s="80"/>
      <c r="R377" s="76" t="str">
        <f>IF(ROW()=7,IF(SUM([pomocná])&gt;0,SUM([pomocná]),1.36/SQRT(COUNT(Tabulka249[Data]))),"")</f>
        <v/>
      </c>
      <c r="S377" s="79"/>
      <c r="T377" s="72"/>
      <c r="U377" s="72"/>
      <c r="V377" s="72"/>
    </row>
    <row r="378" spans="1:22">
      <c r="A378" s="4" t="str">
        <f>IF('Odhad parametrů populace'!D381="","",'Odhad parametrů populace'!D381)</f>
        <v/>
      </c>
      <c r="B378" s="69" t="str">
        <f ca="1">IF(INDIRECT("A"&amp;ROW())="","",RANK(A378,[Data],1))</f>
        <v/>
      </c>
      <c r="C378" s="5" t="str">
        <f ca="1">IF(INDIRECT("A"&amp;ROW())="","",(B378-1)/COUNT([Data]))</f>
        <v/>
      </c>
      <c r="D378" s="5" t="str">
        <f ca="1">IF(INDIRECT("A"&amp;ROW())="","",B378/COUNT([Data]))</f>
        <v/>
      </c>
      <c r="E378" t="str">
        <f t="shared" ca="1" si="17"/>
        <v/>
      </c>
      <c r="F378" s="5" t="str">
        <f t="shared" ca="1" si="15"/>
        <v/>
      </c>
      <c r="G378" s="5" t="str">
        <f>IF(ROW()=7,MAX([D_i]),"")</f>
        <v/>
      </c>
      <c r="H378" s="69" t="str">
        <f ca="1">IF(INDIRECT("A"&amp;ROW())="","",RANK([Data],[Data],1)+COUNTIF([Data],Tabulka249[[#This Row],[Data]])-1)</f>
        <v/>
      </c>
      <c r="I378" s="5" t="str">
        <f ca="1">IF(INDIRECT("A"&amp;ROW())="","",(Tabulka249[[#This Row],[Pořadí2 - i2]]-1)/COUNT([Data]))</f>
        <v/>
      </c>
      <c r="J378" s="5" t="str">
        <f ca="1">IF(INDIRECT("A"&amp;ROW())="","",H378/COUNT([Data]))</f>
        <v/>
      </c>
      <c r="K378" s="72" t="str">
        <f ca="1">IF(INDIRECT("A"&amp;ROW())="","",NORMDIST(Tabulka249[[#This Row],[Data]],$X$6,$X$7,1))</f>
        <v/>
      </c>
      <c r="L378" s="5" t="str">
        <f t="shared" ca="1" si="16"/>
        <v/>
      </c>
      <c r="M378" s="5" t="str">
        <f>IF(ROW()=7,MAX(Tabulka249[D_i]),"")</f>
        <v/>
      </c>
      <c r="N378" s="5"/>
      <c r="O378" s="80"/>
      <c r="P378" s="80"/>
      <c r="Q378" s="80"/>
      <c r="R378" s="76" t="str">
        <f>IF(ROW()=7,IF(SUM([pomocná])&gt;0,SUM([pomocná]),1.36/SQRT(COUNT(Tabulka249[Data]))),"")</f>
        <v/>
      </c>
      <c r="S378" s="79"/>
      <c r="T378" s="72"/>
      <c r="U378" s="72"/>
      <c r="V378" s="72"/>
    </row>
    <row r="379" spans="1:22">
      <c r="A379" s="4" t="str">
        <f>IF('Odhad parametrů populace'!D382="","",'Odhad parametrů populace'!D382)</f>
        <v/>
      </c>
      <c r="B379" s="69" t="str">
        <f ca="1">IF(INDIRECT("A"&amp;ROW())="","",RANK(A379,[Data],1))</f>
        <v/>
      </c>
      <c r="C379" s="5" t="str">
        <f ca="1">IF(INDIRECT("A"&amp;ROW())="","",(B379-1)/COUNT([Data]))</f>
        <v/>
      </c>
      <c r="D379" s="5" t="str">
        <f ca="1">IF(INDIRECT("A"&amp;ROW())="","",B379/COUNT([Data]))</f>
        <v/>
      </c>
      <c r="E379" t="str">
        <f t="shared" ca="1" si="17"/>
        <v/>
      </c>
      <c r="F379" s="5" t="str">
        <f t="shared" ca="1" si="15"/>
        <v/>
      </c>
      <c r="G379" s="5" t="str">
        <f>IF(ROW()=7,MAX([D_i]),"")</f>
        <v/>
      </c>
      <c r="H379" s="69" t="str">
        <f ca="1">IF(INDIRECT("A"&amp;ROW())="","",RANK([Data],[Data],1)+COUNTIF([Data],Tabulka249[[#This Row],[Data]])-1)</f>
        <v/>
      </c>
      <c r="I379" s="5" t="str">
        <f ca="1">IF(INDIRECT("A"&amp;ROW())="","",(Tabulka249[[#This Row],[Pořadí2 - i2]]-1)/COUNT([Data]))</f>
        <v/>
      </c>
      <c r="J379" s="5" t="str">
        <f ca="1">IF(INDIRECT("A"&amp;ROW())="","",H379/COUNT([Data]))</f>
        <v/>
      </c>
      <c r="K379" s="72" t="str">
        <f ca="1">IF(INDIRECT("A"&amp;ROW())="","",NORMDIST(Tabulka249[[#This Row],[Data]],$X$6,$X$7,1))</f>
        <v/>
      </c>
      <c r="L379" s="5" t="str">
        <f t="shared" ca="1" si="16"/>
        <v/>
      </c>
      <c r="M379" s="5" t="str">
        <f>IF(ROW()=7,MAX(Tabulka249[D_i]),"")</f>
        <v/>
      </c>
      <c r="N379" s="5"/>
      <c r="O379" s="80"/>
      <c r="P379" s="80"/>
      <c r="Q379" s="80"/>
      <c r="R379" s="76" t="str">
        <f>IF(ROW()=7,IF(SUM([pomocná])&gt;0,SUM([pomocná]),1.36/SQRT(COUNT(Tabulka249[Data]))),"")</f>
        <v/>
      </c>
      <c r="S379" s="79"/>
      <c r="T379" s="72"/>
      <c r="U379" s="72"/>
      <c r="V379" s="72"/>
    </row>
    <row r="380" spans="1:22">
      <c r="A380" s="4" t="str">
        <f>IF('Odhad parametrů populace'!D383="","",'Odhad parametrů populace'!D383)</f>
        <v/>
      </c>
      <c r="B380" s="69" t="str">
        <f ca="1">IF(INDIRECT("A"&amp;ROW())="","",RANK(A380,[Data],1))</f>
        <v/>
      </c>
      <c r="C380" s="5" t="str">
        <f ca="1">IF(INDIRECT("A"&amp;ROW())="","",(B380-1)/COUNT([Data]))</f>
        <v/>
      </c>
      <c r="D380" s="5" t="str">
        <f ca="1">IF(INDIRECT("A"&amp;ROW())="","",B380/COUNT([Data]))</f>
        <v/>
      </c>
      <c r="E380" t="str">
        <f t="shared" ca="1" si="17"/>
        <v/>
      </c>
      <c r="F380" s="5" t="str">
        <f t="shared" ca="1" si="15"/>
        <v/>
      </c>
      <c r="G380" s="5" t="str">
        <f>IF(ROW()=7,MAX([D_i]),"")</f>
        <v/>
      </c>
      <c r="H380" s="69" t="str">
        <f ca="1">IF(INDIRECT("A"&amp;ROW())="","",RANK([Data],[Data],1)+COUNTIF([Data],Tabulka249[[#This Row],[Data]])-1)</f>
        <v/>
      </c>
      <c r="I380" s="5" t="str">
        <f ca="1">IF(INDIRECT("A"&amp;ROW())="","",(Tabulka249[[#This Row],[Pořadí2 - i2]]-1)/COUNT([Data]))</f>
        <v/>
      </c>
      <c r="J380" s="5" t="str">
        <f ca="1">IF(INDIRECT("A"&amp;ROW())="","",H380/COUNT([Data]))</f>
        <v/>
      </c>
      <c r="K380" s="72" t="str">
        <f ca="1">IF(INDIRECT("A"&amp;ROW())="","",NORMDIST(Tabulka249[[#This Row],[Data]],$X$6,$X$7,1))</f>
        <v/>
      </c>
      <c r="L380" s="5" t="str">
        <f t="shared" ca="1" si="16"/>
        <v/>
      </c>
      <c r="M380" s="5" t="str">
        <f>IF(ROW()=7,MAX(Tabulka249[D_i]),"")</f>
        <v/>
      </c>
      <c r="N380" s="5"/>
      <c r="O380" s="80"/>
      <c r="P380" s="80"/>
      <c r="Q380" s="80"/>
      <c r="R380" s="76" t="str">
        <f>IF(ROW()=7,IF(SUM([pomocná])&gt;0,SUM([pomocná]),1.36/SQRT(COUNT(Tabulka249[Data]))),"")</f>
        <v/>
      </c>
      <c r="S380" s="79"/>
      <c r="T380" s="72"/>
      <c r="U380" s="72"/>
      <c r="V380" s="72"/>
    </row>
    <row r="381" spans="1:22">
      <c r="A381" s="4" t="str">
        <f>IF('Odhad parametrů populace'!D384="","",'Odhad parametrů populace'!D384)</f>
        <v/>
      </c>
      <c r="B381" s="69" t="str">
        <f ca="1">IF(INDIRECT("A"&amp;ROW())="","",RANK(A381,[Data],1))</f>
        <v/>
      </c>
      <c r="C381" s="5" t="str">
        <f ca="1">IF(INDIRECT("A"&amp;ROW())="","",(B381-1)/COUNT([Data]))</f>
        <v/>
      </c>
      <c r="D381" s="5" t="str">
        <f ca="1">IF(INDIRECT("A"&amp;ROW())="","",B381/COUNT([Data]))</f>
        <v/>
      </c>
      <c r="E381" t="str">
        <f t="shared" ca="1" si="17"/>
        <v/>
      </c>
      <c r="F381" s="5" t="str">
        <f t="shared" ca="1" si="15"/>
        <v/>
      </c>
      <c r="G381" s="5" t="str">
        <f>IF(ROW()=7,MAX([D_i]),"")</f>
        <v/>
      </c>
      <c r="H381" s="69" t="str">
        <f ca="1">IF(INDIRECT("A"&amp;ROW())="","",RANK([Data],[Data],1)+COUNTIF([Data],Tabulka249[[#This Row],[Data]])-1)</f>
        <v/>
      </c>
      <c r="I381" s="5" t="str">
        <f ca="1">IF(INDIRECT("A"&amp;ROW())="","",(Tabulka249[[#This Row],[Pořadí2 - i2]]-1)/COUNT([Data]))</f>
        <v/>
      </c>
      <c r="J381" s="5" t="str">
        <f ca="1">IF(INDIRECT("A"&amp;ROW())="","",H381/COUNT([Data]))</f>
        <v/>
      </c>
      <c r="K381" s="72" t="str">
        <f ca="1">IF(INDIRECT("A"&amp;ROW())="","",NORMDIST(Tabulka249[[#This Row],[Data]],$X$6,$X$7,1))</f>
        <v/>
      </c>
      <c r="L381" s="5" t="str">
        <f t="shared" ca="1" si="16"/>
        <v/>
      </c>
      <c r="M381" s="5" t="str">
        <f>IF(ROW()=7,MAX(Tabulka249[D_i]),"")</f>
        <v/>
      </c>
      <c r="N381" s="5"/>
      <c r="O381" s="80"/>
      <c r="P381" s="80"/>
      <c r="Q381" s="80"/>
      <c r="R381" s="76" t="str">
        <f>IF(ROW()=7,IF(SUM([pomocná])&gt;0,SUM([pomocná]),1.36/SQRT(COUNT(Tabulka249[Data]))),"")</f>
        <v/>
      </c>
      <c r="S381" s="79"/>
      <c r="T381" s="72"/>
      <c r="U381" s="72"/>
      <c r="V381" s="72"/>
    </row>
    <row r="382" spans="1:22">
      <c r="A382" s="4" t="str">
        <f>IF('Odhad parametrů populace'!D385="","",'Odhad parametrů populace'!D385)</f>
        <v/>
      </c>
      <c r="B382" s="69" t="str">
        <f ca="1">IF(INDIRECT("A"&amp;ROW())="","",RANK(A382,[Data],1))</f>
        <v/>
      </c>
      <c r="C382" s="5" t="str">
        <f ca="1">IF(INDIRECT("A"&amp;ROW())="","",(B382-1)/COUNT([Data]))</f>
        <v/>
      </c>
      <c r="D382" s="5" t="str">
        <f ca="1">IF(INDIRECT("A"&amp;ROW())="","",B382/COUNT([Data]))</f>
        <v/>
      </c>
      <c r="E382" t="str">
        <f t="shared" ca="1" si="17"/>
        <v/>
      </c>
      <c r="F382" s="5" t="str">
        <f t="shared" ca="1" si="15"/>
        <v/>
      </c>
      <c r="G382" s="5" t="str">
        <f>IF(ROW()=7,MAX([D_i]),"")</f>
        <v/>
      </c>
      <c r="H382" s="69" t="str">
        <f ca="1">IF(INDIRECT("A"&amp;ROW())="","",RANK([Data],[Data],1)+COUNTIF([Data],Tabulka249[[#This Row],[Data]])-1)</f>
        <v/>
      </c>
      <c r="I382" s="5" t="str">
        <f ca="1">IF(INDIRECT("A"&amp;ROW())="","",(Tabulka249[[#This Row],[Pořadí2 - i2]]-1)/COUNT([Data]))</f>
        <v/>
      </c>
      <c r="J382" s="5" t="str">
        <f ca="1">IF(INDIRECT("A"&amp;ROW())="","",H382/COUNT([Data]))</f>
        <v/>
      </c>
      <c r="K382" s="72" t="str">
        <f ca="1">IF(INDIRECT("A"&amp;ROW())="","",NORMDIST(Tabulka249[[#This Row],[Data]],$X$6,$X$7,1))</f>
        <v/>
      </c>
      <c r="L382" s="5" t="str">
        <f t="shared" ca="1" si="16"/>
        <v/>
      </c>
      <c r="M382" s="5" t="str">
        <f>IF(ROW()=7,MAX(Tabulka249[D_i]),"")</f>
        <v/>
      </c>
      <c r="N382" s="5"/>
      <c r="O382" s="80"/>
      <c r="P382" s="80"/>
      <c r="Q382" s="80"/>
      <c r="R382" s="76" t="str">
        <f>IF(ROW()=7,IF(SUM([pomocná])&gt;0,SUM([pomocná]),1.36/SQRT(COUNT(Tabulka249[Data]))),"")</f>
        <v/>
      </c>
      <c r="S382" s="79"/>
      <c r="T382" s="72"/>
      <c r="U382" s="72"/>
      <c r="V382" s="72"/>
    </row>
    <row r="383" spans="1:22">
      <c r="A383" s="4" t="str">
        <f>IF('Odhad parametrů populace'!D386="","",'Odhad parametrů populace'!D386)</f>
        <v/>
      </c>
      <c r="B383" s="69" t="str">
        <f ca="1">IF(INDIRECT("A"&amp;ROW())="","",RANK(A383,[Data],1))</f>
        <v/>
      </c>
      <c r="C383" s="5" t="str">
        <f ca="1">IF(INDIRECT("A"&amp;ROW())="","",(B383-1)/COUNT([Data]))</f>
        <v/>
      </c>
      <c r="D383" s="5" t="str">
        <f ca="1">IF(INDIRECT("A"&amp;ROW())="","",B383/COUNT([Data]))</f>
        <v/>
      </c>
      <c r="E383" t="str">
        <f t="shared" ca="1" si="17"/>
        <v/>
      </c>
      <c r="F383" s="5" t="str">
        <f t="shared" ca="1" si="15"/>
        <v/>
      </c>
      <c r="G383" s="5" t="str">
        <f>IF(ROW()=7,MAX([D_i]),"")</f>
        <v/>
      </c>
      <c r="H383" s="69" t="str">
        <f ca="1">IF(INDIRECT("A"&amp;ROW())="","",RANK([Data],[Data],1)+COUNTIF([Data],Tabulka249[[#This Row],[Data]])-1)</f>
        <v/>
      </c>
      <c r="I383" s="5" t="str">
        <f ca="1">IF(INDIRECT("A"&amp;ROW())="","",(Tabulka249[[#This Row],[Pořadí2 - i2]]-1)/COUNT([Data]))</f>
        <v/>
      </c>
      <c r="J383" s="5" t="str">
        <f ca="1">IF(INDIRECT("A"&amp;ROW())="","",H383/COUNT([Data]))</f>
        <v/>
      </c>
      <c r="K383" s="72" t="str">
        <f ca="1">IF(INDIRECT("A"&amp;ROW())="","",NORMDIST(Tabulka249[[#This Row],[Data]],$X$6,$X$7,1))</f>
        <v/>
      </c>
      <c r="L383" s="5" t="str">
        <f t="shared" ca="1" si="16"/>
        <v/>
      </c>
      <c r="M383" s="5" t="str">
        <f>IF(ROW()=7,MAX(Tabulka249[D_i]),"")</f>
        <v/>
      </c>
      <c r="N383" s="5"/>
      <c r="O383" s="80"/>
      <c r="P383" s="80"/>
      <c r="Q383" s="80"/>
      <c r="R383" s="76" t="str">
        <f>IF(ROW()=7,IF(SUM([pomocná])&gt;0,SUM([pomocná]),1.36/SQRT(COUNT(Tabulka249[Data]))),"")</f>
        <v/>
      </c>
      <c r="S383" s="79"/>
      <c r="T383" s="72"/>
      <c r="U383" s="72"/>
      <c r="V383" s="72"/>
    </row>
    <row r="384" spans="1:22">
      <c r="A384" s="4" t="str">
        <f>IF('Odhad parametrů populace'!D387="","",'Odhad parametrů populace'!D387)</f>
        <v/>
      </c>
      <c r="B384" s="69" t="str">
        <f ca="1">IF(INDIRECT("A"&amp;ROW())="","",RANK(A384,[Data],1))</f>
        <v/>
      </c>
      <c r="C384" s="5" t="str">
        <f ca="1">IF(INDIRECT("A"&amp;ROW())="","",(B384-1)/COUNT([Data]))</f>
        <v/>
      </c>
      <c r="D384" s="5" t="str">
        <f ca="1">IF(INDIRECT("A"&amp;ROW())="","",B384/COUNT([Data]))</f>
        <v/>
      </c>
      <c r="E384" t="str">
        <f t="shared" ca="1" si="17"/>
        <v/>
      </c>
      <c r="F384" s="5" t="str">
        <f t="shared" ca="1" si="15"/>
        <v/>
      </c>
      <c r="G384" s="5" t="str">
        <f>IF(ROW()=7,MAX([D_i]),"")</f>
        <v/>
      </c>
      <c r="H384" s="69" t="str">
        <f ca="1">IF(INDIRECT("A"&amp;ROW())="","",RANK([Data],[Data],1)+COUNTIF([Data],Tabulka249[[#This Row],[Data]])-1)</f>
        <v/>
      </c>
      <c r="I384" s="5" t="str">
        <f ca="1">IF(INDIRECT("A"&amp;ROW())="","",(Tabulka249[[#This Row],[Pořadí2 - i2]]-1)/COUNT([Data]))</f>
        <v/>
      </c>
      <c r="J384" s="5" t="str">
        <f ca="1">IF(INDIRECT("A"&amp;ROW())="","",H384/COUNT([Data]))</f>
        <v/>
      </c>
      <c r="K384" s="72" t="str">
        <f ca="1">IF(INDIRECT("A"&amp;ROW())="","",NORMDIST(Tabulka249[[#This Row],[Data]],$X$6,$X$7,1))</f>
        <v/>
      </c>
      <c r="L384" s="5" t="str">
        <f t="shared" ca="1" si="16"/>
        <v/>
      </c>
      <c r="M384" s="5" t="str">
        <f>IF(ROW()=7,MAX(Tabulka249[D_i]),"")</f>
        <v/>
      </c>
      <c r="N384" s="5"/>
      <c r="O384" s="80"/>
      <c r="P384" s="80"/>
      <c r="Q384" s="80"/>
      <c r="R384" s="76" t="str">
        <f>IF(ROW()=7,IF(SUM([pomocná])&gt;0,SUM([pomocná]),1.36/SQRT(COUNT(Tabulka249[Data]))),"")</f>
        <v/>
      </c>
      <c r="S384" s="79"/>
      <c r="T384" s="72"/>
      <c r="U384" s="72"/>
      <c r="V384" s="72"/>
    </row>
    <row r="385" spans="1:22">
      <c r="A385" s="4" t="str">
        <f>IF('Odhad parametrů populace'!D388="","",'Odhad parametrů populace'!D388)</f>
        <v/>
      </c>
      <c r="B385" s="69" t="str">
        <f ca="1">IF(INDIRECT("A"&amp;ROW())="","",RANK(A385,[Data],1))</f>
        <v/>
      </c>
      <c r="C385" s="5" t="str">
        <f ca="1">IF(INDIRECT("A"&amp;ROW())="","",(B385-1)/COUNT([Data]))</f>
        <v/>
      </c>
      <c r="D385" s="5" t="str">
        <f ca="1">IF(INDIRECT("A"&amp;ROW())="","",B385/COUNT([Data]))</f>
        <v/>
      </c>
      <c r="E385" t="str">
        <f t="shared" ca="1" si="17"/>
        <v/>
      </c>
      <c r="F385" s="5" t="str">
        <f t="shared" ca="1" si="15"/>
        <v/>
      </c>
      <c r="G385" s="5" t="str">
        <f>IF(ROW()=7,MAX([D_i]),"")</f>
        <v/>
      </c>
      <c r="H385" s="69" t="str">
        <f ca="1">IF(INDIRECT("A"&amp;ROW())="","",RANK([Data],[Data],1)+COUNTIF([Data],Tabulka249[[#This Row],[Data]])-1)</f>
        <v/>
      </c>
      <c r="I385" s="5" t="str">
        <f ca="1">IF(INDIRECT("A"&amp;ROW())="","",(Tabulka249[[#This Row],[Pořadí2 - i2]]-1)/COUNT([Data]))</f>
        <v/>
      </c>
      <c r="J385" s="5" t="str">
        <f ca="1">IF(INDIRECT("A"&amp;ROW())="","",H385/COUNT([Data]))</f>
        <v/>
      </c>
      <c r="K385" s="72" t="str">
        <f ca="1">IF(INDIRECT("A"&amp;ROW())="","",NORMDIST(Tabulka249[[#This Row],[Data]],$X$6,$X$7,1))</f>
        <v/>
      </c>
      <c r="L385" s="5" t="str">
        <f t="shared" ca="1" si="16"/>
        <v/>
      </c>
      <c r="M385" s="5" t="str">
        <f>IF(ROW()=7,MAX(Tabulka249[D_i]),"")</f>
        <v/>
      </c>
      <c r="N385" s="5"/>
      <c r="O385" s="80"/>
      <c r="P385" s="80"/>
      <c r="Q385" s="80"/>
      <c r="R385" s="76" t="str">
        <f>IF(ROW()=7,IF(SUM([pomocná])&gt;0,SUM([pomocná]),1.36/SQRT(COUNT(Tabulka249[Data]))),"")</f>
        <v/>
      </c>
      <c r="S385" s="79"/>
      <c r="T385" s="72"/>
      <c r="U385" s="72"/>
      <c r="V385" s="72"/>
    </row>
    <row r="386" spans="1:22">
      <c r="A386" s="4" t="str">
        <f>IF('Odhad parametrů populace'!D389="","",'Odhad parametrů populace'!D389)</f>
        <v/>
      </c>
      <c r="B386" s="69" t="str">
        <f ca="1">IF(INDIRECT("A"&amp;ROW())="","",RANK(A386,[Data],1))</f>
        <v/>
      </c>
      <c r="C386" s="5" t="str">
        <f ca="1">IF(INDIRECT("A"&amp;ROW())="","",(B386-1)/COUNT([Data]))</f>
        <v/>
      </c>
      <c r="D386" s="5" t="str">
        <f ca="1">IF(INDIRECT("A"&amp;ROW())="","",B386/COUNT([Data]))</f>
        <v/>
      </c>
      <c r="E386" t="str">
        <f t="shared" ca="1" si="17"/>
        <v/>
      </c>
      <c r="F386" s="5" t="str">
        <f t="shared" ca="1" si="15"/>
        <v/>
      </c>
      <c r="G386" s="5" t="str">
        <f>IF(ROW()=7,MAX([D_i]),"")</f>
        <v/>
      </c>
      <c r="H386" s="69" t="str">
        <f ca="1">IF(INDIRECT("A"&amp;ROW())="","",RANK([Data],[Data],1)+COUNTIF([Data],Tabulka249[[#This Row],[Data]])-1)</f>
        <v/>
      </c>
      <c r="I386" s="5" t="str">
        <f ca="1">IF(INDIRECT("A"&amp;ROW())="","",(Tabulka249[[#This Row],[Pořadí2 - i2]]-1)/COUNT([Data]))</f>
        <v/>
      </c>
      <c r="J386" s="5" t="str">
        <f ca="1">IF(INDIRECT("A"&amp;ROW())="","",H386/COUNT([Data]))</f>
        <v/>
      </c>
      <c r="K386" s="72" t="str">
        <f ca="1">IF(INDIRECT("A"&amp;ROW())="","",NORMDIST(Tabulka249[[#This Row],[Data]],$X$6,$X$7,1))</f>
        <v/>
      </c>
      <c r="L386" s="5" t="str">
        <f t="shared" ca="1" si="16"/>
        <v/>
      </c>
      <c r="M386" s="5" t="str">
        <f>IF(ROW()=7,MAX(Tabulka249[D_i]),"")</f>
        <v/>
      </c>
      <c r="N386" s="5"/>
      <c r="O386" s="80"/>
      <c r="P386" s="80"/>
      <c r="Q386" s="80"/>
      <c r="R386" s="76" t="str">
        <f>IF(ROW()=7,IF(SUM([pomocná])&gt;0,SUM([pomocná]),1.36/SQRT(COUNT(Tabulka249[Data]))),"")</f>
        <v/>
      </c>
      <c r="S386" s="79"/>
      <c r="T386" s="72"/>
      <c r="U386" s="72"/>
      <c r="V386" s="72"/>
    </row>
    <row r="387" spans="1:22">
      <c r="A387" s="4" t="str">
        <f>IF('Odhad parametrů populace'!D390="","",'Odhad parametrů populace'!D390)</f>
        <v/>
      </c>
      <c r="B387" s="69" t="str">
        <f ca="1">IF(INDIRECT("A"&amp;ROW())="","",RANK(A387,[Data],1))</f>
        <v/>
      </c>
      <c r="C387" s="5" t="str">
        <f ca="1">IF(INDIRECT("A"&amp;ROW())="","",(B387-1)/COUNT([Data]))</f>
        <v/>
      </c>
      <c r="D387" s="5" t="str">
        <f ca="1">IF(INDIRECT("A"&amp;ROW())="","",B387/COUNT([Data]))</f>
        <v/>
      </c>
      <c r="E387" t="str">
        <f t="shared" ca="1" si="17"/>
        <v/>
      </c>
      <c r="F387" s="5" t="str">
        <f t="shared" ca="1" si="15"/>
        <v/>
      </c>
      <c r="G387" s="5" t="str">
        <f>IF(ROW()=7,MAX([D_i]),"")</f>
        <v/>
      </c>
      <c r="H387" s="69" t="str">
        <f ca="1">IF(INDIRECT("A"&amp;ROW())="","",RANK([Data],[Data],1)+COUNTIF([Data],Tabulka249[[#This Row],[Data]])-1)</f>
        <v/>
      </c>
      <c r="I387" s="5" t="str">
        <f ca="1">IF(INDIRECT("A"&amp;ROW())="","",(Tabulka249[[#This Row],[Pořadí2 - i2]]-1)/COUNT([Data]))</f>
        <v/>
      </c>
      <c r="J387" s="5" t="str">
        <f ca="1">IF(INDIRECT("A"&amp;ROW())="","",H387/COUNT([Data]))</f>
        <v/>
      </c>
      <c r="K387" s="72" t="str">
        <f ca="1">IF(INDIRECT("A"&amp;ROW())="","",NORMDIST(Tabulka249[[#This Row],[Data]],$X$6,$X$7,1))</f>
        <v/>
      </c>
      <c r="L387" s="5" t="str">
        <f t="shared" ca="1" si="16"/>
        <v/>
      </c>
      <c r="M387" s="5" t="str">
        <f>IF(ROW()=7,MAX(Tabulka249[D_i]),"")</f>
        <v/>
      </c>
      <c r="N387" s="5"/>
      <c r="O387" s="80"/>
      <c r="P387" s="80"/>
      <c r="Q387" s="80"/>
      <c r="R387" s="76" t="str">
        <f>IF(ROW()=7,IF(SUM([pomocná])&gt;0,SUM([pomocná]),1.36/SQRT(COUNT(Tabulka249[Data]))),"")</f>
        <v/>
      </c>
      <c r="S387" s="79"/>
      <c r="T387" s="72"/>
      <c r="U387" s="72"/>
      <c r="V387" s="72"/>
    </row>
    <row r="388" spans="1:22">
      <c r="A388" s="4" t="str">
        <f>IF('Odhad parametrů populace'!D391="","",'Odhad parametrů populace'!D391)</f>
        <v/>
      </c>
      <c r="B388" s="69" t="str">
        <f ca="1">IF(INDIRECT("A"&amp;ROW())="","",RANK(A388,[Data],1))</f>
        <v/>
      </c>
      <c r="C388" s="5" t="str">
        <f ca="1">IF(INDIRECT("A"&amp;ROW())="","",(B388-1)/COUNT([Data]))</f>
        <v/>
      </c>
      <c r="D388" s="5" t="str">
        <f ca="1">IF(INDIRECT("A"&amp;ROW())="","",B388/COUNT([Data]))</f>
        <v/>
      </c>
      <c r="E388" t="str">
        <f t="shared" ca="1" si="17"/>
        <v/>
      </c>
      <c r="F388" s="5" t="str">
        <f t="shared" ca="1" si="15"/>
        <v/>
      </c>
      <c r="G388" s="5" t="str">
        <f>IF(ROW()=7,MAX([D_i]),"")</f>
        <v/>
      </c>
      <c r="H388" s="69" t="str">
        <f ca="1">IF(INDIRECT("A"&amp;ROW())="","",RANK([Data],[Data],1)+COUNTIF([Data],Tabulka249[[#This Row],[Data]])-1)</f>
        <v/>
      </c>
      <c r="I388" s="5" t="str">
        <f ca="1">IF(INDIRECT("A"&amp;ROW())="","",(Tabulka249[[#This Row],[Pořadí2 - i2]]-1)/COUNT([Data]))</f>
        <v/>
      </c>
      <c r="J388" s="5" t="str">
        <f ca="1">IF(INDIRECT("A"&amp;ROW())="","",H388/COUNT([Data]))</f>
        <v/>
      </c>
      <c r="K388" s="72" t="str">
        <f ca="1">IF(INDIRECT("A"&amp;ROW())="","",NORMDIST(Tabulka249[[#This Row],[Data]],$X$6,$X$7,1))</f>
        <v/>
      </c>
      <c r="L388" s="5" t="str">
        <f t="shared" ca="1" si="16"/>
        <v/>
      </c>
      <c r="M388" s="5" t="str">
        <f>IF(ROW()=7,MAX(Tabulka249[D_i]),"")</f>
        <v/>
      </c>
      <c r="N388" s="5"/>
      <c r="O388" s="80"/>
      <c r="P388" s="80"/>
      <c r="Q388" s="80"/>
      <c r="R388" s="76" t="str">
        <f>IF(ROW()=7,IF(SUM([pomocná])&gt;0,SUM([pomocná]),1.36/SQRT(COUNT(Tabulka249[Data]))),"")</f>
        <v/>
      </c>
      <c r="S388" s="79"/>
      <c r="T388" s="72"/>
      <c r="U388" s="72"/>
      <c r="V388" s="72"/>
    </row>
    <row r="389" spans="1:22">
      <c r="A389" s="4" t="str">
        <f>IF('Odhad parametrů populace'!D392="","",'Odhad parametrů populace'!D392)</f>
        <v/>
      </c>
      <c r="B389" s="69" t="str">
        <f ca="1">IF(INDIRECT("A"&amp;ROW())="","",RANK(A389,[Data],1))</f>
        <v/>
      </c>
      <c r="C389" s="5" t="str">
        <f ca="1">IF(INDIRECT("A"&amp;ROW())="","",(B389-1)/COUNT([Data]))</f>
        <v/>
      </c>
      <c r="D389" s="5" t="str">
        <f ca="1">IF(INDIRECT("A"&amp;ROW())="","",B389/COUNT([Data]))</f>
        <v/>
      </c>
      <c r="E389" t="str">
        <f t="shared" ca="1" si="17"/>
        <v/>
      </c>
      <c r="F389" s="5" t="str">
        <f t="shared" ca="1" si="15"/>
        <v/>
      </c>
      <c r="G389" s="5" t="str">
        <f>IF(ROW()=7,MAX([D_i]),"")</f>
        <v/>
      </c>
      <c r="H389" s="69" t="str">
        <f ca="1">IF(INDIRECT("A"&amp;ROW())="","",RANK([Data],[Data],1)+COUNTIF([Data],Tabulka249[[#This Row],[Data]])-1)</f>
        <v/>
      </c>
      <c r="I389" s="5" t="str">
        <f ca="1">IF(INDIRECT("A"&amp;ROW())="","",(Tabulka249[[#This Row],[Pořadí2 - i2]]-1)/COUNT([Data]))</f>
        <v/>
      </c>
      <c r="J389" s="5" t="str">
        <f ca="1">IF(INDIRECT("A"&amp;ROW())="","",H389/COUNT([Data]))</f>
        <v/>
      </c>
      <c r="K389" s="72" t="str">
        <f ca="1">IF(INDIRECT("A"&amp;ROW())="","",NORMDIST(Tabulka249[[#This Row],[Data]],$X$6,$X$7,1))</f>
        <v/>
      </c>
      <c r="L389" s="5" t="str">
        <f t="shared" ca="1" si="16"/>
        <v/>
      </c>
      <c r="M389" s="5" t="str">
        <f>IF(ROW()=7,MAX(Tabulka249[D_i]),"")</f>
        <v/>
      </c>
      <c r="N389" s="5"/>
      <c r="O389" s="80"/>
      <c r="P389" s="80"/>
      <c r="Q389" s="80"/>
      <c r="R389" s="76" t="str">
        <f>IF(ROW()=7,IF(SUM([pomocná])&gt;0,SUM([pomocná]),1.36/SQRT(COUNT(Tabulka249[Data]))),"")</f>
        <v/>
      </c>
      <c r="S389" s="79"/>
      <c r="T389" s="72"/>
      <c r="U389" s="72"/>
      <c r="V389" s="72"/>
    </row>
    <row r="390" spans="1:22">
      <c r="A390" s="4" t="str">
        <f>IF('Odhad parametrů populace'!D393="","",'Odhad parametrů populace'!D393)</f>
        <v/>
      </c>
      <c r="B390" s="69" t="str">
        <f ca="1">IF(INDIRECT("A"&amp;ROW())="","",RANK(A390,[Data],1))</f>
        <v/>
      </c>
      <c r="C390" s="5" t="str">
        <f ca="1">IF(INDIRECT("A"&amp;ROW())="","",(B390-1)/COUNT([Data]))</f>
        <v/>
      </c>
      <c r="D390" s="5" t="str">
        <f ca="1">IF(INDIRECT("A"&amp;ROW())="","",B390/COUNT([Data]))</f>
        <v/>
      </c>
      <c r="E390" t="str">
        <f t="shared" ca="1" si="17"/>
        <v/>
      </c>
      <c r="F390" s="5" t="str">
        <f t="shared" ca="1" si="15"/>
        <v/>
      </c>
      <c r="G390" s="5" t="str">
        <f>IF(ROW()=7,MAX([D_i]),"")</f>
        <v/>
      </c>
      <c r="H390" s="69" t="str">
        <f ca="1">IF(INDIRECT("A"&amp;ROW())="","",RANK([Data],[Data],1)+COUNTIF([Data],Tabulka249[[#This Row],[Data]])-1)</f>
        <v/>
      </c>
      <c r="I390" s="5" t="str">
        <f ca="1">IF(INDIRECT("A"&amp;ROW())="","",(Tabulka249[[#This Row],[Pořadí2 - i2]]-1)/COUNT([Data]))</f>
        <v/>
      </c>
      <c r="J390" s="5" t="str">
        <f ca="1">IF(INDIRECT("A"&amp;ROW())="","",H390/COUNT([Data]))</f>
        <v/>
      </c>
      <c r="K390" s="72" t="str">
        <f ca="1">IF(INDIRECT("A"&amp;ROW())="","",NORMDIST(Tabulka249[[#This Row],[Data]],$X$6,$X$7,1))</f>
        <v/>
      </c>
      <c r="L390" s="5" t="str">
        <f t="shared" ca="1" si="16"/>
        <v/>
      </c>
      <c r="M390" s="5" t="str">
        <f>IF(ROW()=7,MAX(Tabulka249[D_i]),"")</f>
        <v/>
      </c>
      <c r="N390" s="5"/>
      <c r="O390" s="80"/>
      <c r="P390" s="80"/>
      <c r="Q390" s="80"/>
      <c r="R390" s="76" t="str">
        <f>IF(ROW()=7,IF(SUM([pomocná])&gt;0,SUM([pomocná]),1.36/SQRT(COUNT(Tabulka249[Data]))),"")</f>
        <v/>
      </c>
      <c r="S390" s="79"/>
      <c r="T390" s="72"/>
      <c r="U390" s="72"/>
      <c r="V390" s="72"/>
    </row>
    <row r="391" spans="1:22">
      <c r="A391" s="4" t="str">
        <f>IF('Odhad parametrů populace'!D394="","",'Odhad parametrů populace'!D394)</f>
        <v/>
      </c>
      <c r="B391" s="69" t="str">
        <f ca="1">IF(INDIRECT("A"&amp;ROW())="","",RANK(A391,[Data],1))</f>
        <v/>
      </c>
      <c r="C391" s="5" t="str">
        <f ca="1">IF(INDIRECT("A"&amp;ROW())="","",(B391-1)/COUNT([Data]))</f>
        <v/>
      </c>
      <c r="D391" s="5" t="str">
        <f ca="1">IF(INDIRECT("A"&amp;ROW())="","",B391/COUNT([Data]))</f>
        <v/>
      </c>
      <c r="E391" t="str">
        <f t="shared" ca="1" si="17"/>
        <v/>
      </c>
      <c r="F391" s="5" t="str">
        <f t="shared" ref="F391:F454" ca="1" si="18">IF(INDIRECT("A"&amp;ROW())="","",MAX(ABS(C391-E391),ABS(D391-E391)))</f>
        <v/>
      </c>
      <c r="G391" s="5" t="str">
        <f>IF(ROW()=7,MAX([D_i]),"")</f>
        <v/>
      </c>
      <c r="H391" s="69" t="str">
        <f ca="1">IF(INDIRECT("A"&amp;ROW())="","",RANK([Data],[Data],1)+COUNTIF([Data],Tabulka249[[#This Row],[Data]])-1)</f>
        <v/>
      </c>
      <c r="I391" s="5" t="str">
        <f ca="1">IF(INDIRECT("A"&amp;ROW())="","",(Tabulka249[[#This Row],[Pořadí2 - i2]]-1)/COUNT([Data]))</f>
        <v/>
      </c>
      <c r="J391" s="5" t="str">
        <f ca="1">IF(INDIRECT("A"&amp;ROW())="","",H391/COUNT([Data]))</f>
        <v/>
      </c>
      <c r="K391" s="72" t="str">
        <f ca="1">IF(INDIRECT("A"&amp;ROW())="","",NORMDIST(Tabulka249[[#This Row],[Data]],$X$6,$X$7,1))</f>
        <v/>
      </c>
      <c r="L391" s="5" t="str">
        <f t="shared" ref="L391:L454" ca="1" si="19">IF(INDIRECT("A"&amp;ROW())="","",MAX(ABS(I391-K391),ABS(J391-K391)))</f>
        <v/>
      </c>
      <c r="M391" s="5" t="str">
        <f>IF(ROW()=7,MAX(Tabulka249[D_i]),"")</f>
        <v/>
      </c>
      <c r="N391" s="5"/>
      <c r="O391" s="80"/>
      <c r="P391" s="80"/>
      <c r="Q391" s="80"/>
      <c r="R391" s="76" t="str">
        <f>IF(ROW()=7,IF(SUM([pomocná])&gt;0,SUM([pomocná]),1.36/SQRT(COUNT(Tabulka249[Data]))),"")</f>
        <v/>
      </c>
      <c r="S391" s="79"/>
      <c r="T391" s="72"/>
      <c r="U391" s="72"/>
      <c r="V391" s="72"/>
    </row>
    <row r="392" spans="1:22">
      <c r="A392" s="4" t="str">
        <f>IF('Odhad parametrů populace'!D395="","",'Odhad parametrů populace'!D395)</f>
        <v/>
      </c>
      <c r="B392" s="69" t="str">
        <f ca="1">IF(INDIRECT("A"&amp;ROW())="","",RANK(A392,[Data],1))</f>
        <v/>
      </c>
      <c r="C392" s="5" t="str">
        <f ca="1">IF(INDIRECT("A"&amp;ROW())="","",(B392-1)/COUNT([Data]))</f>
        <v/>
      </c>
      <c r="D392" s="5" t="str">
        <f ca="1">IF(INDIRECT("A"&amp;ROW())="","",B392/COUNT([Data]))</f>
        <v/>
      </c>
      <c r="E392" t="str">
        <f t="shared" ref="E392:E455" ca="1" si="20">IF(INDIRECT("A"&amp;ROW())="","",NORMDIST(A392,$X$6,$X$7,1))</f>
        <v/>
      </c>
      <c r="F392" s="5" t="str">
        <f t="shared" ca="1" si="18"/>
        <v/>
      </c>
      <c r="G392" s="5" t="str">
        <f>IF(ROW()=7,MAX([D_i]),"")</f>
        <v/>
      </c>
      <c r="H392" s="69" t="str">
        <f ca="1">IF(INDIRECT("A"&amp;ROW())="","",RANK([Data],[Data],1)+COUNTIF([Data],Tabulka249[[#This Row],[Data]])-1)</f>
        <v/>
      </c>
      <c r="I392" s="5" t="str">
        <f ca="1">IF(INDIRECT("A"&amp;ROW())="","",(Tabulka249[[#This Row],[Pořadí2 - i2]]-1)/COUNT([Data]))</f>
        <v/>
      </c>
      <c r="J392" s="5" t="str">
        <f ca="1">IF(INDIRECT("A"&amp;ROW())="","",H392/COUNT([Data]))</f>
        <v/>
      </c>
      <c r="K392" s="72" t="str">
        <f ca="1">IF(INDIRECT("A"&amp;ROW())="","",NORMDIST(Tabulka249[[#This Row],[Data]],$X$6,$X$7,1))</f>
        <v/>
      </c>
      <c r="L392" s="5" t="str">
        <f t="shared" ca="1" si="19"/>
        <v/>
      </c>
      <c r="M392" s="5" t="str">
        <f>IF(ROW()=7,MAX(Tabulka249[D_i]),"")</f>
        <v/>
      </c>
      <c r="N392" s="5"/>
      <c r="O392" s="80"/>
      <c r="P392" s="80"/>
      <c r="Q392" s="80"/>
      <c r="R392" s="76" t="str">
        <f>IF(ROW()=7,IF(SUM([pomocná])&gt;0,SUM([pomocná]),1.36/SQRT(COUNT(Tabulka249[Data]))),"")</f>
        <v/>
      </c>
      <c r="S392" s="79"/>
      <c r="T392" s="72"/>
      <c r="U392" s="72"/>
      <c r="V392" s="72"/>
    </row>
    <row r="393" spans="1:22">
      <c r="A393" s="4" t="str">
        <f>IF('Odhad parametrů populace'!D396="","",'Odhad parametrů populace'!D396)</f>
        <v/>
      </c>
      <c r="B393" s="69" t="str">
        <f ca="1">IF(INDIRECT("A"&amp;ROW())="","",RANK(A393,[Data],1))</f>
        <v/>
      </c>
      <c r="C393" s="5" t="str">
        <f ca="1">IF(INDIRECT("A"&amp;ROW())="","",(B393-1)/COUNT([Data]))</f>
        <v/>
      </c>
      <c r="D393" s="5" t="str">
        <f ca="1">IF(INDIRECT("A"&amp;ROW())="","",B393/COUNT([Data]))</f>
        <v/>
      </c>
      <c r="E393" t="str">
        <f t="shared" ca="1" si="20"/>
        <v/>
      </c>
      <c r="F393" s="5" t="str">
        <f t="shared" ca="1" si="18"/>
        <v/>
      </c>
      <c r="G393" s="5" t="str">
        <f>IF(ROW()=7,MAX([D_i]),"")</f>
        <v/>
      </c>
      <c r="H393" s="69" t="str">
        <f ca="1">IF(INDIRECT("A"&amp;ROW())="","",RANK([Data],[Data],1)+COUNTIF([Data],Tabulka249[[#This Row],[Data]])-1)</f>
        <v/>
      </c>
      <c r="I393" s="5" t="str">
        <f ca="1">IF(INDIRECT("A"&amp;ROW())="","",(Tabulka249[[#This Row],[Pořadí2 - i2]]-1)/COUNT([Data]))</f>
        <v/>
      </c>
      <c r="J393" s="5" t="str">
        <f ca="1">IF(INDIRECT("A"&amp;ROW())="","",H393/COUNT([Data]))</f>
        <v/>
      </c>
      <c r="K393" s="72" t="str">
        <f ca="1">IF(INDIRECT("A"&amp;ROW())="","",NORMDIST(Tabulka249[[#This Row],[Data]],$X$6,$X$7,1))</f>
        <v/>
      </c>
      <c r="L393" s="5" t="str">
        <f t="shared" ca="1" si="19"/>
        <v/>
      </c>
      <c r="M393" s="5" t="str">
        <f>IF(ROW()=7,MAX(Tabulka249[D_i]),"")</f>
        <v/>
      </c>
      <c r="N393" s="5"/>
      <c r="O393" s="80"/>
      <c r="P393" s="80"/>
      <c r="Q393" s="80"/>
      <c r="R393" s="76" t="str">
        <f>IF(ROW()=7,IF(SUM([pomocná])&gt;0,SUM([pomocná]),1.36/SQRT(COUNT(Tabulka249[Data]))),"")</f>
        <v/>
      </c>
      <c r="S393" s="79"/>
      <c r="T393" s="72"/>
      <c r="U393" s="72"/>
      <c r="V393" s="72"/>
    </row>
    <row r="394" spans="1:22">
      <c r="A394" s="4" t="str">
        <f>IF('Odhad parametrů populace'!D397="","",'Odhad parametrů populace'!D397)</f>
        <v/>
      </c>
      <c r="B394" s="69" t="str">
        <f ca="1">IF(INDIRECT("A"&amp;ROW())="","",RANK(A394,[Data],1))</f>
        <v/>
      </c>
      <c r="C394" s="5" t="str">
        <f ca="1">IF(INDIRECT("A"&amp;ROW())="","",(B394-1)/COUNT([Data]))</f>
        <v/>
      </c>
      <c r="D394" s="5" t="str">
        <f ca="1">IF(INDIRECT("A"&amp;ROW())="","",B394/COUNT([Data]))</f>
        <v/>
      </c>
      <c r="E394" t="str">
        <f t="shared" ca="1" si="20"/>
        <v/>
      </c>
      <c r="F394" s="5" t="str">
        <f t="shared" ca="1" si="18"/>
        <v/>
      </c>
      <c r="G394" s="5" t="str">
        <f>IF(ROW()=7,MAX([D_i]),"")</f>
        <v/>
      </c>
      <c r="H394" s="69" t="str">
        <f ca="1">IF(INDIRECT("A"&amp;ROW())="","",RANK([Data],[Data],1)+COUNTIF([Data],Tabulka249[[#This Row],[Data]])-1)</f>
        <v/>
      </c>
      <c r="I394" s="5" t="str">
        <f ca="1">IF(INDIRECT("A"&amp;ROW())="","",(Tabulka249[[#This Row],[Pořadí2 - i2]]-1)/COUNT([Data]))</f>
        <v/>
      </c>
      <c r="J394" s="5" t="str">
        <f ca="1">IF(INDIRECT("A"&amp;ROW())="","",H394/COUNT([Data]))</f>
        <v/>
      </c>
      <c r="K394" s="72" t="str">
        <f ca="1">IF(INDIRECT("A"&amp;ROW())="","",NORMDIST(Tabulka249[[#This Row],[Data]],$X$6,$X$7,1))</f>
        <v/>
      </c>
      <c r="L394" s="5" t="str">
        <f t="shared" ca="1" si="19"/>
        <v/>
      </c>
      <c r="M394" s="5" t="str">
        <f>IF(ROW()=7,MAX(Tabulka249[D_i]),"")</f>
        <v/>
      </c>
      <c r="N394" s="5"/>
      <c r="O394" s="80"/>
      <c r="P394" s="80"/>
      <c r="Q394" s="80"/>
      <c r="R394" s="76" t="str">
        <f>IF(ROW()=7,IF(SUM([pomocná])&gt;0,SUM([pomocná]),1.36/SQRT(COUNT(Tabulka249[Data]))),"")</f>
        <v/>
      </c>
      <c r="S394" s="79"/>
      <c r="T394" s="72"/>
      <c r="U394" s="72"/>
      <c r="V394" s="72"/>
    </row>
    <row r="395" spans="1:22">
      <c r="A395" s="4" t="str">
        <f>IF('Odhad parametrů populace'!D398="","",'Odhad parametrů populace'!D398)</f>
        <v/>
      </c>
      <c r="B395" s="69" t="str">
        <f ca="1">IF(INDIRECT("A"&amp;ROW())="","",RANK(A395,[Data],1))</f>
        <v/>
      </c>
      <c r="C395" s="5" t="str">
        <f ca="1">IF(INDIRECT("A"&amp;ROW())="","",(B395-1)/COUNT([Data]))</f>
        <v/>
      </c>
      <c r="D395" s="5" t="str">
        <f ca="1">IF(INDIRECT("A"&amp;ROW())="","",B395/COUNT([Data]))</f>
        <v/>
      </c>
      <c r="E395" t="str">
        <f t="shared" ca="1" si="20"/>
        <v/>
      </c>
      <c r="F395" s="5" t="str">
        <f t="shared" ca="1" si="18"/>
        <v/>
      </c>
      <c r="G395" s="5" t="str">
        <f>IF(ROW()=7,MAX([D_i]),"")</f>
        <v/>
      </c>
      <c r="H395" s="69" t="str">
        <f ca="1">IF(INDIRECT("A"&amp;ROW())="","",RANK([Data],[Data],1)+COUNTIF([Data],Tabulka249[[#This Row],[Data]])-1)</f>
        <v/>
      </c>
      <c r="I395" s="5" t="str">
        <f ca="1">IF(INDIRECT("A"&amp;ROW())="","",(Tabulka249[[#This Row],[Pořadí2 - i2]]-1)/COUNT([Data]))</f>
        <v/>
      </c>
      <c r="J395" s="5" t="str">
        <f ca="1">IF(INDIRECT("A"&amp;ROW())="","",H395/COUNT([Data]))</f>
        <v/>
      </c>
      <c r="K395" s="72" t="str">
        <f ca="1">IF(INDIRECT("A"&amp;ROW())="","",NORMDIST(Tabulka249[[#This Row],[Data]],$X$6,$X$7,1))</f>
        <v/>
      </c>
      <c r="L395" s="5" t="str">
        <f t="shared" ca="1" si="19"/>
        <v/>
      </c>
      <c r="M395" s="5" t="str">
        <f>IF(ROW()=7,MAX(Tabulka249[D_i]),"")</f>
        <v/>
      </c>
      <c r="N395" s="5"/>
      <c r="O395" s="80"/>
      <c r="P395" s="80"/>
      <c r="Q395" s="80"/>
      <c r="R395" s="76" t="str">
        <f>IF(ROW()=7,IF(SUM([pomocná])&gt;0,SUM([pomocná]),1.36/SQRT(COUNT(Tabulka249[Data]))),"")</f>
        <v/>
      </c>
      <c r="S395" s="79"/>
      <c r="T395" s="72"/>
      <c r="U395" s="72"/>
      <c r="V395" s="72"/>
    </row>
    <row r="396" spans="1:22">
      <c r="A396" s="4" t="str">
        <f>IF('Odhad parametrů populace'!D399="","",'Odhad parametrů populace'!D399)</f>
        <v/>
      </c>
      <c r="B396" s="69" t="str">
        <f ca="1">IF(INDIRECT("A"&amp;ROW())="","",RANK(A396,[Data],1))</f>
        <v/>
      </c>
      <c r="C396" s="5" t="str">
        <f ca="1">IF(INDIRECT("A"&amp;ROW())="","",(B396-1)/COUNT([Data]))</f>
        <v/>
      </c>
      <c r="D396" s="5" t="str">
        <f ca="1">IF(INDIRECT("A"&amp;ROW())="","",B396/COUNT([Data]))</f>
        <v/>
      </c>
      <c r="E396" t="str">
        <f t="shared" ca="1" si="20"/>
        <v/>
      </c>
      <c r="F396" s="5" t="str">
        <f t="shared" ca="1" si="18"/>
        <v/>
      </c>
      <c r="G396" s="5" t="str">
        <f>IF(ROW()=7,MAX([D_i]),"")</f>
        <v/>
      </c>
      <c r="H396" s="69" t="str">
        <f ca="1">IF(INDIRECT("A"&amp;ROW())="","",RANK([Data],[Data],1)+COUNTIF([Data],Tabulka249[[#This Row],[Data]])-1)</f>
        <v/>
      </c>
      <c r="I396" s="5" t="str">
        <f ca="1">IF(INDIRECT("A"&amp;ROW())="","",(Tabulka249[[#This Row],[Pořadí2 - i2]]-1)/COUNT([Data]))</f>
        <v/>
      </c>
      <c r="J396" s="5" t="str">
        <f ca="1">IF(INDIRECT("A"&amp;ROW())="","",H396/COUNT([Data]))</f>
        <v/>
      </c>
      <c r="K396" s="72" t="str">
        <f ca="1">IF(INDIRECT("A"&amp;ROW())="","",NORMDIST(Tabulka249[[#This Row],[Data]],$X$6,$X$7,1))</f>
        <v/>
      </c>
      <c r="L396" s="5" t="str">
        <f t="shared" ca="1" si="19"/>
        <v/>
      </c>
      <c r="M396" s="5" t="str">
        <f>IF(ROW()=7,MAX(Tabulka249[D_i]),"")</f>
        <v/>
      </c>
      <c r="N396" s="5"/>
      <c r="O396" s="80"/>
      <c r="P396" s="80"/>
      <c r="Q396" s="80"/>
      <c r="R396" s="76" t="str">
        <f>IF(ROW()=7,IF(SUM([pomocná])&gt;0,SUM([pomocná]),1.36/SQRT(COUNT(Tabulka249[Data]))),"")</f>
        <v/>
      </c>
      <c r="S396" s="79"/>
      <c r="T396" s="72"/>
      <c r="U396" s="72"/>
      <c r="V396" s="72"/>
    </row>
    <row r="397" spans="1:22">
      <c r="A397" s="4" t="str">
        <f>IF('Odhad parametrů populace'!D400="","",'Odhad parametrů populace'!D400)</f>
        <v/>
      </c>
      <c r="B397" s="69" t="str">
        <f ca="1">IF(INDIRECT("A"&amp;ROW())="","",RANK(A397,[Data],1))</f>
        <v/>
      </c>
      <c r="C397" s="5" t="str">
        <f ca="1">IF(INDIRECT("A"&amp;ROW())="","",(B397-1)/COUNT([Data]))</f>
        <v/>
      </c>
      <c r="D397" s="5" t="str">
        <f ca="1">IF(INDIRECT("A"&amp;ROW())="","",B397/COUNT([Data]))</f>
        <v/>
      </c>
      <c r="E397" t="str">
        <f t="shared" ca="1" si="20"/>
        <v/>
      </c>
      <c r="F397" s="5" t="str">
        <f t="shared" ca="1" si="18"/>
        <v/>
      </c>
      <c r="G397" s="5" t="str">
        <f>IF(ROW()=7,MAX([D_i]),"")</f>
        <v/>
      </c>
      <c r="H397" s="69" t="str">
        <f ca="1">IF(INDIRECT("A"&amp;ROW())="","",RANK([Data],[Data],1)+COUNTIF([Data],Tabulka249[[#This Row],[Data]])-1)</f>
        <v/>
      </c>
      <c r="I397" s="5" t="str">
        <f ca="1">IF(INDIRECT("A"&amp;ROW())="","",(Tabulka249[[#This Row],[Pořadí2 - i2]]-1)/COUNT([Data]))</f>
        <v/>
      </c>
      <c r="J397" s="5" t="str">
        <f ca="1">IF(INDIRECT("A"&amp;ROW())="","",H397/COUNT([Data]))</f>
        <v/>
      </c>
      <c r="K397" s="72" t="str">
        <f ca="1">IF(INDIRECT("A"&amp;ROW())="","",NORMDIST(Tabulka249[[#This Row],[Data]],$X$6,$X$7,1))</f>
        <v/>
      </c>
      <c r="L397" s="5" t="str">
        <f t="shared" ca="1" si="19"/>
        <v/>
      </c>
      <c r="M397" s="5" t="str">
        <f>IF(ROW()=7,MAX(Tabulka249[D_i]),"")</f>
        <v/>
      </c>
      <c r="N397" s="5"/>
      <c r="O397" s="80"/>
      <c r="P397" s="80"/>
      <c r="Q397" s="80"/>
      <c r="R397" s="76" t="str">
        <f>IF(ROW()=7,IF(SUM([pomocná])&gt;0,SUM([pomocná]),1.36/SQRT(COUNT(Tabulka249[Data]))),"")</f>
        <v/>
      </c>
      <c r="S397" s="79"/>
      <c r="T397" s="72"/>
      <c r="U397" s="72"/>
      <c r="V397" s="72"/>
    </row>
    <row r="398" spans="1:22">
      <c r="A398" s="4" t="str">
        <f>IF('Odhad parametrů populace'!D401="","",'Odhad parametrů populace'!D401)</f>
        <v/>
      </c>
      <c r="B398" s="69" t="str">
        <f ca="1">IF(INDIRECT("A"&amp;ROW())="","",RANK(A398,[Data],1))</f>
        <v/>
      </c>
      <c r="C398" s="5" t="str">
        <f ca="1">IF(INDIRECT("A"&amp;ROW())="","",(B398-1)/COUNT([Data]))</f>
        <v/>
      </c>
      <c r="D398" s="5" t="str">
        <f ca="1">IF(INDIRECT("A"&amp;ROW())="","",B398/COUNT([Data]))</f>
        <v/>
      </c>
      <c r="E398" t="str">
        <f t="shared" ca="1" si="20"/>
        <v/>
      </c>
      <c r="F398" s="5" t="str">
        <f t="shared" ca="1" si="18"/>
        <v/>
      </c>
      <c r="G398" s="5" t="str">
        <f>IF(ROW()=7,MAX([D_i]),"")</f>
        <v/>
      </c>
      <c r="H398" s="69" t="str">
        <f ca="1">IF(INDIRECT("A"&amp;ROW())="","",RANK([Data],[Data],1)+COUNTIF([Data],Tabulka249[[#This Row],[Data]])-1)</f>
        <v/>
      </c>
      <c r="I398" s="5" t="str">
        <f ca="1">IF(INDIRECT("A"&amp;ROW())="","",(Tabulka249[[#This Row],[Pořadí2 - i2]]-1)/COUNT([Data]))</f>
        <v/>
      </c>
      <c r="J398" s="5" t="str">
        <f ca="1">IF(INDIRECT("A"&amp;ROW())="","",H398/COUNT([Data]))</f>
        <v/>
      </c>
      <c r="K398" s="72" t="str">
        <f ca="1">IF(INDIRECT("A"&amp;ROW())="","",NORMDIST(Tabulka249[[#This Row],[Data]],$X$6,$X$7,1))</f>
        <v/>
      </c>
      <c r="L398" s="5" t="str">
        <f t="shared" ca="1" si="19"/>
        <v/>
      </c>
      <c r="M398" s="5" t="str">
        <f>IF(ROW()=7,MAX(Tabulka249[D_i]),"")</f>
        <v/>
      </c>
      <c r="N398" s="5"/>
      <c r="O398" s="80"/>
      <c r="P398" s="80"/>
      <c r="Q398" s="80"/>
      <c r="R398" s="76" t="str">
        <f>IF(ROW()=7,IF(SUM([pomocná])&gt;0,SUM([pomocná]),1.36/SQRT(COUNT(Tabulka249[Data]))),"")</f>
        <v/>
      </c>
      <c r="S398" s="79"/>
      <c r="T398" s="72"/>
      <c r="U398" s="72"/>
      <c r="V398" s="72"/>
    </row>
    <row r="399" spans="1:22">
      <c r="A399" s="4" t="str">
        <f>IF('Odhad parametrů populace'!D402="","",'Odhad parametrů populace'!D402)</f>
        <v/>
      </c>
      <c r="B399" s="69" t="str">
        <f ca="1">IF(INDIRECT("A"&amp;ROW())="","",RANK(A399,[Data],1))</f>
        <v/>
      </c>
      <c r="C399" s="5" t="str">
        <f ca="1">IF(INDIRECT("A"&amp;ROW())="","",(B399-1)/COUNT([Data]))</f>
        <v/>
      </c>
      <c r="D399" s="5" t="str">
        <f ca="1">IF(INDIRECT("A"&amp;ROW())="","",B399/COUNT([Data]))</f>
        <v/>
      </c>
      <c r="E399" t="str">
        <f t="shared" ca="1" si="20"/>
        <v/>
      </c>
      <c r="F399" s="5" t="str">
        <f t="shared" ca="1" si="18"/>
        <v/>
      </c>
      <c r="G399" s="5" t="str">
        <f>IF(ROW()=7,MAX([D_i]),"")</f>
        <v/>
      </c>
      <c r="H399" s="69" t="str">
        <f ca="1">IF(INDIRECT("A"&amp;ROW())="","",RANK([Data],[Data],1)+COUNTIF([Data],Tabulka249[[#This Row],[Data]])-1)</f>
        <v/>
      </c>
      <c r="I399" s="5" t="str">
        <f ca="1">IF(INDIRECT("A"&amp;ROW())="","",(Tabulka249[[#This Row],[Pořadí2 - i2]]-1)/COUNT([Data]))</f>
        <v/>
      </c>
      <c r="J399" s="5" t="str">
        <f ca="1">IF(INDIRECT("A"&amp;ROW())="","",H399/COUNT([Data]))</f>
        <v/>
      </c>
      <c r="K399" s="72" t="str">
        <f ca="1">IF(INDIRECT("A"&amp;ROW())="","",NORMDIST(Tabulka249[[#This Row],[Data]],$X$6,$X$7,1))</f>
        <v/>
      </c>
      <c r="L399" s="5" t="str">
        <f t="shared" ca="1" si="19"/>
        <v/>
      </c>
      <c r="M399" s="5" t="str">
        <f>IF(ROW()=7,MAX(Tabulka249[D_i]),"")</f>
        <v/>
      </c>
      <c r="N399" s="5"/>
      <c r="O399" s="80"/>
      <c r="P399" s="80"/>
      <c r="Q399" s="80"/>
      <c r="R399" s="76" t="str">
        <f>IF(ROW()=7,IF(SUM([pomocná])&gt;0,SUM([pomocná]),1.36/SQRT(COUNT(Tabulka249[Data]))),"")</f>
        <v/>
      </c>
      <c r="S399" s="79"/>
      <c r="T399" s="72"/>
      <c r="U399" s="72"/>
      <c r="V399" s="72"/>
    </row>
    <row r="400" spans="1:22">
      <c r="A400" s="4" t="str">
        <f>IF('Odhad parametrů populace'!D403="","",'Odhad parametrů populace'!D403)</f>
        <v/>
      </c>
      <c r="B400" s="69" t="str">
        <f ca="1">IF(INDIRECT("A"&amp;ROW())="","",RANK(A400,[Data],1))</f>
        <v/>
      </c>
      <c r="C400" s="5" t="str">
        <f ca="1">IF(INDIRECT("A"&amp;ROW())="","",(B400-1)/COUNT([Data]))</f>
        <v/>
      </c>
      <c r="D400" s="5" t="str">
        <f ca="1">IF(INDIRECT("A"&amp;ROW())="","",B400/COUNT([Data]))</f>
        <v/>
      </c>
      <c r="E400" t="str">
        <f t="shared" ca="1" si="20"/>
        <v/>
      </c>
      <c r="F400" s="5" t="str">
        <f t="shared" ca="1" si="18"/>
        <v/>
      </c>
      <c r="G400" s="5" t="str">
        <f>IF(ROW()=7,MAX([D_i]),"")</f>
        <v/>
      </c>
      <c r="H400" s="69" t="str">
        <f ca="1">IF(INDIRECT("A"&amp;ROW())="","",RANK([Data],[Data],1)+COUNTIF([Data],Tabulka249[[#This Row],[Data]])-1)</f>
        <v/>
      </c>
      <c r="I400" s="5" t="str">
        <f ca="1">IF(INDIRECT("A"&amp;ROW())="","",(Tabulka249[[#This Row],[Pořadí2 - i2]]-1)/COUNT([Data]))</f>
        <v/>
      </c>
      <c r="J400" s="5" t="str">
        <f ca="1">IF(INDIRECT("A"&amp;ROW())="","",H400/COUNT([Data]))</f>
        <v/>
      </c>
      <c r="K400" s="72" t="str">
        <f ca="1">IF(INDIRECT("A"&amp;ROW())="","",NORMDIST(Tabulka249[[#This Row],[Data]],$X$6,$X$7,1))</f>
        <v/>
      </c>
      <c r="L400" s="5" t="str">
        <f t="shared" ca="1" si="19"/>
        <v/>
      </c>
      <c r="M400" s="5" t="str">
        <f>IF(ROW()=7,MAX(Tabulka249[D_i]),"")</f>
        <v/>
      </c>
      <c r="N400" s="5"/>
      <c r="O400" s="80"/>
      <c r="P400" s="80"/>
      <c r="Q400" s="80"/>
      <c r="R400" s="76" t="str">
        <f>IF(ROW()=7,IF(SUM([pomocná])&gt;0,SUM([pomocná]),1.36/SQRT(COUNT(Tabulka249[Data]))),"")</f>
        <v/>
      </c>
      <c r="S400" s="79"/>
      <c r="T400" s="72"/>
      <c r="U400" s="72"/>
      <c r="V400" s="72"/>
    </row>
    <row r="401" spans="1:22">
      <c r="A401" s="4" t="str">
        <f>IF('Odhad parametrů populace'!D404="","",'Odhad parametrů populace'!D404)</f>
        <v/>
      </c>
      <c r="B401" s="69" t="str">
        <f ca="1">IF(INDIRECT("A"&amp;ROW())="","",RANK(A401,[Data],1))</f>
        <v/>
      </c>
      <c r="C401" s="5" t="str">
        <f ca="1">IF(INDIRECT("A"&amp;ROW())="","",(B401-1)/COUNT([Data]))</f>
        <v/>
      </c>
      <c r="D401" s="5" t="str">
        <f ca="1">IF(INDIRECT("A"&amp;ROW())="","",B401/COUNT([Data]))</f>
        <v/>
      </c>
      <c r="E401" t="str">
        <f t="shared" ca="1" si="20"/>
        <v/>
      </c>
      <c r="F401" s="5" t="str">
        <f t="shared" ca="1" si="18"/>
        <v/>
      </c>
      <c r="G401" s="5" t="str">
        <f>IF(ROW()=7,MAX([D_i]),"")</f>
        <v/>
      </c>
      <c r="H401" s="69" t="str">
        <f ca="1">IF(INDIRECT("A"&amp;ROW())="","",RANK([Data],[Data],1)+COUNTIF([Data],Tabulka249[[#This Row],[Data]])-1)</f>
        <v/>
      </c>
      <c r="I401" s="5" t="str">
        <f ca="1">IF(INDIRECT("A"&amp;ROW())="","",(Tabulka249[[#This Row],[Pořadí2 - i2]]-1)/COUNT([Data]))</f>
        <v/>
      </c>
      <c r="J401" s="5" t="str">
        <f ca="1">IF(INDIRECT("A"&amp;ROW())="","",H401/COUNT([Data]))</f>
        <v/>
      </c>
      <c r="K401" s="72" t="str">
        <f ca="1">IF(INDIRECT("A"&amp;ROW())="","",NORMDIST(Tabulka249[[#This Row],[Data]],$X$6,$X$7,1))</f>
        <v/>
      </c>
      <c r="L401" s="5" t="str">
        <f t="shared" ca="1" si="19"/>
        <v/>
      </c>
      <c r="M401" s="5" t="str">
        <f>IF(ROW()=7,MAX(Tabulka249[D_i]),"")</f>
        <v/>
      </c>
      <c r="N401" s="5"/>
      <c r="O401" s="80"/>
      <c r="P401" s="80"/>
      <c r="Q401" s="80"/>
      <c r="R401" s="76" t="str">
        <f>IF(ROW()=7,IF(SUM([pomocná])&gt;0,SUM([pomocná]),1.36/SQRT(COUNT(Tabulka249[Data]))),"")</f>
        <v/>
      </c>
      <c r="S401" s="79"/>
      <c r="T401" s="72"/>
      <c r="U401" s="72"/>
      <c r="V401" s="72"/>
    </row>
    <row r="402" spans="1:22">
      <c r="A402" s="4" t="str">
        <f>IF('Odhad parametrů populace'!D405="","",'Odhad parametrů populace'!D405)</f>
        <v/>
      </c>
      <c r="B402" s="69" t="str">
        <f ca="1">IF(INDIRECT("A"&amp;ROW())="","",RANK(A402,[Data],1))</f>
        <v/>
      </c>
      <c r="C402" s="5" t="str">
        <f ca="1">IF(INDIRECT("A"&amp;ROW())="","",(B402-1)/COUNT([Data]))</f>
        <v/>
      </c>
      <c r="D402" s="5" t="str">
        <f ca="1">IF(INDIRECT("A"&amp;ROW())="","",B402/COUNT([Data]))</f>
        <v/>
      </c>
      <c r="E402" t="str">
        <f t="shared" ca="1" si="20"/>
        <v/>
      </c>
      <c r="F402" s="5" t="str">
        <f t="shared" ca="1" si="18"/>
        <v/>
      </c>
      <c r="G402" s="5" t="str">
        <f>IF(ROW()=7,MAX([D_i]),"")</f>
        <v/>
      </c>
      <c r="H402" s="69" t="str">
        <f ca="1">IF(INDIRECT("A"&amp;ROW())="","",RANK([Data],[Data],1)+COUNTIF([Data],Tabulka249[[#This Row],[Data]])-1)</f>
        <v/>
      </c>
      <c r="I402" s="5" t="str">
        <f ca="1">IF(INDIRECT("A"&amp;ROW())="","",(Tabulka249[[#This Row],[Pořadí2 - i2]]-1)/COUNT([Data]))</f>
        <v/>
      </c>
      <c r="J402" s="5" t="str">
        <f ca="1">IF(INDIRECT("A"&amp;ROW())="","",H402/COUNT([Data]))</f>
        <v/>
      </c>
      <c r="K402" s="72" t="str">
        <f ca="1">IF(INDIRECT("A"&amp;ROW())="","",NORMDIST(Tabulka249[[#This Row],[Data]],$X$6,$X$7,1))</f>
        <v/>
      </c>
      <c r="L402" s="5" t="str">
        <f t="shared" ca="1" si="19"/>
        <v/>
      </c>
      <c r="M402" s="5" t="str">
        <f>IF(ROW()=7,MAX(Tabulka249[D_i]),"")</f>
        <v/>
      </c>
      <c r="N402" s="5"/>
      <c r="O402" s="80"/>
      <c r="P402" s="80"/>
      <c r="Q402" s="80"/>
      <c r="R402" s="76" t="str">
        <f>IF(ROW()=7,IF(SUM([pomocná])&gt;0,SUM([pomocná]),1.36/SQRT(COUNT(Tabulka249[Data]))),"")</f>
        <v/>
      </c>
      <c r="S402" s="79"/>
      <c r="T402" s="72"/>
      <c r="U402" s="72"/>
      <c r="V402" s="72"/>
    </row>
    <row r="403" spans="1:22">
      <c r="A403" s="4" t="str">
        <f>IF('Odhad parametrů populace'!D406="","",'Odhad parametrů populace'!D406)</f>
        <v/>
      </c>
      <c r="B403" s="69" t="str">
        <f ca="1">IF(INDIRECT("A"&amp;ROW())="","",RANK(A403,[Data],1))</f>
        <v/>
      </c>
      <c r="C403" s="5" t="str">
        <f ca="1">IF(INDIRECT("A"&amp;ROW())="","",(B403-1)/COUNT([Data]))</f>
        <v/>
      </c>
      <c r="D403" s="5" t="str">
        <f ca="1">IF(INDIRECT("A"&amp;ROW())="","",B403/COUNT([Data]))</f>
        <v/>
      </c>
      <c r="E403" t="str">
        <f t="shared" ca="1" si="20"/>
        <v/>
      </c>
      <c r="F403" s="5" t="str">
        <f t="shared" ca="1" si="18"/>
        <v/>
      </c>
      <c r="G403" s="5" t="str">
        <f>IF(ROW()=7,MAX([D_i]),"")</f>
        <v/>
      </c>
      <c r="H403" s="69" t="str">
        <f ca="1">IF(INDIRECT("A"&amp;ROW())="","",RANK([Data],[Data],1)+COUNTIF([Data],Tabulka249[[#This Row],[Data]])-1)</f>
        <v/>
      </c>
      <c r="I403" s="5" t="str">
        <f ca="1">IF(INDIRECT("A"&amp;ROW())="","",(Tabulka249[[#This Row],[Pořadí2 - i2]]-1)/COUNT([Data]))</f>
        <v/>
      </c>
      <c r="J403" s="5" t="str">
        <f ca="1">IF(INDIRECT("A"&amp;ROW())="","",H403/COUNT([Data]))</f>
        <v/>
      </c>
      <c r="K403" s="72" t="str">
        <f ca="1">IF(INDIRECT("A"&amp;ROW())="","",NORMDIST(Tabulka249[[#This Row],[Data]],$X$6,$X$7,1))</f>
        <v/>
      </c>
      <c r="L403" s="5" t="str">
        <f t="shared" ca="1" si="19"/>
        <v/>
      </c>
      <c r="M403" s="5" t="str">
        <f>IF(ROW()=7,MAX(Tabulka249[D_i]),"")</f>
        <v/>
      </c>
      <c r="N403" s="5"/>
      <c r="O403" s="80"/>
      <c r="P403" s="80"/>
      <c r="Q403" s="80"/>
      <c r="R403" s="76" t="str">
        <f>IF(ROW()=7,IF(SUM([pomocná])&gt;0,SUM([pomocná]),1.36/SQRT(COUNT(Tabulka249[Data]))),"")</f>
        <v/>
      </c>
      <c r="S403" s="79"/>
      <c r="T403" s="72"/>
      <c r="U403" s="72"/>
      <c r="V403" s="72"/>
    </row>
    <row r="404" spans="1:22">
      <c r="A404" s="4" t="str">
        <f>IF('Odhad parametrů populace'!D407="","",'Odhad parametrů populace'!D407)</f>
        <v/>
      </c>
      <c r="B404" s="69" t="str">
        <f ca="1">IF(INDIRECT("A"&amp;ROW())="","",RANK(A404,[Data],1))</f>
        <v/>
      </c>
      <c r="C404" s="5" t="str">
        <f ca="1">IF(INDIRECT("A"&amp;ROW())="","",(B404-1)/COUNT([Data]))</f>
        <v/>
      </c>
      <c r="D404" s="5" t="str">
        <f ca="1">IF(INDIRECT("A"&amp;ROW())="","",B404/COUNT([Data]))</f>
        <v/>
      </c>
      <c r="E404" t="str">
        <f t="shared" ca="1" si="20"/>
        <v/>
      </c>
      <c r="F404" s="5" t="str">
        <f t="shared" ca="1" si="18"/>
        <v/>
      </c>
      <c r="G404" s="5" t="str">
        <f>IF(ROW()=7,MAX([D_i]),"")</f>
        <v/>
      </c>
      <c r="H404" s="69" t="str">
        <f ca="1">IF(INDIRECT("A"&amp;ROW())="","",RANK([Data],[Data],1)+COUNTIF([Data],Tabulka249[[#This Row],[Data]])-1)</f>
        <v/>
      </c>
      <c r="I404" s="5" t="str">
        <f ca="1">IF(INDIRECT("A"&amp;ROW())="","",(Tabulka249[[#This Row],[Pořadí2 - i2]]-1)/COUNT([Data]))</f>
        <v/>
      </c>
      <c r="J404" s="5" t="str">
        <f ca="1">IF(INDIRECT("A"&amp;ROW())="","",H404/COUNT([Data]))</f>
        <v/>
      </c>
      <c r="K404" s="72" t="str">
        <f ca="1">IF(INDIRECT("A"&amp;ROW())="","",NORMDIST(Tabulka249[[#This Row],[Data]],$X$6,$X$7,1))</f>
        <v/>
      </c>
      <c r="L404" s="5" t="str">
        <f t="shared" ca="1" si="19"/>
        <v/>
      </c>
      <c r="M404" s="5" t="str">
        <f>IF(ROW()=7,MAX(Tabulka249[D_i]),"")</f>
        <v/>
      </c>
      <c r="N404" s="5"/>
      <c r="O404" s="80"/>
      <c r="P404" s="80"/>
      <c r="Q404" s="80"/>
      <c r="R404" s="76" t="str">
        <f>IF(ROW()=7,IF(SUM([pomocná])&gt;0,SUM([pomocná]),1.36/SQRT(COUNT(Tabulka249[Data]))),"")</f>
        <v/>
      </c>
      <c r="S404" s="79"/>
      <c r="T404" s="72"/>
      <c r="U404" s="72"/>
      <c r="V404" s="72"/>
    </row>
    <row r="405" spans="1:22">
      <c r="A405" s="4" t="str">
        <f>IF('Odhad parametrů populace'!D408="","",'Odhad parametrů populace'!D408)</f>
        <v/>
      </c>
      <c r="B405" s="69" t="str">
        <f ca="1">IF(INDIRECT("A"&amp;ROW())="","",RANK(A405,[Data],1))</f>
        <v/>
      </c>
      <c r="C405" s="5" t="str">
        <f ca="1">IF(INDIRECT("A"&amp;ROW())="","",(B405-1)/COUNT([Data]))</f>
        <v/>
      </c>
      <c r="D405" s="5" t="str">
        <f ca="1">IF(INDIRECT("A"&amp;ROW())="","",B405/COUNT([Data]))</f>
        <v/>
      </c>
      <c r="E405" t="str">
        <f t="shared" ca="1" si="20"/>
        <v/>
      </c>
      <c r="F405" s="5" t="str">
        <f t="shared" ca="1" si="18"/>
        <v/>
      </c>
      <c r="G405" s="5" t="str">
        <f>IF(ROW()=7,MAX([D_i]),"")</f>
        <v/>
      </c>
      <c r="H405" s="69" t="str">
        <f ca="1">IF(INDIRECT("A"&amp;ROW())="","",RANK([Data],[Data],1)+COUNTIF([Data],Tabulka249[[#This Row],[Data]])-1)</f>
        <v/>
      </c>
      <c r="I405" s="5" t="str">
        <f ca="1">IF(INDIRECT("A"&amp;ROW())="","",(Tabulka249[[#This Row],[Pořadí2 - i2]]-1)/COUNT([Data]))</f>
        <v/>
      </c>
      <c r="J405" s="5" t="str">
        <f ca="1">IF(INDIRECT("A"&amp;ROW())="","",H405/COUNT([Data]))</f>
        <v/>
      </c>
      <c r="K405" s="72" t="str">
        <f ca="1">IF(INDIRECT("A"&amp;ROW())="","",NORMDIST(Tabulka249[[#This Row],[Data]],$X$6,$X$7,1))</f>
        <v/>
      </c>
      <c r="L405" s="5" t="str">
        <f t="shared" ca="1" si="19"/>
        <v/>
      </c>
      <c r="M405" s="5" t="str">
        <f>IF(ROW()=7,MAX(Tabulka249[D_i]),"")</f>
        <v/>
      </c>
      <c r="N405" s="5"/>
      <c r="O405" s="80"/>
      <c r="P405" s="80"/>
      <c r="Q405" s="80"/>
      <c r="R405" s="76" t="str">
        <f>IF(ROW()=7,IF(SUM([pomocná])&gt;0,SUM([pomocná]),1.36/SQRT(COUNT(Tabulka249[Data]))),"")</f>
        <v/>
      </c>
      <c r="S405" s="79"/>
      <c r="T405" s="72"/>
      <c r="U405" s="72"/>
      <c r="V405" s="72"/>
    </row>
    <row r="406" spans="1:22">
      <c r="A406" s="4" t="str">
        <f>IF('Odhad parametrů populace'!D409="","",'Odhad parametrů populace'!D409)</f>
        <v/>
      </c>
      <c r="B406" s="69" t="str">
        <f ca="1">IF(INDIRECT("A"&amp;ROW())="","",RANK(A406,[Data],1))</f>
        <v/>
      </c>
      <c r="C406" s="5" t="str">
        <f ca="1">IF(INDIRECT("A"&amp;ROW())="","",(B406-1)/COUNT([Data]))</f>
        <v/>
      </c>
      <c r="D406" s="5" t="str">
        <f ca="1">IF(INDIRECT("A"&amp;ROW())="","",B406/COUNT([Data]))</f>
        <v/>
      </c>
      <c r="E406" t="str">
        <f t="shared" ca="1" si="20"/>
        <v/>
      </c>
      <c r="F406" s="5" t="str">
        <f t="shared" ca="1" si="18"/>
        <v/>
      </c>
      <c r="G406" s="5" t="str">
        <f>IF(ROW()=7,MAX([D_i]),"")</f>
        <v/>
      </c>
      <c r="H406" s="69" t="str">
        <f ca="1">IF(INDIRECT("A"&amp;ROW())="","",RANK([Data],[Data],1)+COUNTIF([Data],Tabulka249[[#This Row],[Data]])-1)</f>
        <v/>
      </c>
      <c r="I406" s="5" t="str">
        <f ca="1">IF(INDIRECT("A"&amp;ROW())="","",(Tabulka249[[#This Row],[Pořadí2 - i2]]-1)/COUNT([Data]))</f>
        <v/>
      </c>
      <c r="J406" s="5" t="str">
        <f ca="1">IF(INDIRECT("A"&amp;ROW())="","",H406/COUNT([Data]))</f>
        <v/>
      </c>
      <c r="K406" s="72" t="str">
        <f ca="1">IF(INDIRECT("A"&amp;ROW())="","",NORMDIST(Tabulka249[[#This Row],[Data]],$X$6,$X$7,1))</f>
        <v/>
      </c>
      <c r="L406" s="5" t="str">
        <f t="shared" ca="1" si="19"/>
        <v/>
      </c>
      <c r="M406" s="5" t="str">
        <f>IF(ROW()=7,MAX(Tabulka249[D_i]),"")</f>
        <v/>
      </c>
      <c r="N406" s="5"/>
      <c r="O406" s="80"/>
      <c r="P406" s="80"/>
      <c r="Q406" s="80"/>
      <c r="R406" s="76" t="str">
        <f>IF(ROW()=7,IF(SUM([pomocná])&gt;0,SUM([pomocná]),1.36/SQRT(COUNT(Tabulka249[Data]))),"")</f>
        <v/>
      </c>
      <c r="S406" s="79"/>
      <c r="T406" s="72"/>
      <c r="U406" s="72"/>
      <c r="V406" s="72"/>
    </row>
    <row r="407" spans="1:22">
      <c r="A407" s="4" t="str">
        <f>IF('Odhad parametrů populace'!D410="","",'Odhad parametrů populace'!D410)</f>
        <v/>
      </c>
      <c r="B407" s="69" t="str">
        <f ca="1">IF(INDIRECT("A"&amp;ROW())="","",RANK(A407,[Data],1))</f>
        <v/>
      </c>
      <c r="C407" s="5" t="str">
        <f ca="1">IF(INDIRECT("A"&amp;ROW())="","",(B407-1)/COUNT([Data]))</f>
        <v/>
      </c>
      <c r="D407" s="5" t="str">
        <f ca="1">IF(INDIRECT("A"&amp;ROW())="","",B407/COUNT([Data]))</f>
        <v/>
      </c>
      <c r="E407" t="str">
        <f t="shared" ca="1" si="20"/>
        <v/>
      </c>
      <c r="F407" s="5" t="str">
        <f t="shared" ca="1" si="18"/>
        <v/>
      </c>
      <c r="G407" s="5" t="str">
        <f>IF(ROW()=7,MAX([D_i]),"")</f>
        <v/>
      </c>
      <c r="H407" s="69" t="str">
        <f ca="1">IF(INDIRECT("A"&amp;ROW())="","",RANK([Data],[Data],1)+COUNTIF([Data],Tabulka249[[#This Row],[Data]])-1)</f>
        <v/>
      </c>
      <c r="I407" s="5" t="str">
        <f ca="1">IF(INDIRECT("A"&amp;ROW())="","",(Tabulka249[[#This Row],[Pořadí2 - i2]]-1)/COUNT([Data]))</f>
        <v/>
      </c>
      <c r="J407" s="5" t="str">
        <f ca="1">IF(INDIRECT("A"&amp;ROW())="","",H407/COUNT([Data]))</f>
        <v/>
      </c>
      <c r="K407" s="72" t="str">
        <f ca="1">IF(INDIRECT("A"&amp;ROW())="","",NORMDIST(Tabulka249[[#This Row],[Data]],$X$6,$X$7,1))</f>
        <v/>
      </c>
      <c r="L407" s="5" t="str">
        <f t="shared" ca="1" si="19"/>
        <v/>
      </c>
      <c r="M407" s="5" t="str">
        <f>IF(ROW()=7,MAX(Tabulka249[D_i]),"")</f>
        <v/>
      </c>
      <c r="N407" s="5"/>
      <c r="O407" s="80"/>
      <c r="P407" s="80"/>
      <c r="Q407" s="80"/>
      <c r="R407" s="76" t="str">
        <f>IF(ROW()=7,IF(SUM([pomocná])&gt;0,SUM([pomocná]),1.36/SQRT(COUNT(Tabulka249[Data]))),"")</f>
        <v/>
      </c>
      <c r="S407" s="79"/>
      <c r="T407" s="72"/>
      <c r="U407" s="72"/>
      <c r="V407" s="72"/>
    </row>
    <row r="408" spans="1:22">
      <c r="A408" s="4" t="str">
        <f>IF('Odhad parametrů populace'!D411="","",'Odhad parametrů populace'!D411)</f>
        <v/>
      </c>
      <c r="B408" s="69" t="str">
        <f ca="1">IF(INDIRECT("A"&amp;ROW())="","",RANK(A408,[Data],1))</f>
        <v/>
      </c>
      <c r="C408" s="5" t="str">
        <f ca="1">IF(INDIRECT("A"&amp;ROW())="","",(B408-1)/COUNT([Data]))</f>
        <v/>
      </c>
      <c r="D408" s="5" t="str">
        <f ca="1">IF(INDIRECT("A"&amp;ROW())="","",B408/COUNT([Data]))</f>
        <v/>
      </c>
      <c r="E408" t="str">
        <f t="shared" ca="1" si="20"/>
        <v/>
      </c>
      <c r="F408" s="5" t="str">
        <f t="shared" ca="1" si="18"/>
        <v/>
      </c>
      <c r="G408" s="5" t="str">
        <f>IF(ROW()=7,MAX([D_i]),"")</f>
        <v/>
      </c>
      <c r="H408" s="69" t="str">
        <f ca="1">IF(INDIRECT("A"&amp;ROW())="","",RANK([Data],[Data],1)+COUNTIF([Data],Tabulka249[[#This Row],[Data]])-1)</f>
        <v/>
      </c>
      <c r="I408" s="5" t="str">
        <f ca="1">IF(INDIRECT("A"&amp;ROW())="","",(Tabulka249[[#This Row],[Pořadí2 - i2]]-1)/COUNT([Data]))</f>
        <v/>
      </c>
      <c r="J408" s="5" t="str">
        <f ca="1">IF(INDIRECT("A"&amp;ROW())="","",H408/COUNT([Data]))</f>
        <v/>
      </c>
      <c r="K408" s="72" t="str">
        <f ca="1">IF(INDIRECT("A"&amp;ROW())="","",NORMDIST(Tabulka249[[#This Row],[Data]],$X$6,$X$7,1))</f>
        <v/>
      </c>
      <c r="L408" s="5" t="str">
        <f t="shared" ca="1" si="19"/>
        <v/>
      </c>
      <c r="M408" s="5" t="str">
        <f>IF(ROW()=7,MAX(Tabulka249[D_i]),"")</f>
        <v/>
      </c>
      <c r="N408" s="5"/>
      <c r="O408" s="80"/>
      <c r="P408" s="80"/>
      <c r="Q408" s="80"/>
      <c r="R408" s="76" t="str">
        <f>IF(ROW()=7,IF(SUM([pomocná])&gt;0,SUM([pomocná]),1.36/SQRT(COUNT(Tabulka249[Data]))),"")</f>
        <v/>
      </c>
      <c r="S408" s="79"/>
      <c r="T408" s="72"/>
      <c r="U408" s="72"/>
      <c r="V408" s="72"/>
    </row>
    <row r="409" spans="1:22">
      <c r="A409" s="4" t="str">
        <f>IF('Odhad parametrů populace'!D412="","",'Odhad parametrů populace'!D412)</f>
        <v/>
      </c>
      <c r="B409" s="69" t="str">
        <f ca="1">IF(INDIRECT("A"&amp;ROW())="","",RANK(A409,[Data],1))</f>
        <v/>
      </c>
      <c r="C409" s="5" t="str">
        <f ca="1">IF(INDIRECT("A"&amp;ROW())="","",(B409-1)/COUNT([Data]))</f>
        <v/>
      </c>
      <c r="D409" s="5" t="str">
        <f ca="1">IF(INDIRECT("A"&amp;ROW())="","",B409/COUNT([Data]))</f>
        <v/>
      </c>
      <c r="E409" t="str">
        <f t="shared" ca="1" si="20"/>
        <v/>
      </c>
      <c r="F409" s="5" t="str">
        <f t="shared" ca="1" si="18"/>
        <v/>
      </c>
      <c r="G409" s="5" t="str">
        <f>IF(ROW()=7,MAX([D_i]),"")</f>
        <v/>
      </c>
      <c r="H409" s="69" t="str">
        <f ca="1">IF(INDIRECT("A"&amp;ROW())="","",RANK([Data],[Data],1)+COUNTIF([Data],Tabulka249[[#This Row],[Data]])-1)</f>
        <v/>
      </c>
      <c r="I409" s="5" t="str">
        <f ca="1">IF(INDIRECT("A"&amp;ROW())="","",(Tabulka249[[#This Row],[Pořadí2 - i2]]-1)/COUNT([Data]))</f>
        <v/>
      </c>
      <c r="J409" s="5" t="str">
        <f ca="1">IF(INDIRECT("A"&amp;ROW())="","",H409/COUNT([Data]))</f>
        <v/>
      </c>
      <c r="K409" s="72" t="str">
        <f ca="1">IF(INDIRECT("A"&amp;ROW())="","",NORMDIST(Tabulka249[[#This Row],[Data]],$X$6,$X$7,1))</f>
        <v/>
      </c>
      <c r="L409" s="5" t="str">
        <f t="shared" ca="1" si="19"/>
        <v/>
      </c>
      <c r="M409" s="5" t="str">
        <f>IF(ROW()=7,MAX(Tabulka249[D_i]),"")</f>
        <v/>
      </c>
      <c r="N409" s="5"/>
      <c r="O409" s="80"/>
      <c r="P409" s="80"/>
      <c r="Q409" s="80"/>
      <c r="R409" s="76" t="str">
        <f>IF(ROW()=7,IF(SUM([pomocná])&gt;0,SUM([pomocná]),1.36/SQRT(COUNT(Tabulka249[Data]))),"")</f>
        <v/>
      </c>
      <c r="S409" s="79"/>
      <c r="T409" s="72"/>
      <c r="U409" s="72"/>
      <c r="V409" s="72"/>
    </row>
    <row r="410" spans="1:22">
      <c r="A410" s="4" t="str">
        <f>IF('Odhad parametrů populace'!D413="","",'Odhad parametrů populace'!D413)</f>
        <v/>
      </c>
      <c r="B410" s="69" t="str">
        <f ca="1">IF(INDIRECT("A"&amp;ROW())="","",RANK(A410,[Data],1))</f>
        <v/>
      </c>
      <c r="C410" s="5" t="str">
        <f ca="1">IF(INDIRECT("A"&amp;ROW())="","",(B410-1)/COUNT([Data]))</f>
        <v/>
      </c>
      <c r="D410" s="5" t="str">
        <f ca="1">IF(INDIRECT("A"&amp;ROW())="","",B410/COUNT([Data]))</f>
        <v/>
      </c>
      <c r="E410" t="str">
        <f t="shared" ca="1" si="20"/>
        <v/>
      </c>
      <c r="F410" s="5" t="str">
        <f t="shared" ca="1" si="18"/>
        <v/>
      </c>
      <c r="G410" s="5" t="str">
        <f>IF(ROW()=7,MAX([D_i]),"")</f>
        <v/>
      </c>
      <c r="H410" s="69" t="str">
        <f ca="1">IF(INDIRECT("A"&amp;ROW())="","",RANK([Data],[Data],1)+COUNTIF([Data],Tabulka249[[#This Row],[Data]])-1)</f>
        <v/>
      </c>
      <c r="I410" s="5" t="str">
        <f ca="1">IF(INDIRECT("A"&amp;ROW())="","",(Tabulka249[[#This Row],[Pořadí2 - i2]]-1)/COUNT([Data]))</f>
        <v/>
      </c>
      <c r="J410" s="5" t="str">
        <f ca="1">IF(INDIRECT("A"&amp;ROW())="","",H410/COUNT([Data]))</f>
        <v/>
      </c>
      <c r="K410" s="72" t="str">
        <f ca="1">IF(INDIRECT("A"&amp;ROW())="","",NORMDIST(Tabulka249[[#This Row],[Data]],$X$6,$X$7,1))</f>
        <v/>
      </c>
      <c r="L410" s="5" t="str">
        <f t="shared" ca="1" si="19"/>
        <v/>
      </c>
      <c r="M410" s="5" t="str">
        <f>IF(ROW()=7,MAX(Tabulka249[D_i]),"")</f>
        <v/>
      </c>
      <c r="N410" s="5"/>
      <c r="O410" s="80"/>
      <c r="P410" s="80"/>
      <c r="Q410" s="80"/>
      <c r="R410" s="76" t="str">
        <f>IF(ROW()=7,IF(SUM([pomocná])&gt;0,SUM([pomocná]),1.36/SQRT(COUNT(Tabulka249[Data]))),"")</f>
        <v/>
      </c>
      <c r="S410" s="79"/>
      <c r="T410" s="72"/>
      <c r="U410" s="72"/>
      <c r="V410" s="72"/>
    </row>
    <row r="411" spans="1:22">
      <c r="A411" s="4" t="str">
        <f>IF('Odhad parametrů populace'!D414="","",'Odhad parametrů populace'!D414)</f>
        <v/>
      </c>
      <c r="B411" s="69" t="str">
        <f ca="1">IF(INDIRECT("A"&amp;ROW())="","",RANK(A411,[Data],1))</f>
        <v/>
      </c>
      <c r="C411" s="5" t="str">
        <f ca="1">IF(INDIRECT("A"&amp;ROW())="","",(B411-1)/COUNT([Data]))</f>
        <v/>
      </c>
      <c r="D411" s="5" t="str">
        <f ca="1">IF(INDIRECT("A"&amp;ROW())="","",B411/COUNT([Data]))</f>
        <v/>
      </c>
      <c r="E411" t="str">
        <f t="shared" ca="1" si="20"/>
        <v/>
      </c>
      <c r="F411" s="5" t="str">
        <f t="shared" ca="1" si="18"/>
        <v/>
      </c>
      <c r="G411" s="5" t="str">
        <f>IF(ROW()=7,MAX([D_i]),"")</f>
        <v/>
      </c>
      <c r="H411" s="69" t="str">
        <f ca="1">IF(INDIRECT("A"&amp;ROW())="","",RANK([Data],[Data],1)+COUNTIF([Data],Tabulka249[[#This Row],[Data]])-1)</f>
        <v/>
      </c>
      <c r="I411" s="5" t="str">
        <f ca="1">IF(INDIRECT("A"&amp;ROW())="","",(Tabulka249[[#This Row],[Pořadí2 - i2]]-1)/COUNT([Data]))</f>
        <v/>
      </c>
      <c r="J411" s="5" t="str">
        <f ca="1">IF(INDIRECT("A"&amp;ROW())="","",H411/COUNT([Data]))</f>
        <v/>
      </c>
      <c r="K411" s="72" t="str">
        <f ca="1">IF(INDIRECT("A"&amp;ROW())="","",NORMDIST(Tabulka249[[#This Row],[Data]],$X$6,$X$7,1))</f>
        <v/>
      </c>
      <c r="L411" s="5" t="str">
        <f t="shared" ca="1" si="19"/>
        <v/>
      </c>
      <c r="M411" s="5" t="str">
        <f>IF(ROW()=7,MAX(Tabulka249[D_i]),"")</f>
        <v/>
      </c>
      <c r="N411" s="5"/>
      <c r="O411" s="80"/>
      <c r="P411" s="80"/>
      <c r="Q411" s="80"/>
      <c r="R411" s="76" t="str">
        <f>IF(ROW()=7,IF(SUM([pomocná])&gt;0,SUM([pomocná]),1.36/SQRT(COUNT(Tabulka249[Data]))),"")</f>
        <v/>
      </c>
      <c r="S411" s="79"/>
      <c r="T411" s="72"/>
      <c r="U411" s="72"/>
      <c r="V411" s="72"/>
    </row>
    <row r="412" spans="1:22">
      <c r="A412" s="4" t="str">
        <f>IF('Odhad parametrů populace'!D415="","",'Odhad parametrů populace'!D415)</f>
        <v/>
      </c>
      <c r="B412" s="69" t="str">
        <f ca="1">IF(INDIRECT("A"&amp;ROW())="","",RANK(A412,[Data],1))</f>
        <v/>
      </c>
      <c r="C412" s="5" t="str">
        <f ca="1">IF(INDIRECT("A"&amp;ROW())="","",(B412-1)/COUNT([Data]))</f>
        <v/>
      </c>
      <c r="D412" s="5" t="str">
        <f ca="1">IF(INDIRECT("A"&amp;ROW())="","",B412/COUNT([Data]))</f>
        <v/>
      </c>
      <c r="E412" t="str">
        <f t="shared" ca="1" si="20"/>
        <v/>
      </c>
      <c r="F412" s="5" t="str">
        <f t="shared" ca="1" si="18"/>
        <v/>
      </c>
      <c r="G412" s="5" t="str">
        <f>IF(ROW()=7,MAX([D_i]),"")</f>
        <v/>
      </c>
      <c r="H412" s="69" t="str">
        <f ca="1">IF(INDIRECT("A"&amp;ROW())="","",RANK([Data],[Data],1)+COUNTIF([Data],Tabulka249[[#This Row],[Data]])-1)</f>
        <v/>
      </c>
      <c r="I412" s="5" t="str">
        <f ca="1">IF(INDIRECT("A"&amp;ROW())="","",(Tabulka249[[#This Row],[Pořadí2 - i2]]-1)/COUNT([Data]))</f>
        <v/>
      </c>
      <c r="J412" s="5" t="str">
        <f ca="1">IF(INDIRECT("A"&amp;ROW())="","",H412/COUNT([Data]))</f>
        <v/>
      </c>
      <c r="K412" s="72" t="str">
        <f ca="1">IF(INDIRECT("A"&amp;ROW())="","",NORMDIST(Tabulka249[[#This Row],[Data]],$X$6,$X$7,1))</f>
        <v/>
      </c>
      <c r="L412" s="5" t="str">
        <f t="shared" ca="1" si="19"/>
        <v/>
      </c>
      <c r="M412" s="5" t="str">
        <f>IF(ROW()=7,MAX(Tabulka249[D_i]),"")</f>
        <v/>
      </c>
      <c r="N412" s="5"/>
      <c r="O412" s="80"/>
      <c r="P412" s="80"/>
      <c r="Q412" s="80"/>
      <c r="R412" s="76" t="str">
        <f>IF(ROW()=7,IF(SUM([pomocná])&gt;0,SUM([pomocná]),1.36/SQRT(COUNT(Tabulka249[Data]))),"")</f>
        <v/>
      </c>
      <c r="S412" s="79"/>
      <c r="T412" s="72"/>
      <c r="U412" s="72"/>
      <c r="V412" s="72"/>
    </row>
    <row r="413" spans="1:22">
      <c r="A413" s="4" t="str">
        <f>IF('Odhad parametrů populace'!D416="","",'Odhad parametrů populace'!D416)</f>
        <v/>
      </c>
      <c r="B413" s="69" t="str">
        <f ca="1">IF(INDIRECT("A"&amp;ROW())="","",RANK(A413,[Data],1))</f>
        <v/>
      </c>
      <c r="C413" s="5" t="str">
        <f ca="1">IF(INDIRECT("A"&amp;ROW())="","",(B413-1)/COUNT([Data]))</f>
        <v/>
      </c>
      <c r="D413" s="5" t="str">
        <f ca="1">IF(INDIRECT("A"&amp;ROW())="","",B413/COUNT([Data]))</f>
        <v/>
      </c>
      <c r="E413" t="str">
        <f t="shared" ca="1" si="20"/>
        <v/>
      </c>
      <c r="F413" s="5" t="str">
        <f t="shared" ca="1" si="18"/>
        <v/>
      </c>
      <c r="G413" s="5" t="str">
        <f>IF(ROW()=7,MAX([D_i]),"")</f>
        <v/>
      </c>
      <c r="H413" s="69" t="str">
        <f ca="1">IF(INDIRECT("A"&amp;ROW())="","",RANK([Data],[Data],1)+COUNTIF([Data],Tabulka249[[#This Row],[Data]])-1)</f>
        <v/>
      </c>
      <c r="I413" s="5" t="str">
        <f ca="1">IF(INDIRECT("A"&amp;ROW())="","",(Tabulka249[[#This Row],[Pořadí2 - i2]]-1)/COUNT([Data]))</f>
        <v/>
      </c>
      <c r="J413" s="5" t="str">
        <f ca="1">IF(INDIRECT("A"&amp;ROW())="","",H413/COUNT([Data]))</f>
        <v/>
      </c>
      <c r="K413" s="72" t="str">
        <f ca="1">IF(INDIRECT("A"&amp;ROW())="","",NORMDIST(Tabulka249[[#This Row],[Data]],$X$6,$X$7,1))</f>
        <v/>
      </c>
      <c r="L413" s="5" t="str">
        <f t="shared" ca="1" si="19"/>
        <v/>
      </c>
      <c r="M413" s="5" t="str">
        <f>IF(ROW()=7,MAX(Tabulka249[D_i]),"")</f>
        <v/>
      </c>
      <c r="N413" s="5"/>
      <c r="O413" s="80"/>
      <c r="P413" s="80"/>
      <c r="Q413" s="80"/>
      <c r="R413" s="76" t="str">
        <f>IF(ROW()=7,IF(SUM([pomocná])&gt;0,SUM([pomocná]),1.36/SQRT(COUNT(Tabulka249[Data]))),"")</f>
        <v/>
      </c>
      <c r="S413" s="79"/>
      <c r="T413" s="72"/>
      <c r="U413" s="72"/>
      <c r="V413" s="72"/>
    </row>
    <row r="414" spans="1:22">
      <c r="A414" s="4" t="str">
        <f>IF('Odhad parametrů populace'!D417="","",'Odhad parametrů populace'!D417)</f>
        <v/>
      </c>
      <c r="B414" s="69" t="str">
        <f ca="1">IF(INDIRECT("A"&amp;ROW())="","",RANK(A414,[Data],1))</f>
        <v/>
      </c>
      <c r="C414" s="5" t="str">
        <f ca="1">IF(INDIRECT("A"&amp;ROW())="","",(B414-1)/COUNT([Data]))</f>
        <v/>
      </c>
      <c r="D414" s="5" t="str">
        <f ca="1">IF(INDIRECT("A"&amp;ROW())="","",B414/COUNT([Data]))</f>
        <v/>
      </c>
      <c r="E414" t="str">
        <f t="shared" ca="1" si="20"/>
        <v/>
      </c>
      <c r="F414" s="5" t="str">
        <f t="shared" ca="1" si="18"/>
        <v/>
      </c>
      <c r="G414" s="5" t="str">
        <f>IF(ROW()=7,MAX([D_i]),"")</f>
        <v/>
      </c>
      <c r="H414" s="69" t="str">
        <f ca="1">IF(INDIRECT("A"&amp;ROW())="","",RANK([Data],[Data],1)+COUNTIF([Data],Tabulka249[[#This Row],[Data]])-1)</f>
        <v/>
      </c>
      <c r="I414" s="5" t="str">
        <f ca="1">IF(INDIRECT("A"&amp;ROW())="","",(Tabulka249[[#This Row],[Pořadí2 - i2]]-1)/COUNT([Data]))</f>
        <v/>
      </c>
      <c r="J414" s="5" t="str">
        <f ca="1">IF(INDIRECT("A"&amp;ROW())="","",H414/COUNT([Data]))</f>
        <v/>
      </c>
      <c r="K414" s="72" t="str">
        <f ca="1">IF(INDIRECT("A"&amp;ROW())="","",NORMDIST(Tabulka249[[#This Row],[Data]],$X$6,$X$7,1))</f>
        <v/>
      </c>
      <c r="L414" s="5" t="str">
        <f t="shared" ca="1" si="19"/>
        <v/>
      </c>
      <c r="M414" s="5" t="str">
        <f>IF(ROW()=7,MAX(Tabulka249[D_i]),"")</f>
        <v/>
      </c>
      <c r="N414" s="5"/>
      <c r="O414" s="80"/>
      <c r="P414" s="80"/>
      <c r="Q414" s="80"/>
      <c r="R414" s="76" t="str">
        <f>IF(ROW()=7,IF(SUM([pomocná])&gt;0,SUM([pomocná]),1.36/SQRT(COUNT(Tabulka249[Data]))),"")</f>
        <v/>
      </c>
      <c r="S414" s="79"/>
      <c r="T414" s="72"/>
      <c r="U414" s="72"/>
      <c r="V414" s="72"/>
    </row>
    <row r="415" spans="1:22">
      <c r="A415" s="4" t="str">
        <f>IF('Odhad parametrů populace'!D418="","",'Odhad parametrů populace'!D418)</f>
        <v/>
      </c>
      <c r="B415" s="69" t="str">
        <f ca="1">IF(INDIRECT("A"&amp;ROW())="","",RANK(A415,[Data],1))</f>
        <v/>
      </c>
      <c r="C415" s="5" t="str">
        <f ca="1">IF(INDIRECT("A"&amp;ROW())="","",(B415-1)/COUNT([Data]))</f>
        <v/>
      </c>
      <c r="D415" s="5" t="str">
        <f ca="1">IF(INDIRECT("A"&amp;ROW())="","",B415/COUNT([Data]))</f>
        <v/>
      </c>
      <c r="E415" t="str">
        <f t="shared" ca="1" si="20"/>
        <v/>
      </c>
      <c r="F415" s="5" t="str">
        <f t="shared" ca="1" si="18"/>
        <v/>
      </c>
      <c r="G415" s="5" t="str">
        <f>IF(ROW()=7,MAX([D_i]),"")</f>
        <v/>
      </c>
      <c r="H415" s="69" t="str">
        <f ca="1">IF(INDIRECT("A"&amp;ROW())="","",RANK([Data],[Data],1)+COUNTIF([Data],Tabulka249[[#This Row],[Data]])-1)</f>
        <v/>
      </c>
      <c r="I415" s="5" t="str">
        <f ca="1">IF(INDIRECT("A"&amp;ROW())="","",(Tabulka249[[#This Row],[Pořadí2 - i2]]-1)/COUNT([Data]))</f>
        <v/>
      </c>
      <c r="J415" s="5" t="str">
        <f ca="1">IF(INDIRECT("A"&amp;ROW())="","",H415/COUNT([Data]))</f>
        <v/>
      </c>
      <c r="K415" s="72" t="str">
        <f ca="1">IF(INDIRECT("A"&amp;ROW())="","",NORMDIST(Tabulka249[[#This Row],[Data]],$X$6,$X$7,1))</f>
        <v/>
      </c>
      <c r="L415" s="5" t="str">
        <f t="shared" ca="1" si="19"/>
        <v/>
      </c>
      <c r="M415" s="5" t="str">
        <f>IF(ROW()=7,MAX(Tabulka249[D_i]),"")</f>
        <v/>
      </c>
      <c r="N415" s="5"/>
      <c r="O415" s="80"/>
      <c r="P415" s="80"/>
      <c r="Q415" s="80"/>
      <c r="R415" s="76" t="str">
        <f>IF(ROW()=7,IF(SUM([pomocná])&gt;0,SUM([pomocná]),1.36/SQRT(COUNT(Tabulka249[Data]))),"")</f>
        <v/>
      </c>
      <c r="S415" s="79"/>
      <c r="T415" s="72"/>
      <c r="U415" s="72"/>
      <c r="V415" s="72"/>
    </row>
    <row r="416" spans="1:22">
      <c r="A416" s="4" t="str">
        <f>IF('Odhad parametrů populace'!D419="","",'Odhad parametrů populace'!D419)</f>
        <v/>
      </c>
      <c r="B416" s="69" t="str">
        <f ca="1">IF(INDIRECT("A"&amp;ROW())="","",RANK(A416,[Data],1))</f>
        <v/>
      </c>
      <c r="C416" s="5" t="str">
        <f ca="1">IF(INDIRECT("A"&amp;ROW())="","",(B416-1)/COUNT([Data]))</f>
        <v/>
      </c>
      <c r="D416" s="5" t="str">
        <f ca="1">IF(INDIRECT("A"&amp;ROW())="","",B416/COUNT([Data]))</f>
        <v/>
      </c>
      <c r="E416" t="str">
        <f t="shared" ca="1" si="20"/>
        <v/>
      </c>
      <c r="F416" s="5" t="str">
        <f t="shared" ca="1" si="18"/>
        <v/>
      </c>
      <c r="G416" s="5" t="str">
        <f>IF(ROW()=7,MAX([D_i]),"")</f>
        <v/>
      </c>
      <c r="H416" s="69" t="str">
        <f ca="1">IF(INDIRECT("A"&amp;ROW())="","",RANK([Data],[Data],1)+COUNTIF([Data],Tabulka249[[#This Row],[Data]])-1)</f>
        <v/>
      </c>
      <c r="I416" s="5" t="str">
        <f ca="1">IF(INDIRECT("A"&amp;ROW())="","",(Tabulka249[[#This Row],[Pořadí2 - i2]]-1)/COUNT([Data]))</f>
        <v/>
      </c>
      <c r="J416" s="5" t="str">
        <f ca="1">IF(INDIRECT("A"&amp;ROW())="","",H416/COUNT([Data]))</f>
        <v/>
      </c>
      <c r="K416" s="72" t="str">
        <f ca="1">IF(INDIRECT("A"&amp;ROW())="","",NORMDIST(Tabulka249[[#This Row],[Data]],$X$6,$X$7,1))</f>
        <v/>
      </c>
      <c r="L416" s="5" t="str">
        <f t="shared" ca="1" si="19"/>
        <v/>
      </c>
      <c r="M416" s="5" t="str">
        <f>IF(ROW()=7,MAX(Tabulka249[D_i]),"")</f>
        <v/>
      </c>
      <c r="N416" s="5"/>
      <c r="O416" s="80"/>
      <c r="P416" s="80"/>
      <c r="Q416" s="80"/>
      <c r="R416" s="76" t="str">
        <f>IF(ROW()=7,IF(SUM([pomocná])&gt;0,SUM([pomocná]),1.36/SQRT(COUNT(Tabulka249[Data]))),"")</f>
        <v/>
      </c>
      <c r="S416" s="79"/>
      <c r="T416" s="72"/>
      <c r="U416" s="72"/>
      <c r="V416" s="72"/>
    </row>
    <row r="417" spans="1:22">
      <c r="A417" s="4" t="str">
        <f>IF('Odhad parametrů populace'!D420="","",'Odhad parametrů populace'!D420)</f>
        <v/>
      </c>
      <c r="B417" s="69" t="str">
        <f ca="1">IF(INDIRECT("A"&amp;ROW())="","",RANK(A417,[Data],1))</f>
        <v/>
      </c>
      <c r="C417" s="5" t="str">
        <f ca="1">IF(INDIRECT("A"&amp;ROW())="","",(B417-1)/COUNT([Data]))</f>
        <v/>
      </c>
      <c r="D417" s="5" t="str">
        <f ca="1">IF(INDIRECT("A"&amp;ROW())="","",B417/COUNT([Data]))</f>
        <v/>
      </c>
      <c r="E417" t="str">
        <f t="shared" ca="1" si="20"/>
        <v/>
      </c>
      <c r="F417" s="5" t="str">
        <f t="shared" ca="1" si="18"/>
        <v/>
      </c>
      <c r="G417" s="5" t="str">
        <f>IF(ROW()=7,MAX([D_i]),"")</f>
        <v/>
      </c>
      <c r="H417" s="69" t="str">
        <f ca="1">IF(INDIRECT("A"&amp;ROW())="","",RANK([Data],[Data],1)+COUNTIF([Data],Tabulka249[[#This Row],[Data]])-1)</f>
        <v/>
      </c>
      <c r="I417" s="5" t="str">
        <f ca="1">IF(INDIRECT("A"&amp;ROW())="","",(Tabulka249[[#This Row],[Pořadí2 - i2]]-1)/COUNT([Data]))</f>
        <v/>
      </c>
      <c r="J417" s="5" t="str">
        <f ca="1">IF(INDIRECT("A"&amp;ROW())="","",H417/COUNT([Data]))</f>
        <v/>
      </c>
      <c r="K417" s="72" t="str">
        <f ca="1">IF(INDIRECT("A"&amp;ROW())="","",NORMDIST(Tabulka249[[#This Row],[Data]],$X$6,$X$7,1))</f>
        <v/>
      </c>
      <c r="L417" s="5" t="str">
        <f t="shared" ca="1" si="19"/>
        <v/>
      </c>
      <c r="M417" s="5" t="str">
        <f>IF(ROW()=7,MAX(Tabulka249[D_i]),"")</f>
        <v/>
      </c>
      <c r="N417" s="5"/>
      <c r="O417" s="80"/>
      <c r="P417" s="80"/>
      <c r="Q417" s="80"/>
      <c r="R417" s="76" t="str">
        <f>IF(ROW()=7,IF(SUM([pomocná])&gt;0,SUM([pomocná]),1.36/SQRT(COUNT(Tabulka249[Data]))),"")</f>
        <v/>
      </c>
      <c r="S417" s="79"/>
      <c r="T417" s="72"/>
      <c r="U417" s="72"/>
      <c r="V417" s="72"/>
    </row>
    <row r="418" spans="1:22">
      <c r="A418" s="4" t="str">
        <f>IF('Odhad parametrů populace'!D421="","",'Odhad parametrů populace'!D421)</f>
        <v/>
      </c>
      <c r="B418" s="69" t="str">
        <f ca="1">IF(INDIRECT("A"&amp;ROW())="","",RANK(A418,[Data],1))</f>
        <v/>
      </c>
      <c r="C418" s="5" t="str">
        <f ca="1">IF(INDIRECT("A"&amp;ROW())="","",(B418-1)/COUNT([Data]))</f>
        <v/>
      </c>
      <c r="D418" s="5" t="str">
        <f ca="1">IF(INDIRECT("A"&amp;ROW())="","",B418/COUNT([Data]))</f>
        <v/>
      </c>
      <c r="E418" t="str">
        <f t="shared" ca="1" si="20"/>
        <v/>
      </c>
      <c r="F418" s="5" t="str">
        <f t="shared" ca="1" si="18"/>
        <v/>
      </c>
      <c r="G418" s="5" t="str">
        <f>IF(ROW()=7,MAX([D_i]),"")</f>
        <v/>
      </c>
      <c r="H418" s="69" t="str">
        <f ca="1">IF(INDIRECT("A"&amp;ROW())="","",RANK([Data],[Data],1)+COUNTIF([Data],Tabulka249[[#This Row],[Data]])-1)</f>
        <v/>
      </c>
      <c r="I418" s="5" t="str">
        <f ca="1">IF(INDIRECT("A"&amp;ROW())="","",(Tabulka249[[#This Row],[Pořadí2 - i2]]-1)/COUNT([Data]))</f>
        <v/>
      </c>
      <c r="J418" s="5" t="str">
        <f ca="1">IF(INDIRECT("A"&amp;ROW())="","",H418/COUNT([Data]))</f>
        <v/>
      </c>
      <c r="K418" s="72" t="str">
        <f ca="1">IF(INDIRECT("A"&amp;ROW())="","",NORMDIST(Tabulka249[[#This Row],[Data]],$X$6,$X$7,1))</f>
        <v/>
      </c>
      <c r="L418" s="5" t="str">
        <f t="shared" ca="1" si="19"/>
        <v/>
      </c>
      <c r="M418" s="5" t="str">
        <f>IF(ROW()=7,MAX(Tabulka249[D_i]),"")</f>
        <v/>
      </c>
      <c r="N418" s="5"/>
      <c r="O418" s="80"/>
      <c r="P418" s="80"/>
      <c r="Q418" s="80"/>
      <c r="R418" s="76" t="str">
        <f>IF(ROW()=7,IF(SUM([pomocná])&gt;0,SUM([pomocná]),1.36/SQRT(COUNT(Tabulka249[Data]))),"")</f>
        <v/>
      </c>
      <c r="S418" s="79"/>
      <c r="T418" s="72"/>
      <c r="U418" s="72"/>
      <c r="V418" s="72"/>
    </row>
    <row r="419" spans="1:22">
      <c r="A419" s="4" t="str">
        <f>IF('Odhad parametrů populace'!D422="","",'Odhad parametrů populace'!D422)</f>
        <v/>
      </c>
      <c r="B419" s="69" t="str">
        <f ca="1">IF(INDIRECT("A"&amp;ROW())="","",RANK(A419,[Data],1))</f>
        <v/>
      </c>
      <c r="C419" s="5" t="str">
        <f ca="1">IF(INDIRECT("A"&amp;ROW())="","",(B419-1)/COUNT([Data]))</f>
        <v/>
      </c>
      <c r="D419" s="5" t="str">
        <f ca="1">IF(INDIRECT("A"&amp;ROW())="","",B419/COUNT([Data]))</f>
        <v/>
      </c>
      <c r="E419" t="str">
        <f t="shared" ca="1" si="20"/>
        <v/>
      </c>
      <c r="F419" s="5" t="str">
        <f t="shared" ca="1" si="18"/>
        <v/>
      </c>
      <c r="G419" s="5" t="str">
        <f>IF(ROW()=7,MAX([D_i]),"")</f>
        <v/>
      </c>
      <c r="H419" s="69" t="str">
        <f ca="1">IF(INDIRECT("A"&amp;ROW())="","",RANK([Data],[Data],1)+COUNTIF([Data],Tabulka249[[#This Row],[Data]])-1)</f>
        <v/>
      </c>
      <c r="I419" s="5" t="str">
        <f ca="1">IF(INDIRECT("A"&amp;ROW())="","",(Tabulka249[[#This Row],[Pořadí2 - i2]]-1)/COUNT([Data]))</f>
        <v/>
      </c>
      <c r="J419" s="5" t="str">
        <f ca="1">IF(INDIRECT("A"&amp;ROW())="","",H419/COUNT([Data]))</f>
        <v/>
      </c>
      <c r="K419" s="72" t="str">
        <f ca="1">IF(INDIRECT("A"&amp;ROW())="","",NORMDIST(Tabulka249[[#This Row],[Data]],$X$6,$X$7,1))</f>
        <v/>
      </c>
      <c r="L419" s="5" t="str">
        <f t="shared" ca="1" si="19"/>
        <v/>
      </c>
      <c r="M419" s="5" t="str">
        <f>IF(ROW()=7,MAX(Tabulka249[D_i]),"")</f>
        <v/>
      </c>
      <c r="N419" s="5"/>
      <c r="O419" s="80"/>
      <c r="P419" s="80"/>
      <c r="Q419" s="80"/>
      <c r="R419" s="76" t="str">
        <f>IF(ROW()=7,IF(SUM([pomocná])&gt;0,SUM([pomocná]),1.36/SQRT(COUNT(Tabulka249[Data]))),"")</f>
        <v/>
      </c>
      <c r="S419" s="79"/>
      <c r="T419" s="72"/>
      <c r="U419" s="72"/>
      <c r="V419" s="72"/>
    </row>
    <row r="420" spans="1:22">
      <c r="A420" s="4" t="str">
        <f>IF('Odhad parametrů populace'!D423="","",'Odhad parametrů populace'!D423)</f>
        <v/>
      </c>
      <c r="B420" s="69" t="str">
        <f ca="1">IF(INDIRECT("A"&amp;ROW())="","",RANK(A420,[Data],1))</f>
        <v/>
      </c>
      <c r="C420" s="5" t="str">
        <f ca="1">IF(INDIRECT("A"&amp;ROW())="","",(B420-1)/COUNT([Data]))</f>
        <v/>
      </c>
      <c r="D420" s="5" t="str">
        <f ca="1">IF(INDIRECT("A"&amp;ROW())="","",B420/COUNT([Data]))</f>
        <v/>
      </c>
      <c r="E420" t="str">
        <f t="shared" ca="1" si="20"/>
        <v/>
      </c>
      <c r="F420" s="5" t="str">
        <f t="shared" ca="1" si="18"/>
        <v/>
      </c>
      <c r="G420" s="5" t="str">
        <f>IF(ROW()=7,MAX([D_i]),"")</f>
        <v/>
      </c>
      <c r="H420" s="69" t="str">
        <f ca="1">IF(INDIRECT("A"&amp;ROW())="","",RANK([Data],[Data],1)+COUNTIF([Data],Tabulka249[[#This Row],[Data]])-1)</f>
        <v/>
      </c>
      <c r="I420" s="5" t="str">
        <f ca="1">IF(INDIRECT("A"&amp;ROW())="","",(Tabulka249[[#This Row],[Pořadí2 - i2]]-1)/COUNT([Data]))</f>
        <v/>
      </c>
      <c r="J420" s="5" t="str">
        <f ca="1">IF(INDIRECT("A"&amp;ROW())="","",H420/COUNT([Data]))</f>
        <v/>
      </c>
      <c r="K420" s="72" t="str">
        <f ca="1">IF(INDIRECT("A"&amp;ROW())="","",NORMDIST(Tabulka249[[#This Row],[Data]],$X$6,$X$7,1))</f>
        <v/>
      </c>
      <c r="L420" s="5" t="str">
        <f t="shared" ca="1" si="19"/>
        <v/>
      </c>
      <c r="M420" s="5" t="str">
        <f>IF(ROW()=7,MAX(Tabulka249[D_i]),"")</f>
        <v/>
      </c>
      <c r="N420" s="5"/>
      <c r="O420" s="80"/>
      <c r="P420" s="80"/>
      <c r="Q420" s="80"/>
      <c r="R420" s="76" t="str">
        <f>IF(ROW()=7,IF(SUM([pomocná])&gt;0,SUM([pomocná]),1.36/SQRT(COUNT(Tabulka249[Data]))),"")</f>
        <v/>
      </c>
      <c r="S420" s="79"/>
      <c r="T420" s="72"/>
      <c r="U420" s="72"/>
      <c r="V420" s="72"/>
    </row>
    <row r="421" spans="1:22">
      <c r="A421" s="4" t="str">
        <f>IF('Odhad parametrů populace'!D424="","",'Odhad parametrů populace'!D424)</f>
        <v/>
      </c>
      <c r="B421" s="69" t="str">
        <f ca="1">IF(INDIRECT("A"&amp;ROW())="","",RANK(A421,[Data],1))</f>
        <v/>
      </c>
      <c r="C421" s="5" t="str">
        <f ca="1">IF(INDIRECT("A"&amp;ROW())="","",(B421-1)/COUNT([Data]))</f>
        <v/>
      </c>
      <c r="D421" s="5" t="str">
        <f ca="1">IF(INDIRECT("A"&amp;ROW())="","",B421/COUNT([Data]))</f>
        <v/>
      </c>
      <c r="E421" t="str">
        <f t="shared" ca="1" si="20"/>
        <v/>
      </c>
      <c r="F421" s="5" t="str">
        <f t="shared" ca="1" si="18"/>
        <v/>
      </c>
      <c r="G421" s="5" t="str">
        <f>IF(ROW()=7,MAX([D_i]),"")</f>
        <v/>
      </c>
      <c r="H421" s="69" t="str">
        <f ca="1">IF(INDIRECT("A"&amp;ROW())="","",RANK([Data],[Data],1)+COUNTIF([Data],Tabulka249[[#This Row],[Data]])-1)</f>
        <v/>
      </c>
      <c r="I421" s="5" t="str">
        <f ca="1">IF(INDIRECT("A"&amp;ROW())="","",(Tabulka249[[#This Row],[Pořadí2 - i2]]-1)/COUNT([Data]))</f>
        <v/>
      </c>
      <c r="J421" s="5" t="str">
        <f ca="1">IF(INDIRECT("A"&amp;ROW())="","",H421/COUNT([Data]))</f>
        <v/>
      </c>
      <c r="K421" s="72" t="str">
        <f ca="1">IF(INDIRECT("A"&amp;ROW())="","",NORMDIST(Tabulka249[[#This Row],[Data]],$X$6,$X$7,1))</f>
        <v/>
      </c>
      <c r="L421" s="5" t="str">
        <f t="shared" ca="1" si="19"/>
        <v/>
      </c>
      <c r="M421" s="5" t="str">
        <f>IF(ROW()=7,MAX(Tabulka249[D_i]),"")</f>
        <v/>
      </c>
      <c r="N421" s="5"/>
      <c r="O421" s="80"/>
      <c r="P421" s="80"/>
      <c r="Q421" s="80"/>
      <c r="R421" s="76" t="str">
        <f>IF(ROW()=7,IF(SUM([pomocná])&gt;0,SUM([pomocná]),1.36/SQRT(COUNT(Tabulka249[Data]))),"")</f>
        <v/>
      </c>
      <c r="S421" s="79"/>
      <c r="T421" s="72"/>
      <c r="U421" s="72"/>
      <c r="V421" s="72"/>
    </row>
    <row r="422" spans="1:22">
      <c r="A422" s="4" t="str">
        <f>IF('Odhad parametrů populace'!D425="","",'Odhad parametrů populace'!D425)</f>
        <v/>
      </c>
      <c r="B422" s="69" t="str">
        <f ca="1">IF(INDIRECT("A"&amp;ROW())="","",RANK(A422,[Data],1))</f>
        <v/>
      </c>
      <c r="C422" s="5" t="str">
        <f ca="1">IF(INDIRECT("A"&amp;ROW())="","",(B422-1)/COUNT([Data]))</f>
        <v/>
      </c>
      <c r="D422" s="5" t="str">
        <f ca="1">IF(INDIRECT("A"&amp;ROW())="","",B422/COUNT([Data]))</f>
        <v/>
      </c>
      <c r="E422" t="str">
        <f t="shared" ca="1" si="20"/>
        <v/>
      </c>
      <c r="F422" s="5" t="str">
        <f t="shared" ca="1" si="18"/>
        <v/>
      </c>
      <c r="G422" s="5" t="str">
        <f>IF(ROW()=7,MAX([D_i]),"")</f>
        <v/>
      </c>
      <c r="H422" s="69" t="str">
        <f ca="1">IF(INDIRECT("A"&amp;ROW())="","",RANK([Data],[Data],1)+COUNTIF([Data],Tabulka249[[#This Row],[Data]])-1)</f>
        <v/>
      </c>
      <c r="I422" s="5" t="str">
        <f ca="1">IF(INDIRECT("A"&amp;ROW())="","",(Tabulka249[[#This Row],[Pořadí2 - i2]]-1)/COUNT([Data]))</f>
        <v/>
      </c>
      <c r="J422" s="5" t="str">
        <f ca="1">IF(INDIRECT("A"&amp;ROW())="","",H422/COUNT([Data]))</f>
        <v/>
      </c>
      <c r="K422" s="72" t="str">
        <f ca="1">IF(INDIRECT("A"&amp;ROW())="","",NORMDIST(Tabulka249[[#This Row],[Data]],$X$6,$X$7,1))</f>
        <v/>
      </c>
      <c r="L422" s="5" t="str">
        <f t="shared" ca="1" si="19"/>
        <v/>
      </c>
      <c r="M422" s="5" t="str">
        <f>IF(ROW()=7,MAX(Tabulka249[D_i]),"")</f>
        <v/>
      </c>
      <c r="N422" s="5"/>
      <c r="O422" s="80"/>
      <c r="P422" s="80"/>
      <c r="Q422" s="80"/>
      <c r="R422" s="76" t="str">
        <f>IF(ROW()=7,IF(SUM([pomocná])&gt;0,SUM([pomocná]),1.36/SQRT(COUNT(Tabulka249[Data]))),"")</f>
        <v/>
      </c>
      <c r="S422" s="79"/>
      <c r="T422" s="72"/>
      <c r="U422" s="72"/>
      <c r="V422" s="72"/>
    </row>
    <row r="423" spans="1:22">
      <c r="A423" s="4" t="str">
        <f>IF('Odhad parametrů populace'!D426="","",'Odhad parametrů populace'!D426)</f>
        <v/>
      </c>
      <c r="B423" s="69" t="str">
        <f ca="1">IF(INDIRECT("A"&amp;ROW())="","",RANK(A423,[Data],1))</f>
        <v/>
      </c>
      <c r="C423" s="5" t="str">
        <f ca="1">IF(INDIRECT("A"&amp;ROW())="","",(B423-1)/COUNT([Data]))</f>
        <v/>
      </c>
      <c r="D423" s="5" t="str">
        <f ca="1">IF(INDIRECT("A"&amp;ROW())="","",B423/COUNT([Data]))</f>
        <v/>
      </c>
      <c r="E423" t="str">
        <f t="shared" ca="1" si="20"/>
        <v/>
      </c>
      <c r="F423" s="5" t="str">
        <f t="shared" ca="1" si="18"/>
        <v/>
      </c>
      <c r="G423" s="5" t="str">
        <f>IF(ROW()=7,MAX([D_i]),"")</f>
        <v/>
      </c>
      <c r="H423" s="69" t="str">
        <f ca="1">IF(INDIRECT("A"&amp;ROW())="","",RANK([Data],[Data],1)+COUNTIF([Data],Tabulka249[[#This Row],[Data]])-1)</f>
        <v/>
      </c>
      <c r="I423" s="5" t="str">
        <f ca="1">IF(INDIRECT("A"&amp;ROW())="","",(Tabulka249[[#This Row],[Pořadí2 - i2]]-1)/COUNT([Data]))</f>
        <v/>
      </c>
      <c r="J423" s="5" t="str">
        <f ca="1">IF(INDIRECT("A"&amp;ROW())="","",H423/COUNT([Data]))</f>
        <v/>
      </c>
      <c r="K423" s="72" t="str">
        <f ca="1">IF(INDIRECT("A"&amp;ROW())="","",NORMDIST(Tabulka249[[#This Row],[Data]],$X$6,$X$7,1))</f>
        <v/>
      </c>
      <c r="L423" s="5" t="str">
        <f t="shared" ca="1" si="19"/>
        <v/>
      </c>
      <c r="M423" s="5" t="str">
        <f>IF(ROW()=7,MAX(Tabulka249[D_i]),"")</f>
        <v/>
      </c>
      <c r="N423" s="5"/>
      <c r="O423" s="80"/>
      <c r="P423" s="80"/>
      <c r="Q423" s="80"/>
      <c r="R423" s="76" t="str">
        <f>IF(ROW()=7,IF(SUM([pomocná])&gt;0,SUM([pomocná]),1.36/SQRT(COUNT(Tabulka249[Data]))),"")</f>
        <v/>
      </c>
      <c r="S423" s="79"/>
      <c r="T423" s="72"/>
      <c r="U423" s="72"/>
      <c r="V423" s="72"/>
    </row>
    <row r="424" spans="1:22">
      <c r="A424" s="4" t="str">
        <f>IF('Odhad parametrů populace'!D427="","",'Odhad parametrů populace'!D427)</f>
        <v/>
      </c>
      <c r="B424" s="69" t="str">
        <f ca="1">IF(INDIRECT("A"&amp;ROW())="","",RANK(A424,[Data],1))</f>
        <v/>
      </c>
      <c r="C424" s="5" t="str">
        <f ca="1">IF(INDIRECT("A"&amp;ROW())="","",(B424-1)/COUNT([Data]))</f>
        <v/>
      </c>
      <c r="D424" s="5" t="str">
        <f ca="1">IF(INDIRECT("A"&amp;ROW())="","",B424/COUNT([Data]))</f>
        <v/>
      </c>
      <c r="E424" t="str">
        <f t="shared" ca="1" si="20"/>
        <v/>
      </c>
      <c r="F424" s="5" t="str">
        <f t="shared" ca="1" si="18"/>
        <v/>
      </c>
      <c r="G424" s="5" t="str">
        <f>IF(ROW()=7,MAX([D_i]),"")</f>
        <v/>
      </c>
      <c r="H424" s="69" t="str">
        <f ca="1">IF(INDIRECT("A"&amp;ROW())="","",RANK([Data],[Data],1)+COUNTIF([Data],Tabulka249[[#This Row],[Data]])-1)</f>
        <v/>
      </c>
      <c r="I424" s="5" t="str">
        <f ca="1">IF(INDIRECT("A"&amp;ROW())="","",(Tabulka249[[#This Row],[Pořadí2 - i2]]-1)/COUNT([Data]))</f>
        <v/>
      </c>
      <c r="J424" s="5" t="str">
        <f ca="1">IF(INDIRECT("A"&amp;ROW())="","",H424/COUNT([Data]))</f>
        <v/>
      </c>
      <c r="K424" s="72" t="str">
        <f ca="1">IF(INDIRECT("A"&amp;ROW())="","",NORMDIST(Tabulka249[[#This Row],[Data]],$X$6,$X$7,1))</f>
        <v/>
      </c>
      <c r="L424" s="5" t="str">
        <f t="shared" ca="1" si="19"/>
        <v/>
      </c>
      <c r="M424" s="5" t="str">
        <f>IF(ROW()=7,MAX(Tabulka249[D_i]),"")</f>
        <v/>
      </c>
      <c r="N424" s="5"/>
      <c r="O424" s="80"/>
      <c r="P424" s="80"/>
      <c r="Q424" s="80"/>
      <c r="R424" s="76" t="str">
        <f>IF(ROW()=7,IF(SUM([pomocná])&gt;0,SUM([pomocná]),1.36/SQRT(COUNT(Tabulka249[Data]))),"")</f>
        <v/>
      </c>
      <c r="S424" s="79"/>
      <c r="T424" s="72"/>
      <c r="U424" s="72"/>
      <c r="V424" s="72"/>
    </row>
    <row r="425" spans="1:22">
      <c r="A425" s="4" t="str">
        <f>IF('Odhad parametrů populace'!D428="","",'Odhad parametrů populace'!D428)</f>
        <v/>
      </c>
      <c r="B425" s="69" t="str">
        <f ca="1">IF(INDIRECT("A"&amp;ROW())="","",RANK(A425,[Data],1))</f>
        <v/>
      </c>
      <c r="C425" s="5" t="str">
        <f ca="1">IF(INDIRECT("A"&amp;ROW())="","",(B425-1)/COUNT([Data]))</f>
        <v/>
      </c>
      <c r="D425" s="5" t="str">
        <f ca="1">IF(INDIRECT("A"&amp;ROW())="","",B425/COUNT([Data]))</f>
        <v/>
      </c>
      <c r="E425" t="str">
        <f t="shared" ca="1" si="20"/>
        <v/>
      </c>
      <c r="F425" s="5" t="str">
        <f t="shared" ca="1" si="18"/>
        <v/>
      </c>
      <c r="G425" s="5" t="str">
        <f>IF(ROW()=7,MAX([D_i]),"")</f>
        <v/>
      </c>
      <c r="H425" s="69" t="str">
        <f ca="1">IF(INDIRECT("A"&amp;ROW())="","",RANK([Data],[Data],1)+COUNTIF([Data],Tabulka249[[#This Row],[Data]])-1)</f>
        <v/>
      </c>
      <c r="I425" s="5" t="str">
        <f ca="1">IF(INDIRECT("A"&amp;ROW())="","",(Tabulka249[[#This Row],[Pořadí2 - i2]]-1)/COUNT([Data]))</f>
        <v/>
      </c>
      <c r="J425" s="5" t="str">
        <f ca="1">IF(INDIRECT("A"&amp;ROW())="","",H425/COUNT([Data]))</f>
        <v/>
      </c>
      <c r="K425" s="72" t="str">
        <f ca="1">IF(INDIRECT("A"&amp;ROW())="","",NORMDIST(Tabulka249[[#This Row],[Data]],$X$6,$X$7,1))</f>
        <v/>
      </c>
      <c r="L425" s="5" t="str">
        <f t="shared" ca="1" si="19"/>
        <v/>
      </c>
      <c r="M425" s="5" t="str">
        <f>IF(ROW()=7,MAX(Tabulka249[D_i]),"")</f>
        <v/>
      </c>
      <c r="N425" s="5"/>
      <c r="O425" s="80"/>
      <c r="P425" s="80"/>
      <c r="Q425" s="80"/>
      <c r="R425" s="76" t="str">
        <f>IF(ROW()=7,IF(SUM([pomocná])&gt;0,SUM([pomocná]),1.36/SQRT(COUNT(Tabulka249[Data]))),"")</f>
        <v/>
      </c>
      <c r="S425" s="79"/>
      <c r="T425" s="72"/>
      <c r="U425" s="72"/>
      <c r="V425" s="72"/>
    </row>
    <row r="426" spans="1:22">
      <c r="A426" s="4" t="str">
        <f>IF('Odhad parametrů populace'!D429="","",'Odhad parametrů populace'!D429)</f>
        <v/>
      </c>
      <c r="B426" s="69" t="str">
        <f ca="1">IF(INDIRECT("A"&amp;ROW())="","",RANK(A426,[Data],1))</f>
        <v/>
      </c>
      <c r="C426" s="5" t="str">
        <f ca="1">IF(INDIRECT("A"&amp;ROW())="","",(B426-1)/COUNT([Data]))</f>
        <v/>
      </c>
      <c r="D426" s="5" t="str">
        <f ca="1">IF(INDIRECT("A"&amp;ROW())="","",B426/COUNT([Data]))</f>
        <v/>
      </c>
      <c r="E426" t="str">
        <f t="shared" ca="1" si="20"/>
        <v/>
      </c>
      <c r="F426" s="5" t="str">
        <f t="shared" ca="1" si="18"/>
        <v/>
      </c>
      <c r="G426" s="5" t="str">
        <f>IF(ROW()=7,MAX([D_i]),"")</f>
        <v/>
      </c>
      <c r="H426" s="69" t="str">
        <f ca="1">IF(INDIRECT("A"&amp;ROW())="","",RANK([Data],[Data],1)+COUNTIF([Data],Tabulka249[[#This Row],[Data]])-1)</f>
        <v/>
      </c>
      <c r="I426" s="5" t="str">
        <f ca="1">IF(INDIRECT("A"&amp;ROW())="","",(Tabulka249[[#This Row],[Pořadí2 - i2]]-1)/COUNT([Data]))</f>
        <v/>
      </c>
      <c r="J426" s="5" t="str">
        <f ca="1">IF(INDIRECT("A"&amp;ROW())="","",H426/COUNT([Data]))</f>
        <v/>
      </c>
      <c r="K426" s="72" t="str">
        <f ca="1">IF(INDIRECT("A"&amp;ROW())="","",NORMDIST(Tabulka249[[#This Row],[Data]],$X$6,$X$7,1))</f>
        <v/>
      </c>
      <c r="L426" s="5" t="str">
        <f t="shared" ca="1" si="19"/>
        <v/>
      </c>
      <c r="M426" s="5" t="str">
        <f>IF(ROW()=7,MAX(Tabulka249[D_i]),"")</f>
        <v/>
      </c>
      <c r="N426" s="5"/>
      <c r="O426" s="80"/>
      <c r="P426" s="80"/>
      <c r="Q426" s="80"/>
      <c r="R426" s="76" t="str">
        <f>IF(ROW()=7,IF(SUM([pomocná])&gt;0,SUM([pomocná]),1.36/SQRT(COUNT(Tabulka249[Data]))),"")</f>
        <v/>
      </c>
      <c r="S426" s="79"/>
      <c r="T426" s="72"/>
      <c r="U426" s="72"/>
      <c r="V426" s="72"/>
    </row>
    <row r="427" spans="1:22">
      <c r="A427" s="4" t="str">
        <f>IF('Odhad parametrů populace'!D430="","",'Odhad parametrů populace'!D430)</f>
        <v/>
      </c>
      <c r="B427" s="69" t="str">
        <f ca="1">IF(INDIRECT("A"&amp;ROW())="","",RANK(A427,[Data],1))</f>
        <v/>
      </c>
      <c r="C427" s="5" t="str">
        <f ca="1">IF(INDIRECT("A"&amp;ROW())="","",(B427-1)/COUNT([Data]))</f>
        <v/>
      </c>
      <c r="D427" s="5" t="str">
        <f ca="1">IF(INDIRECT("A"&amp;ROW())="","",B427/COUNT([Data]))</f>
        <v/>
      </c>
      <c r="E427" t="str">
        <f t="shared" ca="1" si="20"/>
        <v/>
      </c>
      <c r="F427" s="5" t="str">
        <f t="shared" ca="1" si="18"/>
        <v/>
      </c>
      <c r="G427" s="5" t="str">
        <f>IF(ROW()=7,MAX([D_i]),"")</f>
        <v/>
      </c>
      <c r="H427" s="69" t="str">
        <f ca="1">IF(INDIRECT("A"&amp;ROW())="","",RANK([Data],[Data],1)+COUNTIF([Data],Tabulka249[[#This Row],[Data]])-1)</f>
        <v/>
      </c>
      <c r="I427" s="5" t="str">
        <f ca="1">IF(INDIRECT("A"&amp;ROW())="","",(Tabulka249[[#This Row],[Pořadí2 - i2]]-1)/COUNT([Data]))</f>
        <v/>
      </c>
      <c r="J427" s="5" t="str">
        <f ca="1">IF(INDIRECT("A"&amp;ROW())="","",H427/COUNT([Data]))</f>
        <v/>
      </c>
      <c r="K427" s="72" t="str">
        <f ca="1">IF(INDIRECT("A"&amp;ROW())="","",NORMDIST(Tabulka249[[#This Row],[Data]],$X$6,$X$7,1))</f>
        <v/>
      </c>
      <c r="L427" s="5" t="str">
        <f t="shared" ca="1" si="19"/>
        <v/>
      </c>
      <c r="M427" s="5" t="str">
        <f>IF(ROW()=7,MAX(Tabulka249[D_i]),"")</f>
        <v/>
      </c>
      <c r="N427" s="5"/>
      <c r="O427" s="80"/>
      <c r="P427" s="80"/>
      <c r="Q427" s="80"/>
      <c r="R427" s="76" t="str">
        <f>IF(ROW()=7,IF(SUM([pomocná])&gt;0,SUM([pomocná]),1.36/SQRT(COUNT(Tabulka249[Data]))),"")</f>
        <v/>
      </c>
      <c r="S427" s="79"/>
      <c r="T427" s="72"/>
      <c r="U427" s="72"/>
      <c r="V427" s="72"/>
    </row>
    <row r="428" spans="1:22">
      <c r="A428" s="4" t="str">
        <f>IF('Odhad parametrů populace'!D431="","",'Odhad parametrů populace'!D431)</f>
        <v/>
      </c>
      <c r="B428" s="69" t="str">
        <f ca="1">IF(INDIRECT("A"&amp;ROW())="","",RANK(A428,[Data],1))</f>
        <v/>
      </c>
      <c r="C428" s="5" t="str">
        <f ca="1">IF(INDIRECT("A"&amp;ROW())="","",(B428-1)/COUNT([Data]))</f>
        <v/>
      </c>
      <c r="D428" s="5" t="str">
        <f ca="1">IF(INDIRECT("A"&amp;ROW())="","",B428/COUNT([Data]))</f>
        <v/>
      </c>
      <c r="E428" t="str">
        <f t="shared" ca="1" si="20"/>
        <v/>
      </c>
      <c r="F428" s="5" t="str">
        <f t="shared" ca="1" si="18"/>
        <v/>
      </c>
      <c r="G428" s="5" t="str">
        <f>IF(ROW()=7,MAX([D_i]),"")</f>
        <v/>
      </c>
      <c r="H428" s="69" t="str">
        <f ca="1">IF(INDIRECT("A"&amp;ROW())="","",RANK([Data],[Data],1)+COUNTIF([Data],Tabulka249[[#This Row],[Data]])-1)</f>
        <v/>
      </c>
      <c r="I428" s="5" t="str">
        <f ca="1">IF(INDIRECT("A"&amp;ROW())="","",(Tabulka249[[#This Row],[Pořadí2 - i2]]-1)/COUNT([Data]))</f>
        <v/>
      </c>
      <c r="J428" s="5" t="str">
        <f ca="1">IF(INDIRECT("A"&amp;ROW())="","",H428/COUNT([Data]))</f>
        <v/>
      </c>
      <c r="K428" s="72" t="str">
        <f ca="1">IF(INDIRECT("A"&amp;ROW())="","",NORMDIST(Tabulka249[[#This Row],[Data]],$X$6,$X$7,1))</f>
        <v/>
      </c>
      <c r="L428" s="5" t="str">
        <f t="shared" ca="1" si="19"/>
        <v/>
      </c>
      <c r="M428" s="5" t="str">
        <f>IF(ROW()=7,MAX(Tabulka249[D_i]),"")</f>
        <v/>
      </c>
      <c r="N428" s="5"/>
      <c r="O428" s="80"/>
      <c r="P428" s="80"/>
      <c r="Q428" s="80"/>
      <c r="R428" s="76" t="str">
        <f>IF(ROW()=7,IF(SUM([pomocná])&gt;0,SUM([pomocná]),1.36/SQRT(COUNT(Tabulka249[Data]))),"")</f>
        <v/>
      </c>
      <c r="S428" s="79"/>
      <c r="T428" s="72"/>
      <c r="U428" s="72"/>
      <c r="V428" s="72"/>
    </row>
    <row r="429" spans="1:22">
      <c r="A429" s="4" t="str">
        <f>IF('Odhad parametrů populace'!D432="","",'Odhad parametrů populace'!D432)</f>
        <v/>
      </c>
      <c r="B429" s="69" t="str">
        <f ca="1">IF(INDIRECT("A"&amp;ROW())="","",RANK(A429,[Data],1))</f>
        <v/>
      </c>
      <c r="C429" s="5" t="str">
        <f ca="1">IF(INDIRECT("A"&amp;ROW())="","",(B429-1)/COUNT([Data]))</f>
        <v/>
      </c>
      <c r="D429" s="5" t="str">
        <f ca="1">IF(INDIRECT("A"&amp;ROW())="","",B429/COUNT([Data]))</f>
        <v/>
      </c>
      <c r="E429" t="str">
        <f t="shared" ca="1" si="20"/>
        <v/>
      </c>
      <c r="F429" s="5" t="str">
        <f t="shared" ca="1" si="18"/>
        <v/>
      </c>
      <c r="G429" s="5" t="str">
        <f>IF(ROW()=7,MAX([D_i]),"")</f>
        <v/>
      </c>
      <c r="H429" s="69" t="str">
        <f ca="1">IF(INDIRECT("A"&amp;ROW())="","",RANK([Data],[Data],1)+COUNTIF([Data],Tabulka249[[#This Row],[Data]])-1)</f>
        <v/>
      </c>
      <c r="I429" s="5" t="str">
        <f ca="1">IF(INDIRECT("A"&amp;ROW())="","",(Tabulka249[[#This Row],[Pořadí2 - i2]]-1)/COUNT([Data]))</f>
        <v/>
      </c>
      <c r="J429" s="5" t="str">
        <f ca="1">IF(INDIRECT("A"&amp;ROW())="","",H429/COUNT([Data]))</f>
        <v/>
      </c>
      <c r="K429" s="72" t="str">
        <f ca="1">IF(INDIRECT("A"&amp;ROW())="","",NORMDIST(Tabulka249[[#This Row],[Data]],$X$6,$X$7,1))</f>
        <v/>
      </c>
      <c r="L429" s="5" t="str">
        <f t="shared" ca="1" si="19"/>
        <v/>
      </c>
      <c r="M429" s="5" t="str">
        <f>IF(ROW()=7,MAX(Tabulka249[D_i]),"")</f>
        <v/>
      </c>
      <c r="N429" s="5"/>
      <c r="O429" s="80"/>
      <c r="P429" s="80"/>
      <c r="Q429" s="80"/>
      <c r="R429" s="76" t="str">
        <f>IF(ROW()=7,IF(SUM([pomocná])&gt;0,SUM([pomocná]),1.36/SQRT(COUNT(Tabulka249[Data]))),"")</f>
        <v/>
      </c>
      <c r="S429" s="79"/>
      <c r="T429" s="72"/>
      <c r="U429" s="72"/>
      <c r="V429" s="72"/>
    </row>
    <row r="430" spans="1:22">
      <c r="A430" s="4" t="str">
        <f>IF('Odhad parametrů populace'!D433="","",'Odhad parametrů populace'!D433)</f>
        <v/>
      </c>
      <c r="B430" s="69" t="str">
        <f ca="1">IF(INDIRECT("A"&amp;ROW())="","",RANK(A430,[Data],1))</f>
        <v/>
      </c>
      <c r="C430" s="5" t="str">
        <f ca="1">IF(INDIRECT("A"&amp;ROW())="","",(B430-1)/COUNT([Data]))</f>
        <v/>
      </c>
      <c r="D430" s="5" t="str">
        <f ca="1">IF(INDIRECT("A"&amp;ROW())="","",B430/COUNT([Data]))</f>
        <v/>
      </c>
      <c r="E430" t="str">
        <f t="shared" ca="1" si="20"/>
        <v/>
      </c>
      <c r="F430" s="5" t="str">
        <f t="shared" ca="1" si="18"/>
        <v/>
      </c>
      <c r="G430" s="5" t="str">
        <f>IF(ROW()=7,MAX([D_i]),"")</f>
        <v/>
      </c>
      <c r="H430" s="69" t="str">
        <f ca="1">IF(INDIRECT("A"&amp;ROW())="","",RANK([Data],[Data],1)+COUNTIF([Data],Tabulka249[[#This Row],[Data]])-1)</f>
        <v/>
      </c>
      <c r="I430" s="5" t="str">
        <f ca="1">IF(INDIRECT("A"&amp;ROW())="","",(Tabulka249[[#This Row],[Pořadí2 - i2]]-1)/COUNT([Data]))</f>
        <v/>
      </c>
      <c r="J430" s="5" t="str">
        <f ca="1">IF(INDIRECT("A"&amp;ROW())="","",H430/COUNT([Data]))</f>
        <v/>
      </c>
      <c r="K430" s="72" t="str">
        <f ca="1">IF(INDIRECT("A"&amp;ROW())="","",NORMDIST(Tabulka249[[#This Row],[Data]],$X$6,$X$7,1))</f>
        <v/>
      </c>
      <c r="L430" s="5" t="str">
        <f t="shared" ca="1" si="19"/>
        <v/>
      </c>
      <c r="M430" s="5" t="str">
        <f>IF(ROW()=7,MAX(Tabulka249[D_i]),"")</f>
        <v/>
      </c>
      <c r="N430" s="5"/>
      <c r="O430" s="80"/>
      <c r="P430" s="80"/>
      <c r="Q430" s="80"/>
      <c r="R430" s="76" t="str">
        <f>IF(ROW()=7,IF(SUM([pomocná])&gt;0,SUM([pomocná]),1.36/SQRT(COUNT(Tabulka249[Data]))),"")</f>
        <v/>
      </c>
      <c r="S430" s="79"/>
      <c r="T430" s="72"/>
      <c r="U430" s="72"/>
      <c r="V430" s="72"/>
    </row>
    <row r="431" spans="1:22">
      <c r="A431" s="4" t="str">
        <f>IF('Odhad parametrů populace'!D434="","",'Odhad parametrů populace'!D434)</f>
        <v/>
      </c>
      <c r="B431" s="69" t="str">
        <f ca="1">IF(INDIRECT("A"&amp;ROW())="","",RANK(A431,[Data],1))</f>
        <v/>
      </c>
      <c r="C431" s="5" t="str">
        <f ca="1">IF(INDIRECT("A"&amp;ROW())="","",(B431-1)/COUNT([Data]))</f>
        <v/>
      </c>
      <c r="D431" s="5" t="str">
        <f ca="1">IF(INDIRECT("A"&amp;ROW())="","",B431/COUNT([Data]))</f>
        <v/>
      </c>
      <c r="E431" t="str">
        <f t="shared" ca="1" si="20"/>
        <v/>
      </c>
      <c r="F431" s="5" t="str">
        <f t="shared" ca="1" si="18"/>
        <v/>
      </c>
      <c r="G431" s="5" t="str">
        <f>IF(ROW()=7,MAX([D_i]),"")</f>
        <v/>
      </c>
      <c r="H431" s="69" t="str">
        <f ca="1">IF(INDIRECT("A"&amp;ROW())="","",RANK([Data],[Data],1)+COUNTIF([Data],Tabulka249[[#This Row],[Data]])-1)</f>
        <v/>
      </c>
      <c r="I431" s="5" t="str">
        <f ca="1">IF(INDIRECT("A"&amp;ROW())="","",(Tabulka249[[#This Row],[Pořadí2 - i2]]-1)/COUNT([Data]))</f>
        <v/>
      </c>
      <c r="J431" s="5" t="str">
        <f ca="1">IF(INDIRECT("A"&amp;ROW())="","",H431/COUNT([Data]))</f>
        <v/>
      </c>
      <c r="K431" s="72" t="str">
        <f ca="1">IF(INDIRECT("A"&amp;ROW())="","",NORMDIST(Tabulka249[[#This Row],[Data]],$X$6,$X$7,1))</f>
        <v/>
      </c>
      <c r="L431" s="5" t="str">
        <f t="shared" ca="1" si="19"/>
        <v/>
      </c>
      <c r="M431" s="5" t="str">
        <f>IF(ROW()=7,MAX(Tabulka249[D_i]),"")</f>
        <v/>
      </c>
      <c r="N431" s="5"/>
      <c r="O431" s="80"/>
      <c r="P431" s="80"/>
      <c r="Q431" s="80"/>
      <c r="R431" s="76" t="str">
        <f>IF(ROW()=7,IF(SUM([pomocná])&gt;0,SUM([pomocná]),1.36/SQRT(COUNT(Tabulka249[Data]))),"")</f>
        <v/>
      </c>
      <c r="S431" s="79"/>
      <c r="T431" s="72"/>
      <c r="U431" s="72"/>
      <c r="V431" s="72"/>
    </row>
    <row r="432" spans="1:22">
      <c r="A432" s="4" t="str">
        <f>IF('Odhad parametrů populace'!D435="","",'Odhad parametrů populace'!D435)</f>
        <v/>
      </c>
      <c r="B432" s="69" t="str">
        <f ca="1">IF(INDIRECT("A"&amp;ROW())="","",RANK(A432,[Data],1))</f>
        <v/>
      </c>
      <c r="C432" s="5" t="str">
        <f ca="1">IF(INDIRECT("A"&amp;ROW())="","",(B432-1)/COUNT([Data]))</f>
        <v/>
      </c>
      <c r="D432" s="5" t="str">
        <f ca="1">IF(INDIRECT("A"&amp;ROW())="","",B432/COUNT([Data]))</f>
        <v/>
      </c>
      <c r="E432" t="str">
        <f t="shared" ca="1" si="20"/>
        <v/>
      </c>
      <c r="F432" s="5" t="str">
        <f t="shared" ca="1" si="18"/>
        <v/>
      </c>
      <c r="G432" s="5" t="str">
        <f>IF(ROW()=7,MAX([D_i]),"")</f>
        <v/>
      </c>
      <c r="H432" s="69" t="str">
        <f ca="1">IF(INDIRECT("A"&amp;ROW())="","",RANK([Data],[Data],1)+COUNTIF([Data],Tabulka249[[#This Row],[Data]])-1)</f>
        <v/>
      </c>
      <c r="I432" s="5" t="str">
        <f ca="1">IF(INDIRECT("A"&amp;ROW())="","",(Tabulka249[[#This Row],[Pořadí2 - i2]]-1)/COUNT([Data]))</f>
        <v/>
      </c>
      <c r="J432" s="5" t="str">
        <f ca="1">IF(INDIRECT("A"&amp;ROW())="","",H432/COUNT([Data]))</f>
        <v/>
      </c>
      <c r="K432" s="72" t="str">
        <f ca="1">IF(INDIRECT("A"&amp;ROW())="","",NORMDIST(Tabulka249[[#This Row],[Data]],$X$6,$X$7,1))</f>
        <v/>
      </c>
      <c r="L432" s="5" t="str">
        <f t="shared" ca="1" si="19"/>
        <v/>
      </c>
      <c r="M432" s="5" t="str">
        <f>IF(ROW()=7,MAX(Tabulka249[D_i]),"")</f>
        <v/>
      </c>
      <c r="N432" s="5"/>
      <c r="O432" s="80"/>
      <c r="P432" s="80"/>
      <c r="Q432" s="80"/>
      <c r="R432" s="76" t="str">
        <f>IF(ROW()=7,IF(SUM([pomocná])&gt;0,SUM([pomocná]),1.36/SQRT(COUNT(Tabulka249[Data]))),"")</f>
        <v/>
      </c>
      <c r="S432" s="79"/>
      <c r="T432" s="72"/>
      <c r="U432" s="72"/>
      <c r="V432" s="72"/>
    </row>
    <row r="433" spans="1:22">
      <c r="A433" s="4" t="str">
        <f>IF('Odhad parametrů populace'!D436="","",'Odhad parametrů populace'!D436)</f>
        <v/>
      </c>
      <c r="B433" s="69" t="str">
        <f ca="1">IF(INDIRECT("A"&amp;ROW())="","",RANK(A433,[Data],1))</f>
        <v/>
      </c>
      <c r="C433" s="5" t="str">
        <f ca="1">IF(INDIRECT("A"&amp;ROW())="","",(B433-1)/COUNT([Data]))</f>
        <v/>
      </c>
      <c r="D433" s="5" t="str">
        <f ca="1">IF(INDIRECT("A"&amp;ROW())="","",B433/COUNT([Data]))</f>
        <v/>
      </c>
      <c r="E433" t="str">
        <f t="shared" ca="1" si="20"/>
        <v/>
      </c>
      <c r="F433" s="5" t="str">
        <f t="shared" ca="1" si="18"/>
        <v/>
      </c>
      <c r="G433" s="5" t="str">
        <f>IF(ROW()=7,MAX([D_i]),"")</f>
        <v/>
      </c>
      <c r="H433" s="69" t="str">
        <f ca="1">IF(INDIRECT("A"&amp;ROW())="","",RANK([Data],[Data],1)+COUNTIF([Data],Tabulka249[[#This Row],[Data]])-1)</f>
        <v/>
      </c>
      <c r="I433" s="5" t="str">
        <f ca="1">IF(INDIRECT("A"&amp;ROW())="","",(Tabulka249[[#This Row],[Pořadí2 - i2]]-1)/COUNT([Data]))</f>
        <v/>
      </c>
      <c r="J433" s="5" t="str">
        <f ca="1">IF(INDIRECT("A"&amp;ROW())="","",H433/COUNT([Data]))</f>
        <v/>
      </c>
      <c r="K433" s="72" t="str">
        <f ca="1">IF(INDIRECT("A"&amp;ROW())="","",NORMDIST(Tabulka249[[#This Row],[Data]],$X$6,$X$7,1))</f>
        <v/>
      </c>
      <c r="L433" s="5" t="str">
        <f t="shared" ca="1" si="19"/>
        <v/>
      </c>
      <c r="M433" s="5" t="str">
        <f>IF(ROW()=7,MAX(Tabulka249[D_i]),"")</f>
        <v/>
      </c>
      <c r="N433" s="5"/>
      <c r="O433" s="80"/>
      <c r="P433" s="80"/>
      <c r="Q433" s="80"/>
      <c r="R433" s="76" t="str">
        <f>IF(ROW()=7,IF(SUM([pomocná])&gt;0,SUM([pomocná]),1.36/SQRT(COUNT(Tabulka249[Data]))),"")</f>
        <v/>
      </c>
      <c r="S433" s="79"/>
      <c r="T433" s="72"/>
      <c r="U433" s="72"/>
      <c r="V433" s="72"/>
    </row>
    <row r="434" spans="1:22">
      <c r="A434" s="4" t="str">
        <f>IF('Odhad parametrů populace'!D437="","",'Odhad parametrů populace'!D437)</f>
        <v/>
      </c>
      <c r="B434" s="69" t="str">
        <f ca="1">IF(INDIRECT("A"&amp;ROW())="","",RANK(A434,[Data],1))</f>
        <v/>
      </c>
      <c r="C434" s="5" t="str">
        <f ca="1">IF(INDIRECT("A"&amp;ROW())="","",(B434-1)/COUNT([Data]))</f>
        <v/>
      </c>
      <c r="D434" s="5" t="str">
        <f ca="1">IF(INDIRECT("A"&amp;ROW())="","",B434/COUNT([Data]))</f>
        <v/>
      </c>
      <c r="E434" t="str">
        <f t="shared" ca="1" si="20"/>
        <v/>
      </c>
      <c r="F434" s="5" t="str">
        <f t="shared" ca="1" si="18"/>
        <v/>
      </c>
      <c r="G434" s="5" t="str">
        <f>IF(ROW()=7,MAX([D_i]),"")</f>
        <v/>
      </c>
      <c r="H434" s="69" t="str">
        <f ca="1">IF(INDIRECT("A"&amp;ROW())="","",RANK([Data],[Data],1)+COUNTIF([Data],Tabulka249[[#This Row],[Data]])-1)</f>
        <v/>
      </c>
      <c r="I434" s="5" t="str">
        <f ca="1">IF(INDIRECT("A"&amp;ROW())="","",(Tabulka249[[#This Row],[Pořadí2 - i2]]-1)/COUNT([Data]))</f>
        <v/>
      </c>
      <c r="J434" s="5" t="str">
        <f ca="1">IF(INDIRECT("A"&amp;ROW())="","",H434/COUNT([Data]))</f>
        <v/>
      </c>
      <c r="K434" s="72" t="str">
        <f ca="1">IF(INDIRECT("A"&amp;ROW())="","",NORMDIST(Tabulka249[[#This Row],[Data]],$X$6,$X$7,1))</f>
        <v/>
      </c>
      <c r="L434" s="5" t="str">
        <f t="shared" ca="1" si="19"/>
        <v/>
      </c>
      <c r="M434" s="5" t="str">
        <f>IF(ROW()=7,MAX(Tabulka249[D_i]),"")</f>
        <v/>
      </c>
      <c r="N434" s="5"/>
      <c r="O434" s="80"/>
      <c r="P434" s="80"/>
      <c r="Q434" s="80"/>
      <c r="R434" s="76" t="str">
        <f>IF(ROW()=7,IF(SUM([pomocná])&gt;0,SUM([pomocná]),1.36/SQRT(COUNT(Tabulka249[Data]))),"")</f>
        <v/>
      </c>
      <c r="S434" s="79"/>
      <c r="T434" s="72"/>
      <c r="U434" s="72"/>
      <c r="V434" s="72"/>
    </row>
    <row r="435" spans="1:22">
      <c r="A435" s="4" t="str">
        <f>IF('Odhad parametrů populace'!D438="","",'Odhad parametrů populace'!D438)</f>
        <v/>
      </c>
      <c r="B435" s="69" t="str">
        <f ca="1">IF(INDIRECT("A"&amp;ROW())="","",RANK(A435,[Data],1))</f>
        <v/>
      </c>
      <c r="C435" s="5" t="str">
        <f ca="1">IF(INDIRECT("A"&amp;ROW())="","",(B435-1)/COUNT([Data]))</f>
        <v/>
      </c>
      <c r="D435" s="5" t="str">
        <f ca="1">IF(INDIRECT("A"&amp;ROW())="","",B435/COUNT([Data]))</f>
        <v/>
      </c>
      <c r="E435" t="str">
        <f t="shared" ca="1" si="20"/>
        <v/>
      </c>
      <c r="F435" s="5" t="str">
        <f t="shared" ca="1" si="18"/>
        <v/>
      </c>
      <c r="G435" s="5" t="str">
        <f>IF(ROW()=7,MAX([D_i]),"")</f>
        <v/>
      </c>
      <c r="H435" s="69" t="str">
        <f ca="1">IF(INDIRECT("A"&amp;ROW())="","",RANK([Data],[Data],1)+COUNTIF([Data],Tabulka249[[#This Row],[Data]])-1)</f>
        <v/>
      </c>
      <c r="I435" s="5" t="str">
        <f ca="1">IF(INDIRECT("A"&amp;ROW())="","",(Tabulka249[[#This Row],[Pořadí2 - i2]]-1)/COUNT([Data]))</f>
        <v/>
      </c>
      <c r="J435" s="5" t="str">
        <f ca="1">IF(INDIRECT("A"&amp;ROW())="","",H435/COUNT([Data]))</f>
        <v/>
      </c>
      <c r="K435" s="72" t="str">
        <f ca="1">IF(INDIRECT("A"&amp;ROW())="","",NORMDIST(Tabulka249[[#This Row],[Data]],$X$6,$X$7,1))</f>
        <v/>
      </c>
      <c r="L435" s="5" t="str">
        <f t="shared" ca="1" si="19"/>
        <v/>
      </c>
      <c r="M435" s="5" t="str">
        <f>IF(ROW()=7,MAX(Tabulka249[D_i]),"")</f>
        <v/>
      </c>
      <c r="N435" s="5"/>
      <c r="O435" s="80"/>
      <c r="P435" s="80"/>
      <c r="Q435" s="80"/>
      <c r="R435" s="76" t="str">
        <f>IF(ROW()=7,IF(SUM([pomocná])&gt;0,SUM([pomocná]),1.36/SQRT(COUNT(Tabulka249[Data]))),"")</f>
        <v/>
      </c>
      <c r="S435" s="79"/>
      <c r="T435" s="72"/>
      <c r="U435" s="72"/>
      <c r="V435" s="72"/>
    </row>
    <row r="436" spans="1:22">
      <c r="A436" s="4" t="str">
        <f>IF('Odhad parametrů populace'!D439="","",'Odhad parametrů populace'!D439)</f>
        <v/>
      </c>
      <c r="B436" s="69" t="str">
        <f ca="1">IF(INDIRECT("A"&amp;ROW())="","",RANK(A436,[Data],1))</f>
        <v/>
      </c>
      <c r="C436" s="5" t="str">
        <f ca="1">IF(INDIRECT("A"&amp;ROW())="","",(B436-1)/COUNT([Data]))</f>
        <v/>
      </c>
      <c r="D436" s="5" t="str">
        <f ca="1">IF(INDIRECT("A"&amp;ROW())="","",B436/COUNT([Data]))</f>
        <v/>
      </c>
      <c r="E436" t="str">
        <f t="shared" ca="1" si="20"/>
        <v/>
      </c>
      <c r="F436" s="5" t="str">
        <f t="shared" ca="1" si="18"/>
        <v/>
      </c>
      <c r="G436" s="5" t="str">
        <f>IF(ROW()=7,MAX([D_i]),"")</f>
        <v/>
      </c>
      <c r="H436" s="69" t="str">
        <f ca="1">IF(INDIRECT("A"&amp;ROW())="","",RANK([Data],[Data],1)+COUNTIF([Data],Tabulka249[[#This Row],[Data]])-1)</f>
        <v/>
      </c>
      <c r="I436" s="5" t="str">
        <f ca="1">IF(INDIRECT("A"&amp;ROW())="","",(Tabulka249[[#This Row],[Pořadí2 - i2]]-1)/COUNT([Data]))</f>
        <v/>
      </c>
      <c r="J436" s="5" t="str">
        <f ca="1">IF(INDIRECT("A"&amp;ROW())="","",H436/COUNT([Data]))</f>
        <v/>
      </c>
      <c r="K436" s="72" t="str">
        <f ca="1">IF(INDIRECT("A"&amp;ROW())="","",NORMDIST(Tabulka249[[#This Row],[Data]],$X$6,$X$7,1))</f>
        <v/>
      </c>
      <c r="L436" s="5" t="str">
        <f t="shared" ca="1" si="19"/>
        <v/>
      </c>
      <c r="M436" s="5" t="str">
        <f>IF(ROW()=7,MAX(Tabulka249[D_i]),"")</f>
        <v/>
      </c>
      <c r="N436" s="5"/>
      <c r="O436" s="80"/>
      <c r="P436" s="80"/>
      <c r="Q436" s="80"/>
      <c r="R436" s="76" t="str">
        <f>IF(ROW()=7,IF(SUM([pomocná])&gt;0,SUM([pomocná]),1.36/SQRT(COUNT(Tabulka249[Data]))),"")</f>
        <v/>
      </c>
      <c r="S436" s="79"/>
      <c r="T436" s="72"/>
      <c r="U436" s="72"/>
      <c r="V436" s="72"/>
    </row>
    <row r="437" spans="1:22">
      <c r="A437" s="4" t="str">
        <f>IF('Odhad parametrů populace'!D440="","",'Odhad parametrů populace'!D440)</f>
        <v/>
      </c>
      <c r="B437" s="69" t="str">
        <f ca="1">IF(INDIRECT("A"&amp;ROW())="","",RANK(A437,[Data],1))</f>
        <v/>
      </c>
      <c r="C437" s="5" t="str">
        <f ca="1">IF(INDIRECT("A"&amp;ROW())="","",(B437-1)/COUNT([Data]))</f>
        <v/>
      </c>
      <c r="D437" s="5" t="str">
        <f ca="1">IF(INDIRECT("A"&amp;ROW())="","",B437/COUNT([Data]))</f>
        <v/>
      </c>
      <c r="E437" t="str">
        <f t="shared" ca="1" si="20"/>
        <v/>
      </c>
      <c r="F437" s="5" t="str">
        <f t="shared" ca="1" si="18"/>
        <v/>
      </c>
      <c r="G437" s="5" t="str">
        <f>IF(ROW()=7,MAX([D_i]),"")</f>
        <v/>
      </c>
      <c r="H437" s="69" t="str">
        <f ca="1">IF(INDIRECT("A"&amp;ROW())="","",RANK([Data],[Data],1)+COUNTIF([Data],Tabulka249[[#This Row],[Data]])-1)</f>
        <v/>
      </c>
      <c r="I437" s="5" t="str">
        <f ca="1">IF(INDIRECT("A"&amp;ROW())="","",(Tabulka249[[#This Row],[Pořadí2 - i2]]-1)/COUNT([Data]))</f>
        <v/>
      </c>
      <c r="J437" s="5" t="str">
        <f ca="1">IF(INDIRECT("A"&amp;ROW())="","",H437/COUNT([Data]))</f>
        <v/>
      </c>
      <c r="K437" s="72" t="str">
        <f ca="1">IF(INDIRECT("A"&amp;ROW())="","",NORMDIST(Tabulka249[[#This Row],[Data]],$X$6,$X$7,1))</f>
        <v/>
      </c>
      <c r="L437" s="5" t="str">
        <f t="shared" ca="1" si="19"/>
        <v/>
      </c>
      <c r="M437" s="5" t="str">
        <f>IF(ROW()=7,MAX(Tabulka249[D_i]),"")</f>
        <v/>
      </c>
      <c r="N437" s="5"/>
      <c r="O437" s="80"/>
      <c r="P437" s="80"/>
      <c r="Q437" s="80"/>
      <c r="R437" s="76" t="str">
        <f>IF(ROW()=7,IF(SUM([pomocná])&gt;0,SUM([pomocná]),1.36/SQRT(COUNT(Tabulka249[Data]))),"")</f>
        <v/>
      </c>
      <c r="S437" s="79"/>
      <c r="T437" s="72"/>
      <c r="U437" s="72"/>
      <c r="V437" s="72"/>
    </row>
    <row r="438" spans="1:22">
      <c r="A438" s="4" t="str">
        <f>IF('Odhad parametrů populace'!D441="","",'Odhad parametrů populace'!D441)</f>
        <v/>
      </c>
      <c r="B438" s="69" t="str">
        <f ca="1">IF(INDIRECT("A"&amp;ROW())="","",RANK(A438,[Data],1))</f>
        <v/>
      </c>
      <c r="C438" s="5" t="str">
        <f ca="1">IF(INDIRECT("A"&amp;ROW())="","",(B438-1)/COUNT([Data]))</f>
        <v/>
      </c>
      <c r="D438" s="5" t="str">
        <f ca="1">IF(INDIRECT("A"&amp;ROW())="","",B438/COUNT([Data]))</f>
        <v/>
      </c>
      <c r="E438" t="str">
        <f t="shared" ca="1" si="20"/>
        <v/>
      </c>
      <c r="F438" s="5" t="str">
        <f t="shared" ca="1" si="18"/>
        <v/>
      </c>
      <c r="G438" s="5" t="str">
        <f>IF(ROW()=7,MAX([D_i]),"")</f>
        <v/>
      </c>
      <c r="H438" s="69" t="str">
        <f ca="1">IF(INDIRECT("A"&amp;ROW())="","",RANK([Data],[Data],1)+COUNTIF([Data],Tabulka249[[#This Row],[Data]])-1)</f>
        <v/>
      </c>
      <c r="I438" s="5" t="str">
        <f ca="1">IF(INDIRECT("A"&amp;ROW())="","",(Tabulka249[[#This Row],[Pořadí2 - i2]]-1)/COUNT([Data]))</f>
        <v/>
      </c>
      <c r="J438" s="5" t="str">
        <f ca="1">IF(INDIRECT("A"&amp;ROW())="","",H438/COUNT([Data]))</f>
        <v/>
      </c>
      <c r="K438" s="72" t="str">
        <f ca="1">IF(INDIRECT("A"&amp;ROW())="","",NORMDIST(Tabulka249[[#This Row],[Data]],$X$6,$X$7,1))</f>
        <v/>
      </c>
      <c r="L438" s="5" t="str">
        <f t="shared" ca="1" si="19"/>
        <v/>
      </c>
      <c r="M438" s="5" t="str">
        <f>IF(ROW()=7,MAX(Tabulka249[D_i]),"")</f>
        <v/>
      </c>
      <c r="N438" s="5"/>
      <c r="O438" s="80"/>
      <c r="P438" s="80"/>
      <c r="Q438" s="80"/>
      <c r="R438" s="76" t="str">
        <f>IF(ROW()=7,IF(SUM([pomocná])&gt;0,SUM([pomocná]),1.36/SQRT(COUNT(Tabulka249[Data]))),"")</f>
        <v/>
      </c>
      <c r="S438" s="79"/>
      <c r="T438" s="72"/>
      <c r="U438" s="72"/>
      <c r="V438" s="72"/>
    </row>
    <row r="439" spans="1:22">
      <c r="A439" s="4" t="str">
        <f>IF('Odhad parametrů populace'!D442="","",'Odhad parametrů populace'!D442)</f>
        <v/>
      </c>
      <c r="B439" s="69" t="str">
        <f ca="1">IF(INDIRECT("A"&amp;ROW())="","",RANK(A439,[Data],1))</f>
        <v/>
      </c>
      <c r="C439" s="5" t="str">
        <f ca="1">IF(INDIRECT("A"&amp;ROW())="","",(B439-1)/COUNT([Data]))</f>
        <v/>
      </c>
      <c r="D439" s="5" t="str">
        <f ca="1">IF(INDIRECT("A"&amp;ROW())="","",B439/COUNT([Data]))</f>
        <v/>
      </c>
      <c r="E439" t="str">
        <f t="shared" ca="1" si="20"/>
        <v/>
      </c>
      <c r="F439" s="5" t="str">
        <f t="shared" ca="1" si="18"/>
        <v/>
      </c>
      <c r="G439" s="5" t="str">
        <f>IF(ROW()=7,MAX([D_i]),"")</f>
        <v/>
      </c>
      <c r="H439" s="69" t="str">
        <f ca="1">IF(INDIRECT("A"&amp;ROW())="","",RANK([Data],[Data],1)+COUNTIF([Data],Tabulka249[[#This Row],[Data]])-1)</f>
        <v/>
      </c>
      <c r="I439" s="5" t="str">
        <f ca="1">IF(INDIRECT("A"&amp;ROW())="","",(Tabulka249[[#This Row],[Pořadí2 - i2]]-1)/COUNT([Data]))</f>
        <v/>
      </c>
      <c r="J439" s="5" t="str">
        <f ca="1">IF(INDIRECT("A"&amp;ROW())="","",H439/COUNT([Data]))</f>
        <v/>
      </c>
      <c r="K439" s="72" t="str">
        <f ca="1">IF(INDIRECT("A"&amp;ROW())="","",NORMDIST(Tabulka249[[#This Row],[Data]],$X$6,$X$7,1))</f>
        <v/>
      </c>
      <c r="L439" s="5" t="str">
        <f t="shared" ca="1" si="19"/>
        <v/>
      </c>
      <c r="M439" s="5" t="str">
        <f>IF(ROW()=7,MAX(Tabulka249[D_i]),"")</f>
        <v/>
      </c>
      <c r="N439" s="5"/>
      <c r="O439" s="80"/>
      <c r="P439" s="80"/>
      <c r="Q439" s="80"/>
      <c r="R439" s="76" t="str">
        <f>IF(ROW()=7,IF(SUM([pomocná])&gt;0,SUM([pomocná]),1.36/SQRT(COUNT(Tabulka249[Data]))),"")</f>
        <v/>
      </c>
      <c r="S439" s="79"/>
      <c r="T439" s="72"/>
      <c r="U439" s="72"/>
      <c r="V439" s="72"/>
    </row>
    <row r="440" spans="1:22">
      <c r="A440" s="4" t="str">
        <f>IF('Odhad parametrů populace'!D443="","",'Odhad parametrů populace'!D443)</f>
        <v/>
      </c>
      <c r="B440" s="69" t="str">
        <f ca="1">IF(INDIRECT("A"&amp;ROW())="","",RANK(A440,[Data],1))</f>
        <v/>
      </c>
      <c r="C440" s="5" t="str">
        <f ca="1">IF(INDIRECT("A"&amp;ROW())="","",(B440-1)/COUNT([Data]))</f>
        <v/>
      </c>
      <c r="D440" s="5" t="str">
        <f ca="1">IF(INDIRECT("A"&amp;ROW())="","",B440/COUNT([Data]))</f>
        <v/>
      </c>
      <c r="E440" t="str">
        <f t="shared" ca="1" si="20"/>
        <v/>
      </c>
      <c r="F440" s="5" t="str">
        <f t="shared" ca="1" si="18"/>
        <v/>
      </c>
      <c r="G440" s="5" t="str">
        <f>IF(ROW()=7,MAX([D_i]),"")</f>
        <v/>
      </c>
      <c r="H440" s="69" t="str">
        <f ca="1">IF(INDIRECT("A"&amp;ROW())="","",RANK([Data],[Data],1)+COUNTIF([Data],Tabulka249[[#This Row],[Data]])-1)</f>
        <v/>
      </c>
      <c r="I440" s="5" t="str">
        <f ca="1">IF(INDIRECT("A"&amp;ROW())="","",(Tabulka249[[#This Row],[Pořadí2 - i2]]-1)/COUNT([Data]))</f>
        <v/>
      </c>
      <c r="J440" s="5" t="str">
        <f ca="1">IF(INDIRECT("A"&amp;ROW())="","",H440/COUNT([Data]))</f>
        <v/>
      </c>
      <c r="K440" s="72" t="str">
        <f ca="1">IF(INDIRECT("A"&amp;ROW())="","",NORMDIST(Tabulka249[[#This Row],[Data]],$X$6,$X$7,1))</f>
        <v/>
      </c>
      <c r="L440" s="5" t="str">
        <f t="shared" ca="1" si="19"/>
        <v/>
      </c>
      <c r="M440" s="5" t="str">
        <f>IF(ROW()=7,MAX(Tabulka249[D_i]),"")</f>
        <v/>
      </c>
      <c r="N440" s="5"/>
      <c r="O440" s="80"/>
      <c r="P440" s="80"/>
      <c r="Q440" s="80"/>
      <c r="R440" s="76" t="str">
        <f>IF(ROW()=7,IF(SUM([pomocná])&gt;0,SUM([pomocná]),1.36/SQRT(COUNT(Tabulka249[Data]))),"")</f>
        <v/>
      </c>
      <c r="S440" s="79"/>
      <c r="T440" s="72"/>
      <c r="U440" s="72"/>
      <c r="V440" s="72"/>
    </row>
    <row r="441" spans="1:22">
      <c r="A441" s="4" t="str">
        <f>IF('Odhad parametrů populace'!D444="","",'Odhad parametrů populace'!D444)</f>
        <v/>
      </c>
      <c r="B441" s="69" t="str">
        <f ca="1">IF(INDIRECT("A"&amp;ROW())="","",RANK(A441,[Data],1))</f>
        <v/>
      </c>
      <c r="C441" s="5" t="str">
        <f ca="1">IF(INDIRECT("A"&amp;ROW())="","",(B441-1)/COUNT([Data]))</f>
        <v/>
      </c>
      <c r="D441" s="5" t="str">
        <f ca="1">IF(INDIRECT("A"&amp;ROW())="","",B441/COUNT([Data]))</f>
        <v/>
      </c>
      <c r="E441" t="str">
        <f t="shared" ca="1" si="20"/>
        <v/>
      </c>
      <c r="F441" s="5" t="str">
        <f t="shared" ca="1" si="18"/>
        <v/>
      </c>
      <c r="G441" s="5" t="str">
        <f>IF(ROW()=7,MAX([D_i]),"")</f>
        <v/>
      </c>
      <c r="H441" s="69" t="str">
        <f ca="1">IF(INDIRECT("A"&amp;ROW())="","",RANK([Data],[Data],1)+COUNTIF([Data],Tabulka249[[#This Row],[Data]])-1)</f>
        <v/>
      </c>
      <c r="I441" s="5" t="str">
        <f ca="1">IF(INDIRECT("A"&amp;ROW())="","",(Tabulka249[[#This Row],[Pořadí2 - i2]]-1)/COUNT([Data]))</f>
        <v/>
      </c>
      <c r="J441" s="5" t="str">
        <f ca="1">IF(INDIRECT("A"&amp;ROW())="","",H441/COUNT([Data]))</f>
        <v/>
      </c>
      <c r="K441" s="72" t="str">
        <f ca="1">IF(INDIRECT("A"&amp;ROW())="","",NORMDIST(Tabulka249[[#This Row],[Data]],$X$6,$X$7,1))</f>
        <v/>
      </c>
      <c r="L441" s="5" t="str">
        <f t="shared" ca="1" si="19"/>
        <v/>
      </c>
      <c r="M441" s="5" t="str">
        <f>IF(ROW()=7,MAX(Tabulka249[D_i]),"")</f>
        <v/>
      </c>
      <c r="N441" s="5"/>
      <c r="O441" s="80"/>
      <c r="P441" s="80"/>
      <c r="Q441" s="80"/>
      <c r="R441" s="76" t="str">
        <f>IF(ROW()=7,IF(SUM([pomocná])&gt;0,SUM([pomocná]),1.36/SQRT(COUNT(Tabulka249[Data]))),"")</f>
        <v/>
      </c>
      <c r="S441" s="79"/>
      <c r="T441" s="72"/>
      <c r="U441" s="72"/>
      <c r="V441" s="72"/>
    </row>
    <row r="442" spans="1:22">
      <c r="A442" s="4" t="str">
        <f>IF('Odhad parametrů populace'!D445="","",'Odhad parametrů populace'!D445)</f>
        <v/>
      </c>
      <c r="B442" s="69" t="str">
        <f ca="1">IF(INDIRECT("A"&amp;ROW())="","",RANK(A442,[Data],1))</f>
        <v/>
      </c>
      <c r="C442" s="5" t="str">
        <f ca="1">IF(INDIRECT("A"&amp;ROW())="","",(B442-1)/COUNT([Data]))</f>
        <v/>
      </c>
      <c r="D442" s="5" t="str">
        <f ca="1">IF(INDIRECT("A"&amp;ROW())="","",B442/COUNT([Data]))</f>
        <v/>
      </c>
      <c r="E442" t="str">
        <f t="shared" ca="1" si="20"/>
        <v/>
      </c>
      <c r="F442" s="5" t="str">
        <f t="shared" ca="1" si="18"/>
        <v/>
      </c>
      <c r="G442" s="5" t="str">
        <f>IF(ROW()=7,MAX([D_i]),"")</f>
        <v/>
      </c>
      <c r="H442" s="69" t="str">
        <f ca="1">IF(INDIRECT("A"&amp;ROW())="","",RANK([Data],[Data],1)+COUNTIF([Data],Tabulka249[[#This Row],[Data]])-1)</f>
        <v/>
      </c>
      <c r="I442" s="5" t="str">
        <f ca="1">IF(INDIRECT("A"&amp;ROW())="","",(Tabulka249[[#This Row],[Pořadí2 - i2]]-1)/COUNT([Data]))</f>
        <v/>
      </c>
      <c r="J442" s="5" t="str">
        <f ca="1">IF(INDIRECT("A"&amp;ROW())="","",H442/COUNT([Data]))</f>
        <v/>
      </c>
      <c r="K442" s="72" t="str">
        <f ca="1">IF(INDIRECT("A"&amp;ROW())="","",NORMDIST(Tabulka249[[#This Row],[Data]],$X$6,$X$7,1))</f>
        <v/>
      </c>
      <c r="L442" s="5" t="str">
        <f t="shared" ca="1" si="19"/>
        <v/>
      </c>
      <c r="M442" s="5" t="str">
        <f>IF(ROW()=7,MAX(Tabulka249[D_i]),"")</f>
        <v/>
      </c>
      <c r="N442" s="5"/>
      <c r="O442" s="80"/>
      <c r="P442" s="80"/>
      <c r="Q442" s="80"/>
      <c r="R442" s="76" t="str">
        <f>IF(ROW()=7,IF(SUM([pomocná])&gt;0,SUM([pomocná]),1.36/SQRT(COUNT(Tabulka249[Data]))),"")</f>
        <v/>
      </c>
      <c r="S442" s="79"/>
      <c r="T442" s="72"/>
      <c r="U442" s="72"/>
      <c r="V442" s="72"/>
    </row>
    <row r="443" spans="1:22">
      <c r="A443" s="4" t="str">
        <f>IF('Odhad parametrů populace'!D446="","",'Odhad parametrů populace'!D446)</f>
        <v/>
      </c>
      <c r="B443" s="69" t="str">
        <f ca="1">IF(INDIRECT("A"&amp;ROW())="","",RANK(A443,[Data],1))</f>
        <v/>
      </c>
      <c r="C443" s="5" t="str">
        <f ca="1">IF(INDIRECT("A"&amp;ROW())="","",(B443-1)/COUNT([Data]))</f>
        <v/>
      </c>
      <c r="D443" s="5" t="str">
        <f ca="1">IF(INDIRECT("A"&amp;ROW())="","",B443/COUNT([Data]))</f>
        <v/>
      </c>
      <c r="E443" t="str">
        <f t="shared" ca="1" si="20"/>
        <v/>
      </c>
      <c r="F443" s="5" t="str">
        <f t="shared" ca="1" si="18"/>
        <v/>
      </c>
      <c r="G443" s="5" t="str">
        <f>IF(ROW()=7,MAX([D_i]),"")</f>
        <v/>
      </c>
      <c r="H443" s="69" t="str">
        <f ca="1">IF(INDIRECT("A"&amp;ROW())="","",RANK([Data],[Data],1)+COUNTIF([Data],Tabulka249[[#This Row],[Data]])-1)</f>
        <v/>
      </c>
      <c r="I443" s="5" t="str">
        <f ca="1">IF(INDIRECT("A"&amp;ROW())="","",(Tabulka249[[#This Row],[Pořadí2 - i2]]-1)/COUNT([Data]))</f>
        <v/>
      </c>
      <c r="J443" s="5" t="str">
        <f ca="1">IF(INDIRECT("A"&amp;ROW())="","",H443/COUNT([Data]))</f>
        <v/>
      </c>
      <c r="K443" s="72" t="str">
        <f ca="1">IF(INDIRECT("A"&amp;ROW())="","",NORMDIST(Tabulka249[[#This Row],[Data]],$X$6,$X$7,1))</f>
        <v/>
      </c>
      <c r="L443" s="5" t="str">
        <f t="shared" ca="1" si="19"/>
        <v/>
      </c>
      <c r="M443" s="5" t="str">
        <f>IF(ROW()=7,MAX(Tabulka249[D_i]),"")</f>
        <v/>
      </c>
      <c r="N443" s="5"/>
      <c r="O443" s="80"/>
      <c r="P443" s="80"/>
      <c r="Q443" s="80"/>
      <c r="R443" s="76" t="str">
        <f>IF(ROW()=7,IF(SUM([pomocná])&gt;0,SUM([pomocná]),1.36/SQRT(COUNT(Tabulka249[Data]))),"")</f>
        <v/>
      </c>
      <c r="S443" s="79"/>
      <c r="T443" s="72"/>
      <c r="U443" s="72"/>
      <c r="V443" s="72"/>
    </row>
    <row r="444" spans="1:22">
      <c r="A444" s="4" t="str">
        <f>IF('Odhad parametrů populace'!D447="","",'Odhad parametrů populace'!D447)</f>
        <v/>
      </c>
      <c r="B444" s="69" t="str">
        <f ca="1">IF(INDIRECT("A"&amp;ROW())="","",RANK(A444,[Data],1))</f>
        <v/>
      </c>
      <c r="C444" s="5" t="str">
        <f ca="1">IF(INDIRECT("A"&amp;ROW())="","",(B444-1)/COUNT([Data]))</f>
        <v/>
      </c>
      <c r="D444" s="5" t="str">
        <f ca="1">IF(INDIRECT("A"&amp;ROW())="","",B444/COUNT([Data]))</f>
        <v/>
      </c>
      <c r="E444" t="str">
        <f t="shared" ca="1" si="20"/>
        <v/>
      </c>
      <c r="F444" s="5" t="str">
        <f t="shared" ca="1" si="18"/>
        <v/>
      </c>
      <c r="G444" s="5" t="str">
        <f>IF(ROW()=7,MAX([D_i]),"")</f>
        <v/>
      </c>
      <c r="H444" s="69" t="str">
        <f ca="1">IF(INDIRECT("A"&amp;ROW())="","",RANK([Data],[Data],1)+COUNTIF([Data],Tabulka249[[#This Row],[Data]])-1)</f>
        <v/>
      </c>
      <c r="I444" s="5" t="str">
        <f ca="1">IF(INDIRECT("A"&amp;ROW())="","",(Tabulka249[[#This Row],[Pořadí2 - i2]]-1)/COUNT([Data]))</f>
        <v/>
      </c>
      <c r="J444" s="5" t="str">
        <f ca="1">IF(INDIRECT("A"&amp;ROW())="","",H444/COUNT([Data]))</f>
        <v/>
      </c>
      <c r="K444" s="72" t="str">
        <f ca="1">IF(INDIRECT("A"&amp;ROW())="","",NORMDIST(Tabulka249[[#This Row],[Data]],$X$6,$X$7,1))</f>
        <v/>
      </c>
      <c r="L444" s="5" t="str">
        <f t="shared" ca="1" si="19"/>
        <v/>
      </c>
      <c r="M444" s="5" t="str">
        <f>IF(ROW()=7,MAX(Tabulka249[D_i]),"")</f>
        <v/>
      </c>
      <c r="N444" s="5"/>
      <c r="O444" s="80"/>
      <c r="P444" s="80"/>
      <c r="Q444" s="80"/>
      <c r="R444" s="76" t="str">
        <f>IF(ROW()=7,IF(SUM([pomocná])&gt;0,SUM([pomocná]),1.36/SQRT(COUNT(Tabulka249[Data]))),"")</f>
        <v/>
      </c>
      <c r="S444" s="79"/>
      <c r="T444" s="72"/>
      <c r="U444" s="72"/>
      <c r="V444" s="72"/>
    </row>
    <row r="445" spans="1:22">
      <c r="A445" s="4" t="str">
        <f>IF('Odhad parametrů populace'!D448="","",'Odhad parametrů populace'!D448)</f>
        <v/>
      </c>
      <c r="B445" s="69" t="str">
        <f ca="1">IF(INDIRECT("A"&amp;ROW())="","",RANK(A445,[Data],1))</f>
        <v/>
      </c>
      <c r="C445" s="5" t="str">
        <f ca="1">IF(INDIRECT("A"&amp;ROW())="","",(B445-1)/COUNT([Data]))</f>
        <v/>
      </c>
      <c r="D445" s="5" t="str">
        <f ca="1">IF(INDIRECT("A"&amp;ROW())="","",B445/COUNT([Data]))</f>
        <v/>
      </c>
      <c r="E445" t="str">
        <f t="shared" ca="1" si="20"/>
        <v/>
      </c>
      <c r="F445" s="5" t="str">
        <f t="shared" ca="1" si="18"/>
        <v/>
      </c>
      <c r="G445" s="5" t="str">
        <f>IF(ROW()=7,MAX([D_i]),"")</f>
        <v/>
      </c>
      <c r="H445" s="69" t="str">
        <f ca="1">IF(INDIRECT("A"&amp;ROW())="","",RANK([Data],[Data],1)+COUNTIF([Data],Tabulka249[[#This Row],[Data]])-1)</f>
        <v/>
      </c>
      <c r="I445" s="5" t="str">
        <f ca="1">IF(INDIRECT("A"&amp;ROW())="","",(Tabulka249[[#This Row],[Pořadí2 - i2]]-1)/COUNT([Data]))</f>
        <v/>
      </c>
      <c r="J445" s="5" t="str">
        <f ca="1">IF(INDIRECT("A"&amp;ROW())="","",H445/COUNT([Data]))</f>
        <v/>
      </c>
      <c r="K445" s="72" t="str">
        <f ca="1">IF(INDIRECT("A"&amp;ROW())="","",NORMDIST(Tabulka249[[#This Row],[Data]],$X$6,$X$7,1))</f>
        <v/>
      </c>
      <c r="L445" s="5" t="str">
        <f t="shared" ca="1" si="19"/>
        <v/>
      </c>
      <c r="M445" s="5" t="str">
        <f>IF(ROW()=7,MAX(Tabulka249[D_i]),"")</f>
        <v/>
      </c>
      <c r="N445" s="5"/>
      <c r="O445" s="80"/>
      <c r="P445" s="80"/>
      <c r="Q445" s="80"/>
      <c r="R445" s="76" t="str">
        <f>IF(ROW()=7,IF(SUM([pomocná])&gt;0,SUM([pomocná]),1.36/SQRT(COUNT(Tabulka249[Data]))),"")</f>
        <v/>
      </c>
      <c r="S445" s="79"/>
      <c r="T445" s="72"/>
      <c r="U445" s="72"/>
      <c r="V445" s="72"/>
    </row>
    <row r="446" spans="1:22">
      <c r="A446" s="4" t="str">
        <f>IF('Odhad parametrů populace'!D449="","",'Odhad parametrů populace'!D449)</f>
        <v/>
      </c>
      <c r="B446" s="69" t="str">
        <f ca="1">IF(INDIRECT("A"&amp;ROW())="","",RANK(A446,[Data],1))</f>
        <v/>
      </c>
      <c r="C446" s="5" t="str">
        <f ca="1">IF(INDIRECT("A"&amp;ROW())="","",(B446-1)/COUNT([Data]))</f>
        <v/>
      </c>
      <c r="D446" s="5" t="str">
        <f ca="1">IF(INDIRECT("A"&amp;ROW())="","",B446/COUNT([Data]))</f>
        <v/>
      </c>
      <c r="E446" t="str">
        <f t="shared" ca="1" si="20"/>
        <v/>
      </c>
      <c r="F446" s="5" t="str">
        <f t="shared" ca="1" si="18"/>
        <v/>
      </c>
      <c r="G446" s="5" t="str">
        <f>IF(ROW()=7,MAX([D_i]),"")</f>
        <v/>
      </c>
      <c r="H446" s="69" t="str">
        <f ca="1">IF(INDIRECT("A"&amp;ROW())="","",RANK([Data],[Data],1)+COUNTIF([Data],Tabulka249[[#This Row],[Data]])-1)</f>
        <v/>
      </c>
      <c r="I446" s="5" t="str">
        <f ca="1">IF(INDIRECT("A"&amp;ROW())="","",(Tabulka249[[#This Row],[Pořadí2 - i2]]-1)/COUNT([Data]))</f>
        <v/>
      </c>
      <c r="J446" s="5" t="str">
        <f ca="1">IF(INDIRECT("A"&amp;ROW())="","",H446/COUNT([Data]))</f>
        <v/>
      </c>
      <c r="K446" s="72" t="str">
        <f ca="1">IF(INDIRECT("A"&amp;ROW())="","",NORMDIST(Tabulka249[[#This Row],[Data]],$X$6,$X$7,1))</f>
        <v/>
      </c>
      <c r="L446" s="5" t="str">
        <f t="shared" ca="1" si="19"/>
        <v/>
      </c>
      <c r="M446" s="5" t="str">
        <f>IF(ROW()=7,MAX(Tabulka249[D_i]),"")</f>
        <v/>
      </c>
      <c r="N446" s="5"/>
      <c r="O446" s="80"/>
      <c r="P446" s="80"/>
      <c r="Q446" s="80"/>
      <c r="R446" s="76" t="str">
        <f>IF(ROW()=7,IF(SUM([pomocná])&gt;0,SUM([pomocná]),1.36/SQRT(COUNT(Tabulka249[Data]))),"")</f>
        <v/>
      </c>
      <c r="S446" s="79"/>
      <c r="T446" s="72"/>
      <c r="U446" s="72"/>
      <c r="V446" s="72"/>
    </row>
    <row r="447" spans="1:22">
      <c r="A447" s="4" t="str">
        <f>IF('Odhad parametrů populace'!D450="","",'Odhad parametrů populace'!D450)</f>
        <v/>
      </c>
      <c r="B447" s="69" t="str">
        <f ca="1">IF(INDIRECT("A"&amp;ROW())="","",RANK(A447,[Data],1))</f>
        <v/>
      </c>
      <c r="C447" s="5" t="str">
        <f ca="1">IF(INDIRECT("A"&amp;ROW())="","",(B447-1)/COUNT([Data]))</f>
        <v/>
      </c>
      <c r="D447" s="5" t="str">
        <f ca="1">IF(INDIRECT("A"&amp;ROW())="","",B447/COUNT([Data]))</f>
        <v/>
      </c>
      <c r="E447" t="str">
        <f t="shared" ca="1" si="20"/>
        <v/>
      </c>
      <c r="F447" s="5" t="str">
        <f t="shared" ca="1" si="18"/>
        <v/>
      </c>
      <c r="G447" s="5" t="str">
        <f>IF(ROW()=7,MAX([D_i]),"")</f>
        <v/>
      </c>
      <c r="H447" s="69" t="str">
        <f ca="1">IF(INDIRECT("A"&amp;ROW())="","",RANK([Data],[Data],1)+COUNTIF([Data],Tabulka249[[#This Row],[Data]])-1)</f>
        <v/>
      </c>
      <c r="I447" s="5" t="str">
        <f ca="1">IF(INDIRECT("A"&amp;ROW())="","",(Tabulka249[[#This Row],[Pořadí2 - i2]]-1)/COUNT([Data]))</f>
        <v/>
      </c>
      <c r="J447" s="5" t="str">
        <f ca="1">IF(INDIRECT("A"&amp;ROW())="","",H447/COUNT([Data]))</f>
        <v/>
      </c>
      <c r="K447" s="72" t="str">
        <f ca="1">IF(INDIRECT("A"&amp;ROW())="","",NORMDIST(Tabulka249[[#This Row],[Data]],$X$6,$X$7,1))</f>
        <v/>
      </c>
      <c r="L447" s="5" t="str">
        <f t="shared" ca="1" si="19"/>
        <v/>
      </c>
      <c r="M447" s="5" t="str">
        <f>IF(ROW()=7,MAX(Tabulka249[D_i]),"")</f>
        <v/>
      </c>
      <c r="N447" s="5"/>
      <c r="O447" s="80"/>
      <c r="P447" s="80"/>
      <c r="Q447" s="80"/>
      <c r="R447" s="76" t="str">
        <f>IF(ROW()=7,IF(SUM([pomocná])&gt;0,SUM([pomocná]),1.36/SQRT(COUNT(Tabulka249[Data]))),"")</f>
        <v/>
      </c>
      <c r="S447" s="79"/>
      <c r="T447" s="72"/>
      <c r="U447" s="72"/>
      <c r="V447" s="72"/>
    </row>
    <row r="448" spans="1:22">
      <c r="A448" s="4" t="str">
        <f>IF('Odhad parametrů populace'!D451="","",'Odhad parametrů populace'!D451)</f>
        <v/>
      </c>
      <c r="B448" s="69" t="str">
        <f ca="1">IF(INDIRECT("A"&amp;ROW())="","",RANK(A448,[Data],1))</f>
        <v/>
      </c>
      <c r="C448" s="5" t="str">
        <f ca="1">IF(INDIRECT("A"&amp;ROW())="","",(B448-1)/COUNT([Data]))</f>
        <v/>
      </c>
      <c r="D448" s="5" t="str">
        <f ca="1">IF(INDIRECT("A"&amp;ROW())="","",B448/COUNT([Data]))</f>
        <v/>
      </c>
      <c r="E448" t="str">
        <f t="shared" ca="1" si="20"/>
        <v/>
      </c>
      <c r="F448" s="5" t="str">
        <f t="shared" ca="1" si="18"/>
        <v/>
      </c>
      <c r="G448" s="5" t="str">
        <f>IF(ROW()=7,MAX([D_i]),"")</f>
        <v/>
      </c>
      <c r="H448" s="69" t="str">
        <f ca="1">IF(INDIRECT("A"&amp;ROW())="","",RANK([Data],[Data],1)+COUNTIF([Data],Tabulka249[[#This Row],[Data]])-1)</f>
        <v/>
      </c>
      <c r="I448" s="5" t="str">
        <f ca="1">IF(INDIRECT("A"&amp;ROW())="","",(Tabulka249[[#This Row],[Pořadí2 - i2]]-1)/COUNT([Data]))</f>
        <v/>
      </c>
      <c r="J448" s="5" t="str">
        <f ca="1">IF(INDIRECT("A"&amp;ROW())="","",H448/COUNT([Data]))</f>
        <v/>
      </c>
      <c r="K448" s="72" t="str">
        <f ca="1">IF(INDIRECT("A"&amp;ROW())="","",NORMDIST(Tabulka249[[#This Row],[Data]],$X$6,$X$7,1))</f>
        <v/>
      </c>
      <c r="L448" s="5" t="str">
        <f t="shared" ca="1" si="19"/>
        <v/>
      </c>
      <c r="M448" s="5" t="str">
        <f>IF(ROW()=7,MAX(Tabulka249[D_i]),"")</f>
        <v/>
      </c>
      <c r="N448" s="5"/>
      <c r="O448" s="80"/>
      <c r="P448" s="80"/>
      <c r="Q448" s="80"/>
      <c r="R448" s="76" t="str">
        <f>IF(ROW()=7,IF(SUM([pomocná])&gt;0,SUM([pomocná]),1.36/SQRT(COUNT(Tabulka249[Data]))),"")</f>
        <v/>
      </c>
      <c r="S448" s="79"/>
      <c r="T448" s="72"/>
      <c r="U448" s="72"/>
      <c r="V448" s="72"/>
    </row>
    <row r="449" spans="1:22">
      <c r="A449" s="4" t="str">
        <f>IF('Odhad parametrů populace'!D452="","",'Odhad parametrů populace'!D452)</f>
        <v/>
      </c>
      <c r="B449" s="69" t="str">
        <f ca="1">IF(INDIRECT("A"&amp;ROW())="","",RANK(A449,[Data],1))</f>
        <v/>
      </c>
      <c r="C449" s="5" t="str">
        <f ca="1">IF(INDIRECT("A"&amp;ROW())="","",(B449-1)/COUNT([Data]))</f>
        <v/>
      </c>
      <c r="D449" s="5" t="str">
        <f ca="1">IF(INDIRECT("A"&amp;ROW())="","",B449/COUNT([Data]))</f>
        <v/>
      </c>
      <c r="E449" t="str">
        <f t="shared" ca="1" si="20"/>
        <v/>
      </c>
      <c r="F449" s="5" t="str">
        <f t="shared" ca="1" si="18"/>
        <v/>
      </c>
      <c r="G449" s="5" t="str">
        <f>IF(ROW()=7,MAX([D_i]),"")</f>
        <v/>
      </c>
      <c r="H449" s="69" t="str">
        <f ca="1">IF(INDIRECT("A"&amp;ROW())="","",RANK([Data],[Data],1)+COUNTIF([Data],Tabulka249[[#This Row],[Data]])-1)</f>
        <v/>
      </c>
      <c r="I449" s="5" t="str">
        <f ca="1">IF(INDIRECT("A"&amp;ROW())="","",(Tabulka249[[#This Row],[Pořadí2 - i2]]-1)/COUNT([Data]))</f>
        <v/>
      </c>
      <c r="J449" s="5" t="str">
        <f ca="1">IF(INDIRECT("A"&amp;ROW())="","",H449/COUNT([Data]))</f>
        <v/>
      </c>
      <c r="K449" s="72" t="str">
        <f ca="1">IF(INDIRECT("A"&amp;ROW())="","",NORMDIST(Tabulka249[[#This Row],[Data]],$X$6,$X$7,1))</f>
        <v/>
      </c>
      <c r="L449" s="5" t="str">
        <f t="shared" ca="1" si="19"/>
        <v/>
      </c>
      <c r="M449" s="5" t="str">
        <f>IF(ROW()=7,MAX(Tabulka249[D_i]),"")</f>
        <v/>
      </c>
      <c r="N449" s="5"/>
      <c r="O449" s="80"/>
      <c r="P449" s="80"/>
      <c r="Q449" s="80"/>
      <c r="R449" s="76" t="str">
        <f>IF(ROW()=7,IF(SUM([pomocná])&gt;0,SUM([pomocná]),1.36/SQRT(COUNT(Tabulka249[Data]))),"")</f>
        <v/>
      </c>
      <c r="S449" s="79"/>
      <c r="T449" s="72"/>
      <c r="U449" s="72"/>
      <c r="V449" s="72"/>
    </row>
    <row r="450" spans="1:22">
      <c r="A450" s="4" t="str">
        <f>IF('Odhad parametrů populace'!D453="","",'Odhad parametrů populace'!D453)</f>
        <v/>
      </c>
      <c r="B450" s="69" t="str">
        <f ca="1">IF(INDIRECT("A"&amp;ROW())="","",RANK(A450,[Data],1))</f>
        <v/>
      </c>
      <c r="C450" s="5" t="str">
        <f ca="1">IF(INDIRECT("A"&amp;ROW())="","",(B450-1)/COUNT([Data]))</f>
        <v/>
      </c>
      <c r="D450" s="5" t="str">
        <f ca="1">IF(INDIRECT("A"&amp;ROW())="","",B450/COUNT([Data]))</f>
        <v/>
      </c>
      <c r="E450" t="str">
        <f t="shared" ca="1" si="20"/>
        <v/>
      </c>
      <c r="F450" s="5" t="str">
        <f t="shared" ca="1" si="18"/>
        <v/>
      </c>
      <c r="G450" s="5" t="str">
        <f>IF(ROW()=7,MAX([D_i]),"")</f>
        <v/>
      </c>
      <c r="H450" s="69" t="str">
        <f ca="1">IF(INDIRECT("A"&amp;ROW())="","",RANK([Data],[Data],1)+COUNTIF([Data],Tabulka249[[#This Row],[Data]])-1)</f>
        <v/>
      </c>
      <c r="I450" s="5" t="str">
        <f ca="1">IF(INDIRECT("A"&amp;ROW())="","",(Tabulka249[[#This Row],[Pořadí2 - i2]]-1)/COUNT([Data]))</f>
        <v/>
      </c>
      <c r="J450" s="5" t="str">
        <f ca="1">IF(INDIRECT("A"&amp;ROW())="","",H450/COUNT([Data]))</f>
        <v/>
      </c>
      <c r="K450" s="72" t="str">
        <f ca="1">IF(INDIRECT("A"&amp;ROW())="","",NORMDIST(Tabulka249[[#This Row],[Data]],$X$6,$X$7,1))</f>
        <v/>
      </c>
      <c r="L450" s="5" t="str">
        <f t="shared" ca="1" si="19"/>
        <v/>
      </c>
      <c r="M450" s="5" t="str">
        <f>IF(ROW()=7,MAX(Tabulka249[D_i]),"")</f>
        <v/>
      </c>
      <c r="N450" s="5"/>
      <c r="O450" s="80"/>
      <c r="P450" s="80"/>
      <c r="Q450" s="80"/>
      <c r="R450" s="76" t="str">
        <f>IF(ROW()=7,IF(SUM([pomocná])&gt;0,SUM([pomocná]),1.36/SQRT(COUNT(Tabulka249[Data]))),"")</f>
        <v/>
      </c>
      <c r="S450" s="79"/>
      <c r="T450" s="72"/>
      <c r="U450" s="72"/>
      <c r="V450" s="72"/>
    </row>
    <row r="451" spans="1:22">
      <c r="A451" s="4" t="str">
        <f>IF('Odhad parametrů populace'!D454="","",'Odhad parametrů populace'!D454)</f>
        <v/>
      </c>
      <c r="B451" s="69" t="str">
        <f ca="1">IF(INDIRECT("A"&amp;ROW())="","",RANK(A451,[Data],1))</f>
        <v/>
      </c>
      <c r="C451" s="5" t="str">
        <f ca="1">IF(INDIRECT("A"&amp;ROW())="","",(B451-1)/COUNT([Data]))</f>
        <v/>
      </c>
      <c r="D451" s="5" t="str">
        <f ca="1">IF(INDIRECT("A"&amp;ROW())="","",B451/COUNT([Data]))</f>
        <v/>
      </c>
      <c r="E451" t="str">
        <f t="shared" ca="1" si="20"/>
        <v/>
      </c>
      <c r="F451" s="5" t="str">
        <f t="shared" ca="1" si="18"/>
        <v/>
      </c>
      <c r="G451" s="5" t="str">
        <f>IF(ROW()=7,MAX([D_i]),"")</f>
        <v/>
      </c>
      <c r="H451" s="69" t="str">
        <f ca="1">IF(INDIRECT("A"&amp;ROW())="","",RANK([Data],[Data],1)+COUNTIF([Data],Tabulka249[[#This Row],[Data]])-1)</f>
        <v/>
      </c>
      <c r="I451" s="5" t="str">
        <f ca="1">IF(INDIRECT("A"&amp;ROW())="","",(Tabulka249[[#This Row],[Pořadí2 - i2]]-1)/COUNT([Data]))</f>
        <v/>
      </c>
      <c r="J451" s="5" t="str">
        <f ca="1">IF(INDIRECT("A"&amp;ROW())="","",H451/COUNT([Data]))</f>
        <v/>
      </c>
      <c r="K451" s="72" t="str">
        <f ca="1">IF(INDIRECT("A"&amp;ROW())="","",NORMDIST(Tabulka249[[#This Row],[Data]],$X$6,$X$7,1))</f>
        <v/>
      </c>
      <c r="L451" s="5" t="str">
        <f t="shared" ca="1" si="19"/>
        <v/>
      </c>
      <c r="M451" s="5" t="str">
        <f>IF(ROW()=7,MAX(Tabulka249[D_i]),"")</f>
        <v/>
      </c>
      <c r="N451" s="5"/>
      <c r="O451" s="80"/>
      <c r="P451" s="80"/>
      <c r="Q451" s="80"/>
      <c r="R451" s="76" t="str">
        <f>IF(ROW()=7,IF(SUM([pomocná])&gt;0,SUM([pomocná]),1.36/SQRT(COUNT(Tabulka249[Data]))),"")</f>
        <v/>
      </c>
      <c r="S451" s="79"/>
      <c r="T451" s="72"/>
      <c r="U451" s="72"/>
      <c r="V451" s="72"/>
    </row>
    <row r="452" spans="1:22">
      <c r="A452" s="4" t="str">
        <f>IF('Odhad parametrů populace'!D455="","",'Odhad parametrů populace'!D455)</f>
        <v/>
      </c>
      <c r="B452" s="69" t="str">
        <f ca="1">IF(INDIRECT("A"&amp;ROW())="","",RANK(A452,[Data],1))</f>
        <v/>
      </c>
      <c r="C452" s="5" t="str">
        <f ca="1">IF(INDIRECT("A"&amp;ROW())="","",(B452-1)/COUNT([Data]))</f>
        <v/>
      </c>
      <c r="D452" s="5" t="str">
        <f ca="1">IF(INDIRECT("A"&amp;ROW())="","",B452/COUNT([Data]))</f>
        <v/>
      </c>
      <c r="E452" t="str">
        <f t="shared" ca="1" si="20"/>
        <v/>
      </c>
      <c r="F452" s="5" t="str">
        <f t="shared" ca="1" si="18"/>
        <v/>
      </c>
      <c r="G452" s="5" t="str">
        <f>IF(ROW()=7,MAX([D_i]),"")</f>
        <v/>
      </c>
      <c r="H452" s="69" t="str">
        <f ca="1">IF(INDIRECT("A"&amp;ROW())="","",RANK([Data],[Data],1)+COUNTIF([Data],Tabulka249[[#This Row],[Data]])-1)</f>
        <v/>
      </c>
      <c r="I452" s="5" t="str">
        <f ca="1">IF(INDIRECT("A"&amp;ROW())="","",(Tabulka249[[#This Row],[Pořadí2 - i2]]-1)/COUNT([Data]))</f>
        <v/>
      </c>
      <c r="J452" s="5" t="str">
        <f ca="1">IF(INDIRECT("A"&amp;ROW())="","",H452/COUNT([Data]))</f>
        <v/>
      </c>
      <c r="K452" s="72" t="str">
        <f ca="1">IF(INDIRECT("A"&amp;ROW())="","",NORMDIST(Tabulka249[[#This Row],[Data]],$X$6,$X$7,1))</f>
        <v/>
      </c>
      <c r="L452" s="5" t="str">
        <f t="shared" ca="1" si="19"/>
        <v/>
      </c>
      <c r="M452" s="5" t="str">
        <f>IF(ROW()=7,MAX(Tabulka249[D_i]),"")</f>
        <v/>
      </c>
      <c r="N452" s="5"/>
      <c r="O452" s="80"/>
      <c r="P452" s="80"/>
      <c r="Q452" s="80"/>
      <c r="R452" s="76" t="str">
        <f>IF(ROW()=7,IF(SUM([pomocná])&gt;0,SUM([pomocná]),1.36/SQRT(COUNT(Tabulka249[Data]))),"")</f>
        <v/>
      </c>
      <c r="S452" s="79"/>
      <c r="T452" s="72"/>
      <c r="U452" s="72"/>
      <c r="V452" s="72"/>
    </row>
    <row r="453" spans="1:22">
      <c r="A453" s="4" t="str">
        <f>IF('Odhad parametrů populace'!D456="","",'Odhad parametrů populace'!D456)</f>
        <v/>
      </c>
      <c r="B453" s="69" t="str">
        <f ca="1">IF(INDIRECT("A"&amp;ROW())="","",RANK(A453,[Data],1))</f>
        <v/>
      </c>
      <c r="C453" s="5" t="str">
        <f ca="1">IF(INDIRECT("A"&amp;ROW())="","",(B453-1)/COUNT([Data]))</f>
        <v/>
      </c>
      <c r="D453" s="5" t="str">
        <f ca="1">IF(INDIRECT("A"&amp;ROW())="","",B453/COUNT([Data]))</f>
        <v/>
      </c>
      <c r="E453" t="str">
        <f t="shared" ca="1" si="20"/>
        <v/>
      </c>
      <c r="F453" s="5" t="str">
        <f t="shared" ca="1" si="18"/>
        <v/>
      </c>
      <c r="G453" s="5" t="str">
        <f>IF(ROW()=7,MAX([D_i]),"")</f>
        <v/>
      </c>
      <c r="H453" s="69" t="str">
        <f ca="1">IF(INDIRECT("A"&amp;ROW())="","",RANK([Data],[Data],1)+COUNTIF([Data],Tabulka249[[#This Row],[Data]])-1)</f>
        <v/>
      </c>
      <c r="I453" s="5" t="str">
        <f ca="1">IF(INDIRECT("A"&amp;ROW())="","",(Tabulka249[[#This Row],[Pořadí2 - i2]]-1)/COUNT([Data]))</f>
        <v/>
      </c>
      <c r="J453" s="5" t="str">
        <f ca="1">IF(INDIRECT("A"&amp;ROW())="","",H453/COUNT([Data]))</f>
        <v/>
      </c>
      <c r="K453" s="72" t="str">
        <f ca="1">IF(INDIRECT("A"&amp;ROW())="","",NORMDIST(Tabulka249[[#This Row],[Data]],$X$6,$X$7,1))</f>
        <v/>
      </c>
      <c r="L453" s="5" t="str">
        <f t="shared" ca="1" si="19"/>
        <v/>
      </c>
      <c r="M453" s="5" t="str">
        <f>IF(ROW()=7,MAX(Tabulka249[D_i]),"")</f>
        <v/>
      </c>
      <c r="N453" s="5"/>
      <c r="O453" s="80"/>
      <c r="P453" s="80"/>
      <c r="Q453" s="80"/>
      <c r="R453" s="76" t="str">
        <f>IF(ROW()=7,IF(SUM([pomocná])&gt;0,SUM([pomocná]),1.36/SQRT(COUNT(Tabulka249[Data]))),"")</f>
        <v/>
      </c>
      <c r="S453" s="79"/>
      <c r="T453" s="72"/>
      <c r="U453" s="72"/>
      <c r="V453" s="72"/>
    </row>
    <row r="454" spans="1:22">
      <c r="A454" s="4" t="str">
        <f>IF('Odhad parametrů populace'!D457="","",'Odhad parametrů populace'!D457)</f>
        <v/>
      </c>
      <c r="B454" s="69" t="str">
        <f ca="1">IF(INDIRECT("A"&amp;ROW())="","",RANK(A454,[Data],1))</f>
        <v/>
      </c>
      <c r="C454" s="5" t="str">
        <f ca="1">IF(INDIRECT("A"&amp;ROW())="","",(B454-1)/COUNT([Data]))</f>
        <v/>
      </c>
      <c r="D454" s="5" t="str">
        <f ca="1">IF(INDIRECT("A"&amp;ROW())="","",B454/COUNT([Data]))</f>
        <v/>
      </c>
      <c r="E454" t="str">
        <f t="shared" ca="1" si="20"/>
        <v/>
      </c>
      <c r="F454" s="5" t="str">
        <f t="shared" ca="1" si="18"/>
        <v/>
      </c>
      <c r="G454" s="5" t="str">
        <f>IF(ROW()=7,MAX([D_i]),"")</f>
        <v/>
      </c>
      <c r="H454" s="69" t="str">
        <f ca="1">IF(INDIRECT("A"&amp;ROW())="","",RANK([Data],[Data],1)+COUNTIF([Data],Tabulka249[[#This Row],[Data]])-1)</f>
        <v/>
      </c>
      <c r="I454" s="5" t="str">
        <f ca="1">IF(INDIRECT("A"&amp;ROW())="","",(Tabulka249[[#This Row],[Pořadí2 - i2]]-1)/COUNT([Data]))</f>
        <v/>
      </c>
      <c r="J454" s="5" t="str">
        <f ca="1">IF(INDIRECT("A"&amp;ROW())="","",H454/COUNT([Data]))</f>
        <v/>
      </c>
      <c r="K454" s="72" t="str">
        <f ca="1">IF(INDIRECT("A"&amp;ROW())="","",NORMDIST(Tabulka249[[#This Row],[Data]],$X$6,$X$7,1))</f>
        <v/>
      </c>
      <c r="L454" s="5" t="str">
        <f t="shared" ca="1" si="19"/>
        <v/>
      </c>
      <c r="M454" s="5" t="str">
        <f>IF(ROW()=7,MAX(Tabulka249[D_i]),"")</f>
        <v/>
      </c>
      <c r="N454" s="5"/>
      <c r="O454" s="80"/>
      <c r="P454" s="80"/>
      <c r="Q454" s="80"/>
      <c r="R454" s="76" t="str">
        <f>IF(ROW()=7,IF(SUM([pomocná])&gt;0,SUM([pomocná]),1.36/SQRT(COUNT(Tabulka249[Data]))),"")</f>
        <v/>
      </c>
      <c r="S454" s="79"/>
      <c r="T454" s="72"/>
      <c r="U454" s="72"/>
      <c r="V454" s="72"/>
    </row>
    <row r="455" spans="1:22">
      <c r="A455" s="4" t="str">
        <f>IF('Odhad parametrů populace'!D458="","",'Odhad parametrů populace'!D458)</f>
        <v/>
      </c>
      <c r="B455" s="69" t="str">
        <f ca="1">IF(INDIRECT("A"&amp;ROW())="","",RANK(A455,[Data],1))</f>
        <v/>
      </c>
      <c r="C455" s="5" t="str">
        <f ca="1">IF(INDIRECT("A"&amp;ROW())="","",(B455-1)/COUNT([Data]))</f>
        <v/>
      </c>
      <c r="D455" s="5" t="str">
        <f ca="1">IF(INDIRECT("A"&amp;ROW())="","",B455/COUNT([Data]))</f>
        <v/>
      </c>
      <c r="E455" t="str">
        <f t="shared" ca="1" si="20"/>
        <v/>
      </c>
      <c r="F455" s="5" t="str">
        <f t="shared" ref="F455:F518" ca="1" si="21">IF(INDIRECT("A"&amp;ROW())="","",MAX(ABS(C455-E455),ABS(D455-E455)))</f>
        <v/>
      </c>
      <c r="G455" s="5" t="str">
        <f>IF(ROW()=7,MAX([D_i]),"")</f>
        <v/>
      </c>
      <c r="H455" s="69" t="str">
        <f ca="1">IF(INDIRECT("A"&amp;ROW())="","",RANK([Data],[Data],1)+COUNTIF([Data],Tabulka249[[#This Row],[Data]])-1)</f>
        <v/>
      </c>
      <c r="I455" s="5" t="str">
        <f ca="1">IF(INDIRECT("A"&amp;ROW())="","",(Tabulka249[[#This Row],[Pořadí2 - i2]]-1)/COUNT([Data]))</f>
        <v/>
      </c>
      <c r="J455" s="5" t="str">
        <f ca="1">IF(INDIRECT("A"&amp;ROW())="","",H455/COUNT([Data]))</f>
        <v/>
      </c>
      <c r="K455" s="72" t="str">
        <f ca="1">IF(INDIRECT("A"&amp;ROW())="","",NORMDIST(Tabulka249[[#This Row],[Data]],$X$6,$X$7,1))</f>
        <v/>
      </c>
      <c r="L455" s="5" t="str">
        <f t="shared" ref="L455:L518" ca="1" si="22">IF(INDIRECT("A"&amp;ROW())="","",MAX(ABS(I455-K455),ABS(J455-K455)))</f>
        <v/>
      </c>
      <c r="M455" s="5" t="str">
        <f>IF(ROW()=7,MAX(Tabulka249[D_i]),"")</f>
        <v/>
      </c>
      <c r="N455" s="5"/>
      <c r="O455" s="80"/>
      <c r="P455" s="80"/>
      <c r="Q455" s="80"/>
      <c r="R455" s="76" t="str">
        <f>IF(ROW()=7,IF(SUM([pomocná])&gt;0,SUM([pomocná]),1.36/SQRT(COUNT(Tabulka249[Data]))),"")</f>
        <v/>
      </c>
      <c r="S455" s="79"/>
      <c r="T455" s="72"/>
      <c r="U455" s="72"/>
      <c r="V455" s="72"/>
    </row>
    <row r="456" spans="1:22">
      <c r="A456" s="4" t="str">
        <f>IF('Odhad parametrů populace'!D459="","",'Odhad parametrů populace'!D459)</f>
        <v/>
      </c>
      <c r="B456" s="69" t="str">
        <f ca="1">IF(INDIRECT("A"&amp;ROW())="","",RANK(A456,[Data],1))</f>
        <v/>
      </c>
      <c r="C456" s="5" t="str">
        <f ca="1">IF(INDIRECT("A"&amp;ROW())="","",(B456-1)/COUNT([Data]))</f>
        <v/>
      </c>
      <c r="D456" s="5" t="str">
        <f ca="1">IF(INDIRECT("A"&amp;ROW())="","",B456/COUNT([Data]))</f>
        <v/>
      </c>
      <c r="E456" t="str">
        <f t="shared" ref="E456:E519" ca="1" si="23">IF(INDIRECT("A"&amp;ROW())="","",NORMDIST(A456,$X$6,$X$7,1))</f>
        <v/>
      </c>
      <c r="F456" s="5" t="str">
        <f t="shared" ca="1" si="21"/>
        <v/>
      </c>
      <c r="G456" s="5" t="str">
        <f>IF(ROW()=7,MAX([D_i]),"")</f>
        <v/>
      </c>
      <c r="H456" s="69" t="str">
        <f ca="1">IF(INDIRECT("A"&amp;ROW())="","",RANK([Data],[Data],1)+COUNTIF([Data],Tabulka249[[#This Row],[Data]])-1)</f>
        <v/>
      </c>
      <c r="I456" s="5" t="str">
        <f ca="1">IF(INDIRECT("A"&amp;ROW())="","",(Tabulka249[[#This Row],[Pořadí2 - i2]]-1)/COUNT([Data]))</f>
        <v/>
      </c>
      <c r="J456" s="5" t="str">
        <f ca="1">IF(INDIRECT("A"&amp;ROW())="","",H456/COUNT([Data]))</f>
        <v/>
      </c>
      <c r="K456" s="72" t="str">
        <f ca="1">IF(INDIRECT("A"&amp;ROW())="","",NORMDIST(Tabulka249[[#This Row],[Data]],$X$6,$X$7,1))</f>
        <v/>
      </c>
      <c r="L456" s="5" t="str">
        <f t="shared" ca="1" si="22"/>
        <v/>
      </c>
      <c r="M456" s="5" t="str">
        <f>IF(ROW()=7,MAX(Tabulka249[D_i]),"")</f>
        <v/>
      </c>
      <c r="N456" s="5"/>
      <c r="O456" s="80"/>
      <c r="P456" s="80"/>
      <c r="Q456" s="80"/>
      <c r="R456" s="76" t="str">
        <f>IF(ROW()=7,IF(SUM([pomocná])&gt;0,SUM([pomocná]),1.36/SQRT(COUNT(Tabulka249[Data]))),"")</f>
        <v/>
      </c>
      <c r="S456" s="79"/>
      <c r="T456" s="72"/>
      <c r="U456" s="72"/>
      <c r="V456" s="72"/>
    </row>
    <row r="457" spans="1:22">
      <c r="A457" s="4" t="str">
        <f>IF('Odhad parametrů populace'!D460="","",'Odhad parametrů populace'!D460)</f>
        <v/>
      </c>
      <c r="B457" s="69" t="str">
        <f ca="1">IF(INDIRECT("A"&amp;ROW())="","",RANK(A457,[Data],1))</f>
        <v/>
      </c>
      <c r="C457" s="5" t="str">
        <f ca="1">IF(INDIRECT("A"&amp;ROW())="","",(B457-1)/COUNT([Data]))</f>
        <v/>
      </c>
      <c r="D457" s="5" t="str">
        <f ca="1">IF(INDIRECT("A"&amp;ROW())="","",B457/COUNT([Data]))</f>
        <v/>
      </c>
      <c r="E457" t="str">
        <f t="shared" ca="1" si="23"/>
        <v/>
      </c>
      <c r="F457" s="5" t="str">
        <f t="shared" ca="1" si="21"/>
        <v/>
      </c>
      <c r="G457" s="5" t="str">
        <f>IF(ROW()=7,MAX([D_i]),"")</f>
        <v/>
      </c>
      <c r="H457" s="69" t="str">
        <f ca="1">IF(INDIRECT("A"&amp;ROW())="","",RANK([Data],[Data],1)+COUNTIF([Data],Tabulka249[[#This Row],[Data]])-1)</f>
        <v/>
      </c>
      <c r="I457" s="5" t="str">
        <f ca="1">IF(INDIRECT("A"&amp;ROW())="","",(Tabulka249[[#This Row],[Pořadí2 - i2]]-1)/COUNT([Data]))</f>
        <v/>
      </c>
      <c r="J457" s="5" t="str">
        <f ca="1">IF(INDIRECT("A"&amp;ROW())="","",H457/COUNT([Data]))</f>
        <v/>
      </c>
      <c r="K457" s="72" t="str">
        <f ca="1">IF(INDIRECT("A"&amp;ROW())="","",NORMDIST(Tabulka249[[#This Row],[Data]],$X$6,$X$7,1))</f>
        <v/>
      </c>
      <c r="L457" s="5" t="str">
        <f t="shared" ca="1" si="22"/>
        <v/>
      </c>
      <c r="M457" s="5" t="str">
        <f>IF(ROW()=7,MAX(Tabulka249[D_i]),"")</f>
        <v/>
      </c>
      <c r="N457" s="5"/>
      <c r="O457" s="80"/>
      <c r="P457" s="80"/>
      <c r="Q457" s="80"/>
      <c r="R457" s="76" t="str">
        <f>IF(ROW()=7,IF(SUM([pomocná])&gt;0,SUM([pomocná]),1.36/SQRT(COUNT(Tabulka249[Data]))),"")</f>
        <v/>
      </c>
      <c r="S457" s="79"/>
      <c r="T457" s="72"/>
      <c r="U457" s="72"/>
      <c r="V457" s="72"/>
    </row>
    <row r="458" spans="1:22">
      <c r="A458" s="4" t="str">
        <f>IF('Odhad parametrů populace'!D461="","",'Odhad parametrů populace'!D461)</f>
        <v/>
      </c>
      <c r="B458" s="69" t="str">
        <f ca="1">IF(INDIRECT("A"&amp;ROW())="","",RANK(A458,[Data],1))</f>
        <v/>
      </c>
      <c r="C458" s="5" t="str">
        <f ca="1">IF(INDIRECT("A"&amp;ROW())="","",(B458-1)/COUNT([Data]))</f>
        <v/>
      </c>
      <c r="D458" s="5" t="str">
        <f ca="1">IF(INDIRECT("A"&amp;ROW())="","",B458/COUNT([Data]))</f>
        <v/>
      </c>
      <c r="E458" t="str">
        <f t="shared" ca="1" si="23"/>
        <v/>
      </c>
      <c r="F458" s="5" t="str">
        <f t="shared" ca="1" si="21"/>
        <v/>
      </c>
      <c r="G458" s="5" t="str">
        <f>IF(ROW()=7,MAX([D_i]),"")</f>
        <v/>
      </c>
      <c r="H458" s="69" t="str">
        <f ca="1">IF(INDIRECT("A"&amp;ROW())="","",RANK([Data],[Data],1)+COUNTIF([Data],Tabulka249[[#This Row],[Data]])-1)</f>
        <v/>
      </c>
      <c r="I458" s="5" t="str">
        <f ca="1">IF(INDIRECT("A"&amp;ROW())="","",(Tabulka249[[#This Row],[Pořadí2 - i2]]-1)/COUNT([Data]))</f>
        <v/>
      </c>
      <c r="J458" s="5" t="str">
        <f ca="1">IF(INDIRECT("A"&amp;ROW())="","",H458/COUNT([Data]))</f>
        <v/>
      </c>
      <c r="K458" s="72" t="str">
        <f ca="1">IF(INDIRECT("A"&amp;ROW())="","",NORMDIST(Tabulka249[[#This Row],[Data]],$X$6,$X$7,1))</f>
        <v/>
      </c>
      <c r="L458" s="5" t="str">
        <f t="shared" ca="1" si="22"/>
        <v/>
      </c>
      <c r="M458" s="5" t="str">
        <f>IF(ROW()=7,MAX(Tabulka249[D_i]),"")</f>
        <v/>
      </c>
      <c r="N458" s="5"/>
      <c r="O458" s="80"/>
      <c r="P458" s="80"/>
      <c r="Q458" s="80"/>
      <c r="R458" s="76" t="str">
        <f>IF(ROW()=7,IF(SUM([pomocná])&gt;0,SUM([pomocná]),1.36/SQRT(COUNT(Tabulka249[Data]))),"")</f>
        <v/>
      </c>
      <c r="S458" s="79"/>
      <c r="T458" s="72"/>
      <c r="U458" s="72"/>
      <c r="V458" s="72"/>
    </row>
    <row r="459" spans="1:22">
      <c r="A459" s="4" t="str">
        <f>IF('Odhad parametrů populace'!D462="","",'Odhad parametrů populace'!D462)</f>
        <v/>
      </c>
      <c r="B459" s="69" t="str">
        <f ca="1">IF(INDIRECT("A"&amp;ROW())="","",RANK(A459,[Data],1))</f>
        <v/>
      </c>
      <c r="C459" s="5" t="str">
        <f ca="1">IF(INDIRECT("A"&amp;ROW())="","",(B459-1)/COUNT([Data]))</f>
        <v/>
      </c>
      <c r="D459" s="5" t="str">
        <f ca="1">IF(INDIRECT("A"&amp;ROW())="","",B459/COUNT([Data]))</f>
        <v/>
      </c>
      <c r="E459" t="str">
        <f t="shared" ca="1" si="23"/>
        <v/>
      </c>
      <c r="F459" s="5" t="str">
        <f t="shared" ca="1" si="21"/>
        <v/>
      </c>
      <c r="G459" s="5" t="str">
        <f>IF(ROW()=7,MAX([D_i]),"")</f>
        <v/>
      </c>
      <c r="H459" s="69" t="str">
        <f ca="1">IF(INDIRECT("A"&amp;ROW())="","",RANK([Data],[Data],1)+COUNTIF([Data],Tabulka249[[#This Row],[Data]])-1)</f>
        <v/>
      </c>
      <c r="I459" s="5" t="str">
        <f ca="1">IF(INDIRECT("A"&amp;ROW())="","",(Tabulka249[[#This Row],[Pořadí2 - i2]]-1)/COUNT([Data]))</f>
        <v/>
      </c>
      <c r="J459" s="5" t="str">
        <f ca="1">IF(INDIRECT("A"&amp;ROW())="","",H459/COUNT([Data]))</f>
        <v/>
      </c>
      <c r="K459" s="72" t="str">
        <f ca="1">IF(INDIRECT("A"&amp;ROW())="","",NORMDIST(Tabulka249[[#This Row],[Data]],$X$6,$X$7,1))</f>
        <v/>
      </c>
      <c r="L459" s="5" t="str">
        <f t="shared" ca="1" si="22"/>
        <v/>
      </c>
      <c r="M459" s="5" t="str">
        <f>IF(ROW()=7,MAX(Tabulka249[D_i]),"")</f>
        <v/>
      </c>
      <c r="N459" s="5"/>
      <c r="O459" s="80"/>
      <c r="P459" s="80"/>
      <c r="Q459" s="80"/>
      <c r="R459" s="76" t="str">
        <f>IF(ROW()=7,IF(SUM([pomocná])&gt;0,SUM([pomocná]),1.36/SQRT(COUNT(Tabulka249[Data]))),"")</f>
        <v/>
      </c>
      <c r="S459" s="79"/>
      <c r="T459" s="72"/>
      <c r="U459" s="72"/>
      <c r="V459" s="72"/>
    </row>
    <row r="460" spans="1:22">
      <c r="A460" s="4" t="str">
        <f>IF('Odhad parametrů populace'!D463="","",'Odhad parametrů populace'!D463)</f>
        <v/>
      </c>
      <c r="B460" s="69" t="str">
        <f ca="1">IF(INDIRECT("A"&amp;ROW())="","",RANK(A460,[Data],1))</f>
        <v/>
      </c>
      <c r="C460" s="5" t="str">
        <f ca="1">IF(INDIRECT("A"&amp;ROW())="","",(B460-1)/COUNT([Data]))</f>
        <v/>
      </c>
      <c r="D460" s="5" t="str">
        <f ca="1">IF(INDIRECT("A"&amp;ROW())="","",B460/COUNT([Data]))</f>
        <v/>
      </c>
      <c r="E460" t="str">
        <f t="shared" ca="1" si="23"/>
        <v/>
      </c>
      <c r="F460" s="5" t="str">
        <f t="shared" ca="1" si="21"/>
        <v/>
      </c>
      <c r="G460" s="5" t="str">
        <f>IF(ROW()=7,MAX([D_i]),"")</f>
        <v/>
      </c>
      <c r="H460" s="69" t="str">
        <f ca="1">IF(INDIRECT("A"&amp;ROW())="","",RANK([Data],[Data],1)+COUNTIF([Data],Tabulka249[[#This Row],[Data]])-1)</f>
        <v/>
      </c>
      <c r="I460" s="5" t="str">
        <f ca="1">IF(INDIRECT("A"&amp;ROW())="","",(Tabulka249[[#This Row],[Pořadí2 - i2]]-1)/COUNT([Data]))</f>
        <v/>
      </c>
      <c r="J460" s="5" t="str">
        <f ca="1">IF(INDIRECT("A"&amp;ROW())="","",H460/COUNT([Data]))</f>
        <v/>
      </c>
      <c r="K460" s="72" t="str">
        <f ca="1">IF(INDIRECT("A"&amp;ROW())="","",NORMDIST(Tabulka249[[#This Row],[Data]],$X$6,$X$7,1))</f>
        <v/>
      </c>
      <c r="L460" s="5" t="str">
        <f t="shared" ca="1" si="22"/>
        <v/>
      </c>
      <c r="M460" s="5" t="str">
        <f>IF(ROW()=7,MAX(Tabulka249[D_i]),"")</f>
        <v/>
      </c>
      <c r="N460" s="5"/>
      <c r="O460" s="80"/>
      <c r="P460" s="80"/>
      <c r="Q460" s="80"/>
      <c r="R460" s="76" t="str">
        <f>IF(ROW()=7,IF(SUM([pomocná])&gt;0,SUM([pomocná]),1.36/SQRT(COUNT(Tabulka249[Data]))),"")</f>
        <v/>
      </c>
      <c r="S460" s="79"/>
      <c r="T460" s="72"/>
      <c r="U460" s="72"/>
      <c r="V460" s="72"/>
    </row>
    <row r="461" spans="1:22">
      <c r="A461" s="4" t="str">
        <f>IF('Odhad parametrů populace'!D464="","",'Odhad parametrů populace'!D464)</f>
        <v/>
      </c>
      <c r="B461" s="69" t="str">
        <f ca="1">IF(INDIRECT("A"&amp;ROW())="","",RANK(A461,[Data],1))</f>
        <v/>
      </c>
      <c r="C461" s="5" t="str">
        <f ca="1">IF(INDIRECT("A"&amp;ROW())="","",(B461-1)/COUNT([Data]))</f>
        <v/>
      </c>
      <c r="D461" s="5" t="str">
        <f ca="1">IF(INDIRECT("A"&amp;ROW())="","",B461/COUNT([Data]))</f>
        <v/>
      </c>
      <c r="E461" t="str">
        <f t="shared" ca="1" si="23"/>
        <v/>
      </c>
      <c r="F461" s="5" t="str">
        <f t="shared" ca="1" si="21"/>
        <v/>
      </c>
      <c r="G461" s="5" t="str">
        <f>IF(ROW()=7,MAX([D_i]),"")</f>
        <v/>
      </c>
      <c r="H461" s="69" t="str">
        <f ca="1">IF(INDIRECT("A"&amp;ROW())="","",RANK([Data],[Data],1)+COUNTIF([Data],Tabulka249[[#This Row],[Data]])-1)</f>
        <v/>
      </c>
      <c r="I461" s="5" t="str">
        <f ca="1">IF(INDIRECT("A"&amp;ROW())="","",(Tabulka249[[#This Row],[Pořadí2 - i2]]-1)/COUNT([Data]))</f>
        <v/>
      </c>
      <c r="J461" s="5" t="str">
        <f ca="1">IF(INDIRECT("A"&amp;ROW())="","",H461/COUNT([Data]))</f>
        <v/>
      </c>
      <c r="K461" s="72" t="str">
        <f ca="1">IF(INDIRECT("A"&amp;ROW())="","",NORMDIST(Tabulka249[[#This Row],[Data]],$X$6,$X$7,1))</f>
        <v/>
      </c>
      <c r="L461" s="5" t="str">
        <f t="shared" ca="1" si="22"/>
        <v/>
      </c>
      <c r="M461" s="5" t="str">
        <f>IF(ROW()=7,MAX(Tabulka249[D_i]),"")</f>
        <v/>
      </c>
      <c r="N461" s="5"/>
      <c r="O461" s="80"/>
      <c r="P461" s="80"/>
      <c r="Q461" s="80"/>
      <c r="R461" s="76" t="str">
        <f>IF(ROW()=7,IF(SUM([pomocná])&gt;0,SUM([pomocná]),1.36/SQRT(COUNT(Tabulka249[Data]))),"")</f>
        <v/>
      </c>
      <c r="S461" s="79"/>
      <c r="T461" s="72"/>
      <c r="U461" s="72"/>
      <c r="V461" s="72"/>
    </row>
    <row r="462" spans="1:22">
      <c r="A462" s="4" t="str">
        <f>IF('Odhad parametrů populace'!D465="","",'Odhad parametrů populace'!D465)</f>
        <v/>
      </c>
      <c r="B462" s="69" t="str">
        <f ca="1">IF(INDIRECT("A"&amp;ROW())="","",RANK(A462,[Data],1))</f>
        <v/>
      </c>
      <c r="C462" s="5" t="str">
        <f ca="1">IF(INDIRECT("A"&amp;ROW())="","",(B462-1)/COUNT([Data]))</f>
        <v/>
      </c>
      <c r="D462" s="5" t="str">
        <f ca="1">IF(INDIRECT("A"&amp;ROW())="","",B462/COUNT([Data]))</f>
        <v/>
      </c>
      <c r="E462" t="str">
        <f t="shared" ca="1" si="23"/>
        <v/>
      </c>
      <c r="F462" s="5" t="str">
        <f t="shared" ca="1" si="21"/>
        <v/>
      </c>
      <c r="G462" s="5" t="str">
        <f>IF(ROW()=7,MAX([D_i]),"")</f>
        <v/>
      </c>
      <c r="H462" s="69" t="str">
        <f ca="1">IF(INDIRECT("A"&amp;ROW())="","",RANK([Data],[Data],1)+COUNTIF([Data],Tabulka249[[#This Row],[Data]])-1)</f>
        <v/>
      </c>
      <c r="I462" s="5" t="str">
        <f ca="1">IF(INDIRECT("A"&amp;ROW())="","",(Tabulka249[[#This Row],[Pořadí2 - i2]]-1)/COUNT([Data]))</f>
        <v/>
      </c>
      <c r="J462" s="5" t="str">
        <f ca="1">IF(INDIRECT("A"&amp;ROW())="","",H462/COUNT([Data]))</f>
        <v/>
      </c>
      <c r="K462" s="72" t="str">
        <f ca="1">IF(INDIRECT("A"&amp;ROW())="","",NORMDIST(Tabulka249[[#This Row],[Data]],$X$6,$X$7,1))</f>
        <v/>
      </c>
      <c r="L462" s="5" t="str">
        <f t="shared" ca="1" si="22"/>
        <v/>
      </c>
      <c r="M462" s="5" t="str">
        <f>IF(ROW()=7,MAX(Tabulka249[D_i]),"")</f>
        <v/>
      </c>
      <c r="N462" s="5"/>
      <c r="O462" s="80"/>
      <c r="P462" s="80"/>
      <c r="Q462" s="80"/>
      <c r="R462" s="76" t="str">
        <f>IF(ROW()=7,IF(SUM([pomocná])&gt;0,SUM([pomocná]),1.36/SQRT(COUNT(Tabulka249[Data]))),"")</f>
        <v/>
      </c>
      <c r="S462" s="79"/>
      <c r="T462" s="72"/>
      <c r="U462" s="72"/>
      <c r="V462" s="72"/>
    </row>
    <row r="463" spans="1:22">
      <c r="A463" s="4" t="str">
        <f>IF('Odhad parametrů populace'!D466="","",'Odhad parametrů populace'!D466)</f>
        <v/>
      </c>
      <c r="B463" s="69" t="str">
        <f ca="1">IF(INDIRECT("A"&amp;ROW())="","",RANK(A463,[Data],1))</f>
        <v/>
      </c>
      <c r="C463" s="5" t="str">
        <f ca="1">IF(INDIRECT("A"&amp;ROW())="","",(B463-1)/COUNT([Data]))</f>
        <v/>
      </c>
      <c r="D463" s="5" t="str">
        <f ca="1">IF(INDIRECT("A"&amp;ROW())="","",B463/COUNT([Data]))</f>
        <v/>
      </c>
      <c r="E463" t="str">
        <f t="shared" ca="1" si="23"/>
        <v/>
      </c>
      <c r="F463" s="5" t="str">
        <f t="shared" ca="1" si="21"/>
        <v/>
      </c>
      <c r="G463" s="5" t="str">
        <f>IF(ROW()=7,MAX([D_i]),"")</f>
        <v/>
      </c>
      <c r="H463" s="69" t="str">
        <f ca="1">IF(INDIRECT("A"&amp;ROW())="","",RANK([Data],[Data],1)+COUNTIF([Data],Tabulka249[[#This Row],[Data]])-1)</f>
        <v/>
      </c>
      <c r="I463" s="5" t="str">
        <f ca="1">IF(INDIRECT("A"&amp;ROW())="","",(Tabulka249[[#This Row],[Pořadí2 - i2]]-1)/COUNT([Data]))</f>
        <v/>
      </c>
      <c r="J463" s="5" t="str">
        <f ca="1">IF(INDIRECT("A"&amp;ROW())="","",H463/COUNT([Data]))</f>
        <v/>
      </c>
      <c r="K463" s="72" t="str">
        <f ca="1">IF(INDIRECT("A"&amp;ROW())="","",NORMDIST(Tabulka249[[#This Row],[Data]],$X$6,$X$7,1))</f>
        <v/>
      </c>
      <c r="L463" s="5" t="str">
        <f t="shared" ca="1" si="22"/>
        <v/>
      </c>
      <c r="M463" s="5" t="str">
        <f>IF(ROW()=7,MAX(Tabulka249[D_i]),"")</f>
        <v/>
      </c>
      <c r="N463" s="5"/>
      <c r="O463" s="80"/>
      <c r="P463" s="80"/>
      <c r="Q463" s="80"/>
      <c r="R463" s="76" t="str">
        <f>IF(ROW()=7,IF(SUM([pomocná])&gt;0,SUM([pomocná]),1.36/SQRT(COUNT(Tabulka249[Data]))),"")</f>
        <v/>
      </c>
      <c r="S463" s="79"/>
      <c r="T463" s="72"/>
      <c r="U463" s="72"/>
      <c r="V463" s="72"/>
    </row>
    <row r="464" spans="1:22">
      <c r="A464" s="4" t="str">
        <f>IF('Odhad parametrů populace'!D467="","",'Odhad parametrů populace'!D467)</f>
        <v/>
      </c>
      <c r="B464" s="69" t="str">
        <f ca="1">IF(INDIRECT("A"&amp;ROW())="","",RANK(A464,[Data],1))</f>
        <v/>
      </c>
      <c r="C464" s="5" t="str">
        <f ca="1">IF(INDIRECT("A"&amp;ROW())="","",(B464-1)/COUNT([Data]))</f>
        <v/>
      </c>
      <c r="D464" s="5" t="str">
        <f ca="1">IF(INDIRECT("A"&amp;ROW())="","",B464/COUNT([Data]))</f>
        <v/>
      </c>
      <c r="E464" t="str">
        <f t="shared" ca="1" si="23"/>
        <v/>
      </c>
      <c r="F464" s="5" t="str">
        <f t="shared" ca="1" si="21"/>
        <v/>
      </c>
      <c r="G464" s="5" t="str">
        <f>IF(ROW()=7,MAX([D_i]),"")</f>
        <v/>
      </c>
      <c r="H464" s="69" t="str">
        <f ca="1">IF(INDIRECT("A"&amp;ROW())="","",RANK([Data],[Data],1)+COUNTIF([Data],Tabulka249[[#This Row],[Data]])-1)</f>
        <v/>
      </c>
      <c r="I464" s="5" t="str">
        <f ca="1">IF(INDIRECT("A"&amp;ROW())="","",(Tabulka249[[#This Row],[Pořadí2 - i2]]-1)/COUNT([Data]))</f>
        <v/>
      </c>
      <c r="J464" s="5" t="str">
        <f ca="1">IF(INDIRECT("A"&amp;ROW())="","",H464/COUNT([Data]))</f>
        <v/>
      </c>
      <c r="K464" s="72" t="str">
        <f ca="1">IF(INDIRECT("A"&amp;ROW())="","",NORMDIST(Tabulka249[[#This Row],[Data]],$X$6,$X$7,1))</f>
        <v/>
      </c>
      <c r="L464" s="5" t="str">
        <f t="shared" ca="1" si="22"/>
        <v/>
      </c>
      <c r="M464" s="5" t="str">
        <f>IF(ROW()=7,MAX(Tabulka249[D_i]),"")</f>
        <v/>
      </c>
      <c r="N464" s="5"/>
      <c r="O464" s="80"/>
      <c r="P464" s="80"/>
      <c r="Q464" s="80"/>
      <c r="R464" s="76" t="str">
        <f>IF(ROW()=7,IF(SUM([pomocná])&gt;0,SUM([pomocná]),1.36/SQRT(COUNT(Tabulka249[Data]))),"")</f>
        <v/>
      </c>
      <c r="S464" s="79"/>
      <c r="T464" s="72"/>
      <c r="U464" s="72"/>
      <c r="V464" s="72"/>
    </row>
    <row r="465" spans="1:22">
      <c r="A465" s="4" t="str">
        <f>IF('Odhad parametrů populace'!D468="","",'Odhad parametrů populace'!D468)</f>
        <v/>
      </c>
      <c r="B465" s="69" t="str">
        <f ca="1">IF(INDIRECT("A"&amp;ROW())="","",RANK(A465,[Data],1))</f>
        <v/>
      </c>
      <c r="C465" s="5" t="str">
        <f ca="1">IF(INDIRECT("A"&amp;ROW())="","",(B465-1)/COUNT([Data]))</f>
        <v/>
      </c>
      <c r="D465" s="5" t="str">
        <f ca="1">IF(INDIRECT("A"&amp;ROW())="","",B465/COUNT([Data]))</f>
        <v/>
      </c>
      <c r="E465" t="str">
        <f t="shared" ca="1" si="23"/>
        <v/>
      </c>
      <c r="F465" s="5" t="str">
        <f t="shared" ca="1" si="21"/>
        <v/>
      </c>
      <c r="G465" s="5" t="str">
        <f>IF(ROW()=7,MAX([D_i]),"")</f>
        <v/>
      </c>
      <c r="H465" s="69" t="str">
        <f ca="1">IF(INDIRECT("A"&amp;ROW())="","",RANK([Data],[Data],1)+COUNTIF([Data],Tabulka249[[#This Row],[Data]])-1)</f>
        <v/>
      </c>
      <c r="I465" s="5" t="str">
        <f ca="1">IF(INDIRECT("A"&amp;ROW())="","",(Tabulka249[[#This Row],[Pořadí2 - i2]]-1)/COUNT([Data]))</f>
        <v/>
      </c>
      <c r="J465" s="5" t="str">
        <f ca="1">IF(INDIRECT("A"&amp;ROW())="","",H465/COUNT([Data]))</f>
        <v/>
      </c>
      <c r="K465" s="72" t="str">
        <f ca="1">IF(INDIRECT("A"&amp;ROW())="","",NORMDIST(Tabulka249[[#This Row],[Data]],$X$6,$X$7,1))</f>
        <v/>
      </c>
      <c r="L465" s="5" t="str">
        <f t="shared" ca="1" si="22"/>
        <v/>
      </c>
      <c r="M465" s="5" t="str">
        <f>IF(ROW()=7,MAX(Tabulka249[D_i]),"")</f>
        <v/>
      </c>
      <c r="N465" s="5"/>
      <c r="O465" s="80"/>
      <c r="P465" s="80"/>
      <c r="Q465" s="80"/>
      <c r="R465" s="76" t="str">
        <f>IF(ROW()=7,IF(SUM([pomocná])&gt;0,SUM([pomocná]),1.36/SQRT(COUNT(Tabulka249[Data]))),"")</f>
        <v/>
      </c>
      <c r="S465" s="79"/>
      <c r="T465" s="72"/>
      <c r="U465" s="72"/>
      <c r="V465" s="72"/>
    </row>
    <row r="466" spans="1:22">
      <c r="A466" s="4" t="str">
        <f>IF('Odhad parametrů populace'!D469="","",'Odhad parametrů populace'!D469)</f>
        <v/>
      </c>
      <c r="B466" s="69" t="str">
        <f ca="1">IF(INDIRECT("A"&amp;ROW())="","",RANK(A466,[Data],1))</f>
        <v/>
      </c>
      <c r="C466" s="5" t="str">
        <f ca="1">IF(INDIRECT("A"&amp;ROW())="","",(B466-1)/COUNT([Data]))</f>
        <v/>
      </c>
      <c r="D466" s="5" t="str">
        <f ca="1">IF(INDIRECT("A"&amp;ROW())="","",B466/COUNT([Data]))</f>
        <v/>
      </c>
      <c r="E466" t="str">
        <f t="shared" ca="1" si="23"/>
        <v/>
      </c>
      <c r="F466" s="5" t="str">
        <f t="shared" ca="1" si="21"/>
        <v/>
      </c>
      <c r="G466" s="5" t="str">
        <f>IF(ROW()=7,MAX([D_i]),"")</f>
        <v/>
      </c>
      <c r="H466" s="69" t="str">
        <f ca="1">IF(INDIRECT("A"&amp;ROW())="","",RANK([Data],[Data],1)+COUNTIF([Data],Tabulka249[[#This Row],[Data]])-1)</f>
        <v/>
      </c>
      <c r="I466" s="5" t="str">
        <f ca="1">IF(INDIRECT("A"&amp;ROW())="","",(Tabulka249[[#This Row],[Pořadí2 - i2]]-1)/COUNT([Data]))</f>
        <v/>
      </c>
      <c r="J466" s="5" t="str">
        <f ca="1">IF(INDIRECT("A"&amp;ROW())="","",H466/COUNT([Data]))</f>
        <v/>
      </c>
      <c r="K466" s="72" t="str">
        <f ca="1">IF(INDIRECT("A"&amp;ROW())="","",NORMDIST(Tabulka249[[#This Row],[Data]],$X$6,$X$7,1))</f>
        <v/>
      </c>
      <c r="L466" s="5" t="str">
        <f t="shared" ca="1" si="22"/>
        <v/>
      </c>
      <c r="M466" s="5" t="str">
        <f>IF(ROW()=7,MAX(Tabulka249[D_i]),"")</f>
        <v/>
      </c>
      <c r="N466" s="5"/>
      <c r="O466" s="80"/>
      <c r="P466" s="80"/>
      <c r="Q466" s="80"/>
      <c r="R466" s="76" t="str">
        <f>IF(ROW()=7,IF(SUM([pomocná])&gt;0,SUM([pomocná]),1.36/SQRT(COUNT(Tabulka249[Data]))),"")</f>
        <v/>
      </c>
      <c r="S466" s="79"/>
      <c r="T466" s="72"/>
      <c r="U466" s="72"/>
      <c r="V466" s="72"/>
    </row>
    <row r="467" spans="1:22">
      <c r="A467" s="4" t="str">
        <f>IF('Odhad parametrů populace'!D470="","",'Odhad parametrů populace'!D470)</f>
        <v/>
      </c>
      <c r="B467" s="69" t="str">
        <f ca="1">IF(INDIRECT("A"&amp;ROW())="","",RANK(A467,[Data],1))</f>
        <v/>
      </c>
      <c r="C467" s="5" t="str">
        <f ca="1">IF(INDIRECT("A"&amp;ROW())="","",(B467-1)/COUNT([Data]))</f>
        <v/>
      </c>
      <c r="D467" s="5" t="str">
        <f ca="1">IF(INDIRECT("A"&amp;ROW())="","",B467/COUNT([Data]))</f>
        <v/>
      </c>
      <c r="E467" t="str">
        <f t="shared" ca="1" si="23"/>
        <v/>
      </c>
      <c r="F467" s="5" t="str">
        <f t="shared" ca="1" si="21"/>
        <v/>
      </c>
      <c r="G467" s="5" t="str">
        <f>IF(ROW()=7,MAX([D_i]),"")</f>
        <v/>
      </c>
      <c r="H467" s="69" t="str">
        <f ca="1">IF(INDIRECT("A"&amp;ROW())="","",RANK([Data],[Data],1)+COUNTIF([Data],Tabulka249[[#This Row],[Data]])-1)</f>
        <v/>
      </c>
      <c r="I467" s="5" t="str">
        <f ca="1">IF(INDIRECT("A"&amp;ROW())="","",(Tabulka249[[#This Row],[Pořadí2 - i2]]-1)/COUNT([Data]))</f>
        <v/>
      </c>
      <c r="J467" s="5" t="str">
        <f ca="1">IF(INDIRECT("A"&amp;ROW())="","",H467/COUNT([Data]))</f>
        <v/>
      </c>
      <c r="K467" s="72" t="str">
        <f ca="1">IF(INDIRECT("A"&amp;ROW())="","",NORMDIST(Tabulka249[[#This Row],[Data]],$X$6,$X$7,1))</f>
        <v/>
      </c>
      <c r="L467" s="5" t="str">
        <f t="shared" ca="1" si="22"/>
        <v/>
      </c>
      <c r="M467" s="5" t="str">
        <f>IF(ROW()=7,MAX(Tabulka249[D_i]),"")</f>
        <v/>
      </c>
      <c r="N467" s="5"/>
      <c r="O467" s="80"/>
      <c r="P467" s="80"/>
      <c r="Q467" s="80"/>
      <c r="R467" s="76" t="str">
        <f>IF(ROW()=7,IF(SUM([pomocná])&gt;0,SUM([pomocná]),1.36/SQRT(COUNT(Tabulka249[Data]))),"")</f>
        <v/>
      </c>
      <c r="S467" s="79"/>
      <c r="T467" s="72"/>
      <c r="U467" s="72"/>
      <c r="V467" s="72"/>
    </row>
    <row r="468" spans="1:22">
      <c r="A468" s="4" t="str">
        <f>IF('Odhad parametrů populace'!D471="","",'Odhad parametrů populace'!D471)</f>
        <v/>
      </c>
      <c r="B468" s="69" t="str">
        <f ca="1">IF(INDIRECT("A"&amp;ROW())="","",RANK(A468,[Data],1))</f>
        <v/>
      </c>
      <c r="C468" s="5" t="str">
        <f ca="1">IF(INDIRECT("A"&amp;ROW())="","",(B468-1)/COUNT([Data]))</f>
        <v/>
      </c>
      <c r="D468" s="5" t="str">
        <f ca="1">IF(INDIRECT("A"&amp;ROW())="","",B468/COUNT([Data]))</f>
        <v/>
      </c>
      <c r="E468" t="str">
        <f t="shared" ca="1" si="23"/>
        <v/>
      </c>
      <c r="F468" s="5" t="str">
        <f t="shared" ca="1" si="21"/>
        <v/>
      </c>
      <c r="G468" s="5" t="str">
        <f>IF(ROW()=7,MAX([D_i]),"")</f>
        <v/>
      </c>
      <c r="H468" s="69" t="str">
        <f ca="1">IF(INDIRECT("A"&amp;ROW())="","",RANK([Data],[Data],1)+COUNTIF([Data],Tabulka249[[#This Row],[Data]])-1)</f>
        <v/>
      </c>
      <c r="I468" s="5" t="str">
        <f ca="1">IF(INDIRECT("A"&amp;ROW())="","",(Tabulka249[[#This Row],[Pořadí2 - i2]]-1)/COUNT([Data]))</f>
        <v/>
      </c>
      <c r="J468" s="5" t="str">
        <f ca="1">IF(INDIRECT("A"&amp;ROW())="","",H468/COUNT([Data]))</f>
        <v/>
      </c>
      <c r="K468" s="72" t="str">
        <f ca="1">IF(INDIRECT("A"&amp;ROW())="","",NORMDIST(Tabulka249[[#This Row],[Data]],$X$6,$X$7,1))</f>
        <v/>
      </c>
      <c r="L468" s="5" t="str">
        <f t="shared" ca="1" si="22"/>
        <v/>
      </c>
      <c r="M468" s="5" t="str">
        <f>IF(ROW()=7,MAX(Tabulka249[D_i]),"")</f>
        <v/>
      </c>
      <c r="N468" s="5"/>
      <c r="O468" s="80"/>
      <c r="P468" s="80"/>
      <c r="Q468" s="80"/>
      <c r="R468" s="76" t="str">
        <f>IF(ROW()=7,IF(SUM([pomocná])&gt;0,SUM([pomocná]),1.36/SQRT(COUNT(Tabulka249[Data]))),"")</f>
        <v/>
      </c>
      <c r="S468" s="79"/>
      <c r="T468" s="72"/>
      <c r="U468" s="72"/>
      <c r="V468" s="72"/>
    </row>
    <row r="469" spans="1:22">
      <c r="A469" s="4" t="str">
        <f>IF('Odhad parametrů populace'!D472="","",'Odhad parametrů populace'!D472)</f>
        <v/>
      </c>
      <c r="B469" s="69" t="str">
        <f ca="1">IF(INDIRECT("A"&amp;ROW())="","",RANK(A469,[Data],1))</f>
        <v/>
      </c>
      <c r="C469" s="5" t="str">
        <f ca="1">IF(INDIRECT("A"&amp;ROW())="","",(B469-1)/COUNT([Data]))</f>
        <v/>
      </c>
      <c r="D469" s="5" t="str">
        <f ca="1">IF(INDIRECT("A"&amp;ROW())="","",B469/COUNT([Data]))</f>
        <v/>
      </c>
      <c r="E469" t="str">
        <f t="shared" ca="1" si="23"/>
        <v/>
      </c>
      <c r="F469" s="5" t="str">
        <f t="shared" ca="1" si="21"/>
        <v/>
      </c>
      <c r="G469" s="5" t="str">
        <f>IF(ROW()=7,MAX([D_i]),"")</f>
        <v/>
      </c>
      <c r="H469" s="69" t="str">
        <f ca="1">IF(INDIRECT("A"&amp;ROW())="","",RANK([Data],[Data],1)+COUNTIF([Data],Tabulka249[[#This Row],[Data]])-1)</f>
        <v/>
      </c>
      <c r="I469" s="5" t="str">
        <f ca="1">IF(INDIRECT("A"&amp;ROW())="","",(Tabulka249[[#This Row],[Pořadí2 - i2]]-1)/COUNT([Data]))</f>
        <v/>
      </c>
      <c r="J469" s="5" t="str">
        <f ca="1">IF(INDIRECT("A"&amp;ROW())="","",H469/COUNT([Data]))</f>
        <v/>
      </c>
      <c r="K469" s="72" t="str">
        <f ca="1">IF(INDIRECT("A"&amp;ROW())="","",NORMDIST(Tabulka249[[#This Row],[Data]],$X$6,$X$7,1))</f>
        <v/>
      </c>
      <c r="L469" s="5" t="str">
        <f t="shared" ca="1" si="22"/>
        <v/>
      </c>
      <c r="M469" s="5" t="str">
        <f>IF(ROW()=7,MAX(Tabulka249[D_i]),"")</f>
        <v/>
      </c>
      <c r="N469" s="5"/>
      <c r="O469" s="80"/>
      <c r="P469" s="80"/>
      <c r="Q469" s="80"/>
      <c r="R469" s="76" t="str">
        <f>IF(ROW()=7,IF(SUM([pomocná])&gt;0,SUM([pomocná]),1.36/SQRT(COUNT(Tabulka249[Data]))),"")</f>
        <v/>
      </c>
      <c r="S469" s="79"/>
      <c r="T469" s="72"/>
      <c r="U469" s="72"/>
      <c r="V469" s="72"/>
    </row>
    <row r="470" spans="1:22">
      <c r="A470" s="4" t="str">
        <f>IF('Odhad parametrů populace'!D473="","",'Odhad parametrů populace'!D473)</f>
        <v/>
      </c>
      <c r="B470" s="69" t="str">
        <f ca="1">IF(INDIRECT("A"&amp;ROW())="","",RANK(A470,[Data],1))</f>
        <v/>
      </c>
      <c r="C470" s="5" t="str">
        <f ca="1">IF(INDIRECT("A"&amp;ROW())="","",(B470-1)/COUNT([Data]))</f>
        <v/>
      </c>
      <c r="D470" s="5" t="str">
        <f ca="1">IF(INDIRECT("A"&amp;ROW())="","",B470/COUNT([Data]))</f>
        <v/>
      </c>
      <c r="E470" t="str">
        <f t="shared" ca="1" si="23"/>
        <v/>
      </c>
      <c r="F470" s="5" t="str">
        <f t="shared" ca="1" si="21"/>
        <v/>
      </c>
      <c r="G470" s="5" t="str">
        <f>IF(ROW()=7,MAX([D_i]),"")</f>
        <v/>
      </c>
      <c r="H470" s="69" t="str">
        <f ca="1">IF(INDIRECT("A"&amp;ROW())="","",RANK([Data],[Data],1)+COUNTIF([Data],Tabulka249[[#This Row],[Data]])-1)</f>
        <v/>
      </c>
      <c r="I470" s="5" t="str">
        <f ca="1">IF(INDIRECT("A"&amp;ROW())="","",(Tabulka249[[#This Row],[Pořadí2 - i2]]-1)/COUNT([Data]))</f>
        <v/>
      </c>
      <c r="J470" s="5" t="str">
        <f ca="1">IF(INDIRECT("A"&amp;ROW())="","",H470/COUNT([Data]))</f>
        <v/>
      </c>
      <c r="K470" s="72" t="str">
        <f ca="1">IF(INDIRECT("A"&amp;ROW())="","",NORMDIST(Tabulka249[[#This Row],[Data]],$X$6,$X$7,1))</f>
        <v/>
      </c>
      <c r="L470" s="5" t="str">
        <f t="shared" ca="1" si="22"/>
        <v/>
      </c>
      <c r="M470" s="5" t="str">
        <f>IF(ROW()=7,MAX(Tabulka249[D_i]),"")</f>
        <v/>
      </c>
      <c r="N470" s="5"/>
      <c r="O470" s="80"/>
      <c r="P470" s="80"/>
      <c r="Q470" s="80"/>
      <c r="R470" s="76" t="str">
        <f>IF(ROW()=7,IF(SUM([pomocná])&gt;0,SUM([pomocná]),1.36/SQRT(COUNT(Tabulka249[Data]))),"")</f>
        <v/>
      </c>
      <c r="S470" s="79"/>
      <c r="T470" s="72"/>
      <c r="U470" s="72"/>
      <c r="V470" s="72"/>
    </row>
    <row r="471" spans="1:22">
      <c r="A471" s="4" t="str">
        <f>IF('Odhad parametrů populace'!D474="","",'Odhad parametrů populace'!D474)</f>
        <v/>
      </c>
      <c r="B471" s="69" t="str">
        <f ca="1">IF(INDIRECT("A"&amp;ROW())="","",RANK(A471,[Data],1))</f>
        <v/>
      </c>
      <c r="C471" s="5" t="str">
        <f ca="1">IF(INDIRECT("A"&amp;ROW())="","",(B471-1)/COUNT([Data]))</f>
        <v/>
      </c>
      <c r="D471" s="5" t="str">
        <f ca="1">IF(INDIRECT("A"&amp;ROW())="","",B471/COUNT([Data]))</f>
        <v/>
      </c>
      <c r="E471" t="str">
        <f t="shared" ca="1" si="23"/>
        <v/>
      </c>
      <c r="F471" s="5" t="str">
        <f t="shared" ca="1" si="21"/>
        <v/>
      </c>
      <c r="G471" s="5" t="str">
        <f>IF(ROW()=7,MAX([D_i]),"")</f>
        <v/>
      </c>
      <c r="H471" s="69" t="str">
        <f ca="1">IF(INDIRECT("A"&amp;ROW())="","",RANK([Data],[Data],1)+COUNTIF([Data],Tabulka249[[#This Row],[Data]])-1)</f>
        <v/>
      </c>
      <c r="I471" s="5" t="str">
        <f ca="1">IF(INDIRECT("A"&amp;ROW())="","",(Tabulka249[[#This Row],[Pořadí2 - i2]]-1)/COUNT([Data]))</f>
        <v/>
      </c>
      <c r="J471" s="5" t="str">
        <f ca="1">IF(INDIRECT("A"&amp;ROW())="","",H471/COUNT([Data]))</f>
        <v/>
      </c>
      <c r="K471" s="72" t="str">
        <f ca="1">IF(INDIRECT("A"&amp;ROW())="","",NORMDIST(Tabulka249[[#This Row],[Data]],$X$6,$X$7,1))</f>
        <v/>
      </c>
      <c r="L471" s="5" t="str">
        <f t="shared" ca="1" si="22"/>
        <v/>
      </c>
      <c r="M471" s="5" t="str">
        <f>IF(ROW()=7,MAX(Tabulka249[D_i]),"")</f>
        <v/>
      </c>
      <c r="N471" s="5"/>
      <c r="O471" s="80"/>
      <c r="P471" s="80"/>
      <c r="Q471" s="80"/>
      <c r="R471" s="76" t="str">
        <f>IF(ROW()=7,IF(SUM([pomocná])&gt;0,SUM([pomocná]),1.36/SQRT(COUNT(Tabulka249[Data]))),"")</f>
        <v/>
      </c>
      <c r="S471" s="79"/>
      <c r="T471" s="72"/>
      <c r="U471" s="72"/>
      <c r="V471" s="72"/>
    </row>
    <row r="472" spans="1:22">
      <c r="A472" s="4" t="str">
        <f>IF('Odhad parametrů populace'!D475="","",'Odhad parametrů populace'!D475)</f>
        <v/>
      </c>
      <c r="B472" s="69" t="str">
        <f ca="1">IF(INDIRECT("A"&amp;ROW())="","",RANK(A472,[Data],1))</f>
        <v/>
      </c>
      <c r="C472" s="5" t="str">
        <f ca="1">IF(INDIRECT("A"&amp;ROW())="","",(B472-1)/COUNT([Data]))</f>
        <v/>
      </c>
      <c r="D472" s="5" t="str">
        <f ca="1">IF(INDIRECT("A"&amp;ROW())="","",B472/COUNT([Data]))</f>
        <v/>
      </c>
      <c r="E472" t="str">
        <f t="shared" ca="1" si="23"/>
        <v/>
      </c>
      <c r="F472" s="5" t="str">
        <f t="shared" ca="1" si="21"/>
        <v/>
      </c>
      <c r="G472" s="5" t="str">
        <f>IF(ROW()=7,MAX([D_i]),"")</f>
        <v/>
      </c>
      <c r="H472" s="69" t="str">
        <f ca="1">IF(INDIRECT("A"&amp;ROW())="","",RANK([Data],[Data],1)+COUNTIF([Data],Tabulka249[[#This Row],[Data]])-1)</f>
        <v/>
      </c>
      <c r="I472" s="5" t="str">
        <f ca="1">IF(INDIRECT("A"&amp;ROW())="","",(Tabulka249[[#This Row],[Pořadí2 - i2]]-1)/COUNT([Data]))</f>
        <v/>
      </c>
      <c r="J472" s="5" t="str">
        <f ca="1">IF(INDIRECT("A"&amp;ROW())="","",H472/COUNT([Data]))</f>
        <v/>
      </c>
      <c r="K472" s="72" t="str">
        <f ca="1">IF(INDIRECT("A"&amp;ROW())="","",NORMDIST(Tabulka249[[#This Row],[Data]],$X$6,$X$7,1))</f>
        <v/>
      </c>
      <c r="L472" s="5" t="str">
        <f t="shared" ca="1" si="22"/>
        <v/>
      </c>
      <c r="M472" s="5" t="str">
        <f>IF(ROW()=7,MAX(Tabulka249[D_i]),"")</f>
        <v/>
      </c>
      <c r="N472" s="5"/>
      <c r="O472" s="80"/>
      <c r="P472" s="80"/>
      <c r="Q472" s="80"/>
      <c r="R472" s="76" t="str">
        <f>IF(ROW()=7,IF(SUM([pomocná])&gt;0,SUM([pomocná]),1.36/SQRT(COUNT(Tabulka249[Data]))),"")</f>
        <v/>
      </c>
      <c r="S472" s="79"/>
      <c r="T472" s="72"/>
      <c r="U472" s="72"/>
      <c r="V472" s="72"/>
    </row>
    <row r="473" spans="1:22">
      <c r="A473" s="4" t="str">
        <f>IF('Odhad parametrů populace'!D476="","",'Odhad parametrů populace'!D476)</f>
        <v/>
      </c>
      <c r="B473" s="69" t="str">
        <f ca="1">IF(INDIRECT("A"&amp;ROW())="","",RANK(A473,[Data],1))</f>
        <v/>
      </c>
      <c r="C473" s="5" t="str">
        <f ca="1">IF(INDIRECT("A"&amp;ROW())="","",(B473-1)/COUNT([Data]))</f>
        <v/>
      </c>
      <c r="D473" s="5" t="str">
        <f ca="1">IF(INDIRECT("A"&amp;ROW())="","",B473/COUNT([Data]))</f>
        <v/>
      </c>
      <c r="E473" t="str">
        <f t="shared" ca="1" si="23"/>
        <v/>
      </c>
      <c r="F473" s="5" t="str">
        <f t="shared" ca="1" si="21"/>
        <v/>
      </c>
      <c r="G473" s="5" t="str">
        <f>IF(ROW()=7,MAX([D_i]),"")</f>
        <v/>
      </c>
      <c r="H473" s="69" t="str">
        <f ca="1">IF(INDIRECT("A"&amp;ROW())="","",RANK([Data],[Data],1)+COUNTIF([Data],Tabulka249[[#This Row],[Data]])-1)</f>
        <v/>
      </c>
      <c r="I473" s="5" t="str">
        <f ca="1">IF(INDIRECT("A"&amp;ROW())="","",(Tabulka249[[#This Row],[Pořadí2 - i2]]-1)/COUNT([Data]))</f>
        <v/>
      </c>
      <c r="J473" s="5" t="str">
        <f ca="1">IF(INDIRECT("A"&amp;ROW())="","",H473/COUNT([Data]))</f>
        <v/>
      </c>
      <c r="K473" s="72" t="str">
        <f ca="1">IF(INDIRECT("A"&amp;ROW())="","",NORMDIST(Tabulka249[[#This Row],[Data]],$X$6,$X$7,1))</f>
        <v/>
      </c>
      <c r="L473" s="5" t="str">
        <f t="shared" ca="1" si="22"/>
        <v/>
      </c>
      <c r="M473" s="5" t="str">
        <f>IF(ROW()=7,MAX(Tabulka249[D_i]),"")</f>
        <v/>
      </c>
      <c r="N473" s="5"/>
      <c r="O473" s="80"/>
      <c r="P473" s="80"/>
      <c r="Q473" s="80"/>
      <c r="R473" s="76" t="str">
        <f>IF(ROW()=7,IF(SUM([pomocná])&gt;0,SUM([pomocná]),1.36/SQRT(COUNT(Tabulka249[Data]))),"")</f>
        <v/>
      </c>
      <c r="S473" s="79"/>
      <c r="T473" s="72"/>
      <c r="U473" s="72"/>
      <c r="V473" s="72"/>
    </row>
    <row r="474" spans="1:22">
      <c r="A474" s="4" t="str">
        <f>IF('Odhad parametrů populace'!D477="","",'Odhad parametrů populace'!D477)</f>
        <v/>
      </c>
      <c r="B474" s="69" t="str">
        <f ca="1">IF(INDIRECT("A"&amp;ROW())="","",RANK(A474,[Data],1))</f>
        <v/>
      </c>
      <c r="C474" s="5" t="str">
        <f ca="1">IF(INDIRECT("A"&amp;ROW())="","",(B474-1)/COUNT([Data]))</f>
        <v/>
      </c>
      <c r="D474" s="5" t="str">
        <f ca="1">IF(INDIRECT("A"&amp;ROW())="","",B474/COUNT([Data]))</f>
        <v/>
      </c>
      <c r="E474" t="str">
        <f t="shared" ca="1" si="23"/>
        <v/>
      </c>
      <c r="F474" s="5" t="str">
        <f t="shared" ca="1" si="21"/>
        <v/>
      </c>
      <c r="G474" s="5" t="str">
        <f>IF(ROW()=7,MAX([D_i]),"")</f>
        <v/>
      </c>
      <c r="H474" s="69" t="str">
        <f ca="1">IF(INDIRECT("A"&amp;ROW())="","",RANK([Data],[Data],1)+COUNTIF([Data],Tabulka249[[#This Row],[Data]])-1)</f>
        <v/>
      </c>
      <c r="I474" s="5" t="str">
        <f ca="1">IF(INDIRECT("A"&amp;ROW())="","",(Tabulka249[[#This Row],[Pořadí2 - i2]]-1)/COUNT([Data]))</f>
        <v/>
      </c>
      <c r="J474" s="5" t="str">
        <f ca="1">IF(INDIRECT("A"&amp;ROW())="","",H474/COUNT([Data]))</f>
        <v/>
      </c>
      <c r="K474" s="72" t="str">
        <f ca="1">IF(INDIRECT("A"&amp;ROW())="","",NORMDIST(Tabulka249[[#This Row],[Data]],$X$6,$X$7,1))</f>
        <v/>
      </c>
      <c r="L474" s="5" t="str">
        <f t="shared" ca="1" si="22"/>
        <v/>
      </c>
      <c r="M474" s="5" t="str">
        <f>IF(ROW()=7,MAX(Tabulka249[D_i]),"")</f>
        <v/>
      </c>
      <c r="N474" s="5"/>
      <c r="O474" s="80"/>
      <c r="P474" s="80"/>
      <c r="Q474" s="80"/>
      <c r="R474" s="76" t="str">
        <f>IF(ROW()=7,IF(SUM([pomocná])&gt;0,SUM([pomocná]),1.36/SQRT(COUNT(Tabulka249[Data]))),"")</f>
        <v/>
      </c>
      <c r="S474" s="79"/>
      <c r="T474" s="72"/>
      <c r="U474" s="72"/>
      <c r="V474" s="72"/>
    </row>
    <row r="475" spans="1:22">
      <c r="A475" s="4" t="str">
        <f>IF('Odhad parametrů populace'!D478="","",'Odhad parametrů populace'!D478)</f>
        <v/>
      </c>
      <c r="B475" s="69" t="str">
        <f ca="1">IF(INDIRECT("A"&amp;ROW())="","",RANK(A475,[Data],1))</f>
        <v/>
      </c>
      <c r="C475" s="5" t="str">
        <f ca="1">IF(INDIRECT("A"&amp;ROW())="","",(B475-1)/COUNT([Data]))</f>
        <v/>
      </c>
      <c r="D475" s="5" t="str">
        <f ca="1">IF(INDIRECT("A"&amp;ROW())="","",B475/COUNT([Data]))</f>
        <v/>
      </c>
      <c r="E475" t="str">
        <f t="shared" ca="1" si="23"/>
        <v/>
      </c>
      <c r="F475" s="5" t="str">
        <f t="shared" ca="1" si="21"/>
        <v/>
      </c>
      <c r="G475" s="5" t="str">
        <f>IF(ROW()=7,MAX([D_i]),"")</f>
        <v/>
      </c>
      <c r="H475" s="69" t="str">
        <f ca="1">IF(INDIRECT("A"&amp;ROW())="","",RANK([Data],[Data],1)+COUNTIF([Data],Tabulka249[[#This Row],[Data]])-1)</f>
        <v/>
      </c>
      <c r="I475" s="5" t="str">
        <f ca="1">IF(INDIRECT("A"&amp;ROW())="","",(Tabulka249[[#This Row],[Pořadí2 - i2]]-1)/COUNT([Data]))</f>
        <v/>
      </c>
      <c r="J475" s="5" t="str">
        <f ca="1">IF(INDIRECT("A"&amp;ROW())="","",H475/COUNT([Data]))</f>
        <v/>
      </c>
      <c r="K475" s="72" t="str">
        <f ca="1">IF(INDIRECT("A"&amp;ROW())="","",NORMDIST(Tabulka249[[#This Row],[Data]],$X$6,$X$7,1))</f>
        <v/>
      </c>
      <c r="L475" s="5" t="str">
        <f t="shared" ca="1" si="22"/>
        <v/>
      </c>
      <c r="M475" s="5" t="str">
        <f>IF(ROW()=7,MAX(Tabulka249[D_i]),"")</f>
        <v/>
      </c>
      <c r="N475" s="5"/>
      <c r="O475" s="80"/>
      <c r="P475" s="80"/>
      <c r="Q475" s="80"/>
      <c r="R475" s="76" t="str">
        <f>IF(ROW()=7,IF(SUM([pomocná])&gt;0,SUM([pomocná]),1.36/SQRT(COUNT(Tabulka249[Data]))),"")</f>
        <v/>
      </c>
      <c r="S475" s="79"/>
      <c r="T475" s="72"/>
      <c r="U475" s="72"/>
      <c r="V475" s="72"/>
    </row>
    <row r="476" spans="1:22">
      <c r="A476" s="4" t="str">
        <f>IF('Odhad parametrů populace'!D479="","",'Odhad parametrů populace'!D479)</f>
        <v/>
      </c>
      <c r="B476" s="69" t="str">
        <f ca="1">IF(INDIRECT("A"&amp;ROW())="","",RANK(A476,[Data],1))</f>
        <v/>
      </c>
      <c r="C476" s="5" t="str">
        <f ca="1">IF(INDIRECT("A"&amp;ROW())="","",(B476-1)/COUNT([Data]))</f>
        <v/>
      </c>
      <c r="D476" s="5" t="str">
        <f ca="1">IF(INDIRECT("A"&amp;ROW())="","",B476/COUNT([Data]))</f>
        <v/>
      </c>
      <c r="E476" t="str">
        <f t="shared" ca="1" si="23"/>
        <v/>
      </c>
      <c r="F476" s="5" t="str">
        <f t="shared" ca="1" si="21"/>
        <v/>
      </c>
      <c r="G476" s="5" t="str">
        <f>IF(ROW()=7,MAX([D_i]),"")</f>
        <v/>
      </c>
      <c r="H476" s="69" t="str">
        <f ca="1">IF(INDIRECT("A"&amp;ROW())="","",RANK([Data],[Data],1)+COUNTIF([Data],Tabulka249[[#This Row],[Data]])-1)</f>
        <v/>
      </c>
      <c r="I476" s="5" t="str">
        <f ca="1">IF(INDIRECT("A"&amp;ROW())="","",(Tabulka249[[#This Row],[Pořadí2 - i2]]-1)/COUNT([Data]))</f>
        <v/>
      </c>
      <c r="J476" s="5" t="str">
        <f ca="1">IF(INDIRECT("A"&amp;ROW())="","",H476/COUNT([Data]))</f>
        <v/>
      </c>
      <c r="K476" s="72" t="str">
        <f ca="1">IF(INDIRECT("A"&amp;ROW())="","",NORMDIST(Tabulka249[[#This Row],[Data]],$X$6,$X$7,1))</f>
        <v/>
      </c>
      <c r="L476" s="5" t="str">
        <f t="shared" ca="1" si="22"/>
        <v/>
      </c>
      <c r="M476" s="5" t="str">
        <f>IF(ROW()=7,MAX(Tabulka249[D_i]),"")</f>
        <v/>
      </c>
      <c r="N476" s="5"/>
      <c r="O476" s="80"/>
      <c r="P476" s="80"/>
      <c r="Q476" s="80"/>
      <c r="R476" s="76" t="str">
        <f>IF(ROW()=7,IF(SUM([pomocná])&gt;0,SUM([pomocná]),1.36/SQRT(COUNT(Tabulka249[Data]))),"")</f>
        <v/>
      </c>
      <c r="S476" s="79"/>
      <c r="T476" s="72"/>
      <c r="U476" s="72"/>
      <c r="V476" s="72"/>
    </row>
    <row r="477" spans="1:22">
      <c r="A477" s="4" t="str">
        <f>IF('Odhad parametrů populace'!D480="","",'Odhad parametrů populace'!D480)</f>
        <v/>
      </c>
      <c r="B477" s="69" t="str">
        <f ca="1">IF(INDIRECT("A"&amp;ROW())="","",RANK(A477,[Data],1))</f>
        <v/>
      </c>
      <c r="C477" s="5" t="str">
        <f ca="1">IF(INDIRECT("A"&amp;ROW())="","",(B477-1)/COUNT([Data]))</f>
        <v/>
      </c>
      <c r="D477" s="5" t="str">
        <f ca="1">IF(INDIRECT("A"&amp;ROW())="","",B477/COUNT([Data]))</f>
        <v/>
      </c>
      <c r="E477" t="str">
        <f t="shared" ca="1" si="23"/>
        <v/>
      </c>
      <c r="F477" s="5" t="str">
        <f t="shared" ca="1" si="21"/>
        <v/>
      </c>
      <c r="G477" s="5" t="str">
        <f>IF(ROW()=7,MAX([D_i]),"")</f>
        <v/>
      </c>
      <c r="H477" s="69" t="str">
        <f ca="1">IF(INDIRECT("A"&amp;ROW())="","",RANK([Data],[Data],1)+COUNTIF([Data],Tabulka249[[#This Row],[Data]])-1)</f>
        <v/>
      </c>
      <c r="I477" s="5" t="str">
        <f ca="1">IF(INDIRECT("A"&amp;ROW())="","",(Tabulka249[[#This Row],[Pořadí2 - i2]]-1)/COUNT([Data]))</f>
        <v/>
      </c>
      <c r="J477" s="5" t="str">
        <f ca="1">IF(INDIRECT("A"&amp;ROW())="","",H477/COUNT([Data]))</f>
        <v/>
      </c>
      <c r="K477" s="72" t="str">
        <f ca="1">IF(INDIRECT("A"&amp;ROW())="","",NORMDIST(Tabulka249[[#This Row],[Data]],$X$6,$X$7,1))</f>
        <v/>
      </c>
      <c r="L477" s="5" t="str">
        <f t="shared" ca="1" si="22"/>
        <v/>
      </c>
      <c r="M477" s="5" t="str">
        <f>IF(ROW()=7,MAX(Tabulka249[D_i]),"")</f>
        <v/>
      </c>
      <c r="N477" s="5"/>
      <c r="O477" s="80"/>
      <c r="P477" s="80"/>
      <c r="Q477" s="80"/>
      <c r="R477" s="76" t="str">
        <f>IF(ROW()=7,IF(SUM([pomocná])&gt;0,SUM([pomocná]),1.36/SQRT(COUNT(Tabulka249[Data]))),"")</f>
        <v/>
      </c>
      <c r="S477" s="79"/>
      <c r="T477" s="72"/>
      <c r="U477" s="72"/>
      <c r="V477" s="72"/>
    </row>
    <row r="478" spans="1:22">
      <c r="A478" s="4" t="str">
        <f>IF('Odhad parametrů populace'!D481="","",'Odhad parametrů populace'!D481)</f>
        <v/>
      </c>
      <c r="B478" s="69" t="str">
        <f ca="1">IF(INDIRECT("A"&amp;ROW())="","",RANK(A478,[Data],1))</f>
        <v/>
      </c>
      <c r="C478" s="5" t="str">
        <f ca="1">IF(INDIRECT("A"&amp;ROW())="","",(B478-1)/COUNT([Data]))</f>
        <v/>
      </c>
      <c r="D478" s="5" t="str">
        <f ca="1">IF(INDIRECT("A"&amp;ROW())="","",B478/COUNT([Data]))</f>
        <v/>
      </c>
      <c r="E478" t="str">
        <f t="shared" ca="1" si="23"/>
        <v/>
      </c>
      <c r="F478" s="5" t="str">
        <f t="shared" ca="1" si="21"/>
        <v/>
      </c>
      <c r="G478" s="5" t="str">
        <f>IF(ROW()=7,MAX([D_i]),"")</f>
        <v/>
      </c>
      <c r="H478" s="69" t="str">
        <f ca="1">IF(INDIRECT("A"&amp;ROW())="","",RANK([Data],[Data],1)+COUNTIF([Data],Tabulka249[[#This Row],[Data]])-1)</f>
        <v/>
      </c>
      <c r="I478" s="5" t="str">
        <f ca="1">IF(INDIRECT("A"&amp;ROW())="","",(Tabulka249[[#This Row],[Pořadí2 - i2]]-1)/COUNT([Data]))</f>
        <v/>
      </c>
      <c r="J478" s="5" t="str">
        <f ca="1">IF(INDIRECT("A"&amp;ROW())="","",H478/COUNT([Data]))</f>
        <v/>
      </c>
      <c r="K478" s="72" t="str">
        <f ca="1">IF(INDIRECT("A"&amp;ROW())="","",NORMDIST(Tabulka249[[#This Row],[Data]],$X$6,$X$7,1))</f>
        <v/>
      </c>
      <c r="L478" s="5" t="str">
        <f t="shared" ca="1" si="22"/>
        <v/>
      </c>
      <c r="M478" s="5" t="str">
        <f>IF(ROW()=7,MAX(Tabulka249[D_i]),"")</f>
        <v/>
      </c>
      <c r="N478" s="5"/>
      <c r="O478" s="80"/>
      <c r="P478" s="80"/>
      <c r="Q478" s="80"/>
      <c r="R478" s="76" t="str">
        <f>IF(ROW()=7,IF(SUM([pomocná])&gt;0,SUM([pomocná]),1.36/SQRT(COUNT(Tabulka249[Data]))),"")</f>
        <v/>
      </c>
      <c r="S478" s="79"/>
      <c r="T478" s="72"/>
      <c r="U478" s="72"/>
      <c r="V478" s="72"/>
    </row>
    <row r="479" spans="1:22">
      <c r="A479" s="4" t="str">
        <f>IF('Odhad parametrů populace'!D482="","",'Odhad parametrů populace'!D482)</f>
        <v/>
      </c>
      <c r="B479" s="69" t="str">
        <f ca="1">IF(INDIRECT("A"&amp;ROW())="","",RANK(A479,[Data],1))</f>
        <v/>
      </c>
      <c r="C479" s="5" t="str">
        <f ca="1">IF(INDIRECT("A"&amp;ROW())="","",(B479-1)/COUNT([Data]))</f>
        <v/>
      </c>
      <c r="D479" s="5" t="str">
        <f ca="1">IF(INDIRECT("A"&amp;ROW())="","",B479/COUNT([Data]))</f>
        <v/>
      </c>
      <c r="E479" t="str">
        <f t="shared" ca="1" si="23"/>
        <v/>
      </c>
      <c r="F479" s="5" t="str">
        <f t="shared" ca="1" si="21"/>
        <v/>
      </c>
      <c r="G479" s="5" t="str">
        <f>IF(ROW()=7,MAX([D_i]),"")</f>
        <v/>
      </c>
      <c r="H479" s="69" t="str">
        <f ca="1">IF(INDIRECT("A"&amp;ROW())="","",RANK([Data],[Data],1)+COUNTIF([Data],Tabulka249[[#This Row],[Data]])-1)</f>
        <v/>
      </c>
      <c r="I479" s="5" t="str">
        <f ca="1">IF(INDIRECT("A"&amp;ROW())="","",(Tabulka249[[#This Row],[Pořadí2 - i2]]-1)/COUNT([Data]))</f>
        <v/>
      </c>
      <c r="J479" s="5" t="str">
        <f ca="1">IF(INDIRECT("A"&amp;ROW())="","",H479/COUNT([Data]))</f>
        <v/>
      </c>
      <c r="K479" s="72" t="str">
        <f ca="1">IF(INDIRECT("A"&amp;ROW())="","",NORMDIST(Tabulka249[[#This Row],[Data]],$X$6,$X$7,1))</f>
        <v/>
      </c>
      <c r="L479" s="5" t="str">
        <f t="shared" ca="1" si="22"/>
        <v/>
      </c>
      <c r="M479" s="5" t="str">
        <f>IF(ROW()=7,MAX(Tabulka249[D_i]),"")</f>
        <v/>
      </c>
      <c r="N479" s="5"/>
      <c r="O479" s="80"/>
      <c r="P479" s="80"/>
      <c r="Q479" s="80"/>
      <c r="R479" s="76" t="str">
        <f>IF(ROW()=7,IF(SUM([pomocná])&gt;0,SUM([pomocná]),1.36/SQRT(COUNT(Tabulka249[Data]))),"")</f>
        <v/>
      </c>
      <c r="S479" s="79"/>
      <c r="T479" s="72"/>
      <c r="U479" s="72"/>
      <c r="V479" s="72"/>
    </row>
    <row r="480" spans="1:22">
      <c r="A480" s="4" t="str">
        <f>IF('Odhad parametrů populace'!D483="","",'Odhad parametrů populace'!D483)</f>
        <v/>
      </c>
      <c r="B480" s="69" t="str">
        <f ca="1">IF(INDIRECT("A"&amp;ROW())="","",RANK(A480,[Data],1))</f>
        <v/>
      </c>
      <c r="C480" s="5" t="str">
        <f ca="1">IF(INDIRECT("A"&amp;ROW())="","",(B480-1)/COUNT([Data]))</f>
        <v/>
      </c>
      <c r="D480" s="5" t="str">
        <f ca="1">IF(INDIRECT("A"&amp;ROW())="","",B480/COUNT([Data]))</f>
        <v/>
      </c>
      <c r="E480" t="str">
        <f t="shared" ca="1" si="23"/>
        <v/>
      </c>
      <c r="F480" s="5" t="str">
        <f t="shared" ca="1" si="21"/>
        <v/>
      </c>
      <c r="G480" s="5" t="str">
        <f>IF(ROW()=7,MAX([D_i]),"")</f>
        <v/>
      </c>
      <c r="H480" s="69" t="str">
        <f ca="1">IF(INDIRECT("A"&amp;ROW())="","",RANK([Data],[Data],1)+COUNTIF([Data],Tabulka249[[#This Row],[Data]])-1)</f>
        <v/>
      </c>
      <c r="I480" s="5" t="str">
        <f ca="1">IF(INDIRECT("A"&amp;ROW())="","",(Tabulka249[[#This Row],[Pořadí2 - i2]]-1)/COUNT([Data]))</f>
        <v/>
      </c>
      <c r="J480" s="5" t="str">
        <f ca="1">IF(INDIRECT("A"&amp;ROW())="","",H480/COUNT([Data]))</f>
        <v/>
      </c>
      <c r="K480" s="72" t="str">
        <f ca="1">IF(INDIRECT("A"&amp;ROW())="","",NORMDIST(Tabulka249[[#This Row],[Data]],$X$6,$X$7,1))</f>
        <v/>
      </c>
      <c r="L480" s="5" t="str">
        <f t="shared" ca="1" si="22"/>
        <v/>
      </c>
      <c r="M480" s="5" t="str">
        <f>IF(ROW()=7,MAX(Tabulka249[D_i]),"")</f>
        <v/>
      </c>
      <c r="N480" s="5"/>
      <c r="O480" s="80"/>
      <c r="P480" s="80"/>
      <c r="Q480" s="80"/>
      <c r="R480" s="76" t="str">
        <f>IF(ROW()=7,IF(SUM([pomocná])&gt;0,SUM([pomocná]),1.36/SQRT(COUNT(Tabulka249[Data]))),"")</f>
        <v/>
      </c>
      <c r="S480" s="79"/>
      <c r="T480" s="72"/>
      <c r="U480" s="72"/>
      <c r="V480" s="72"/>
    </row>
    <row r="481" spans="1:22">
      <c r="A481" s="4" t="str">
        <f>IF('Odhad parametrů populace'!D484="","",'Odhad parametrů populace'!D484)</f>
        <v/>
      </c>
      <c r="B481" s="69" t="str">
        <f ca="1">IF(INDIRECT("A"&amp;ROW())="","",RANK(A481,[Data],1))</f>
        <v/>
      </c>
      <c r="C481" s="5" t="str">
        <f ca="1">IF(INDIRECT("A"&amp;ROW())="","",(B481-1)/COUNT([Data]))</f>
        <v/>
      </c>
      <c r="D481" s="5" t="str">
        <f ca="1">IF(INDIRECT("A"&amp;ROW())="","",B481/COUNT([Data]))</f>
        <v/>
      </c>
      <c r="E481" t="str">
        <f t="shared" ca="1" si="23"/>
        <v/>
      </c>
      <c r="F481" s="5" t="str">
        <f t="shared" ca="1" si="21"/>
        <v/>
      </c>
      <c r="G481" s="5" t="str">
        <f>IF(ROW()=7,MAX([D_i]),"")</f>
        <v/>
      </c>
      <c r="H481" s="69" t="str">
        <f ca="1">IF(INDIRECT("A"&amp;ROW())="","",RANK([Data],[Data],1)+COUNTIF([Data],Tabulka249[[#This Row],[Data]])-1)</f>
        <v/>
      </c>
      <c r="I481" s="5" t="str">
        <f ca="1">IF(INDIRECT("A"&amp;ROW())="","",(Tabulka249[[#This Row],[Pořadí2 - i2]]-1)/COUNT([Data]))</f>
        <v/>
      </c>
      <c r="J481" s="5" t="str">
        <f ca="1">IF(INDIRECT("A"&amp;ROW())="","",H481/COUNT([Data]))</f>
        <v/>
      </c>
      <c r="K481" s="72" t="str">
        <f ca="1">IF(INDIRECT("A"&amp;ROW())="","",NORMDIST(Tabulka249[[#This Row],[Data]],$X$6,$X$7,1))</f>
        <v/>
      </c>
      <c r="L481" s="5" t="str">
        <f t="shared" ca="1" si="22"/>
        <v/>
      </c>
      <c r="M481" s="5" t="str">
        <f>IF(ROW()=7,MAX(Tabulka249[D_i]),"")</f>
        <v/>
      </c>
      <c r="N481" s="5"/>
      <c r="O481" s="80"/>
      <c r="P481" s="80"/>
      <c r="Q481" s="80"/>
      <c r="R481" s="76" t="str">
        <f>IF(ROW()=7,IF(SUM([pomocná])&gt;0,SUM([pomocná]),1.36/SQRT(COUNT(Tabulka249[Data]))),"")</f>
        <v/>
      </c>
      <c r="S481" s="79"/>
      <c r="T481" s="72"/>
      <c r="U481" s="72"/>
      <c r="V481" s="72"/>
    </row>
    <row r="482" spans="1:22">
      <c r="A482" s="4" t="str">
        <f>IF('Odhad parametrů populace'!D485="","",'Odhad parametrů populace'!D485)</f>
        <v/>
      </c>
      <c r="B482" s="69" t="str">
        <f ca="1">IF(INDIRECT("A"&amp;ROW())="","",RANK(A482,[Data],1))</f>
        <v/>
      </c>
      <c r="C482" s="5" t="str">
        <f ca="1">IF(INDIRECT("A"&amp;ROW())="","",(B482-1)/COUNT([Data]))</f>
        <v/>
      </c>
      <c r="D482" s="5" t="str">
        <f ca="1">IF(INDIRECT("A"&amp;ROW())="","",B482/COUNT([Data]))</f>
        <v/>
      </c>
      <c r="E482" t="str">
        <f t="shared" ca="1" si="23"/>
        <v/>
      </c>
      <c r="F482" s="5" t="str">
        <f t="shared" ca="1" si="21"/>
        <v/>
      </c>
      <c r="G482" s="5" t="str">
        <f>IF(ROW()=7,MAX([D_i]),"")</f>
        <v/>
      </c>
      <c r="H482" s="69" t="str">
        <f ca="1">IF(INDIRECT("A"&amp;ROW())="","",RANK([Data],[Data],1)+COUNTIF([Data],Tabulka249[[#This Row],[Data]])-1)</f>
        <v/>
      </c>
      <c r="I482" s="5" t="str">
        <f ca="1">IF(INDIRECT("A"&amp;ROW())="","",(Tabulka249[[#This Row],[Pořadí2 - i2]]-1)/COUNT([Data]))</f>
        <v/>
      </c>
      <c r="J482" s="5" t="str">
        <f ca="1">IF(INDIRECT("A"&amp;ROW())="","",H482/COUNT([Data]))</f>
        <v/>
      </c>
      <c r="K482" s="72" t="str">
        <f ca="1">IF(INDIRECT("A"&amp;ROW())="","",NORMDIST(Tabulka249[[#This Row],[Data]],$X$6,$X$7,1))</f>
        <v/>
      </c>
      <c r="L482" s="5" t="str">
        <f t="shared" ca="1" si="22"/>
        <v/>
      </c>
      <c r="M482" s="5" t="str">
        <f>IF(ROW()=7,MAX(Tabulka249[D_i]),"")</f>
        <v/>
      </c>
      <c r="N482" s="5"/>
      <c r="O482" s="80"/>
      <c r="P482" s="80"/>
      <c r="Q482" s="80"/>
      <c r="R482" s="76" t="str">
        <f>IF(ROW()=7,IF(SUM([pomocná])&gt;0,SUM([pomocná]),1.36/SQRT(COUNT(Tabulka249[Data]))),"")</f>
        <v/>
      </c>
      <c r="S482" s="79"/>
      <c r="T482" s="72"/>
      <c r="U482" s="72"/>
      <c r="V482" s="72"/>
    </row>
    <row r="483" spans="1:22">
      <c r="A483" s="4" t="str">
        <f>IF('Odhad parametrů populace'!D486="","",'Odhad parametrů populace'!D486)</f>
        <v/>
      </c>
      <c r="B483" s="69" t="str">
        <f ca="1">IF(INDIRECT("A"&amp;ROW())="","",RANK(A483,[Data],1))</f>
        <v/>
      </c>
      <c r="C483" s="5" t="str">
        <f ca="1">IF(INDIRECT("A"&amp;ROW())="","",(B483-1)/COUNT([Data]))</f>
        <v/>
      </c>
      <c r="D483" s="5" t="str">
        <f ca="1">IF(INDIRECT("A"&amp;ROW())="","",B483/COUNT([Data]))</f>
        <v/>
      </c>
      <c r="E483" t="str">
        <f t="shared" ca="1" si="23"/>
        <v/>
      </c>
      <c r="F483" s="5" t="str">
        <f t="shared" ca="1" si="21"/>
        <v/>
      </c>
      <c r="G483" s="5" t="str">
        <f>IF(ROW()=7,MAX([D_i]),"")</f>
        <v/>
      </c>
      <c r="H483" s="69" t="str">
        <f ca="1">IF(INDIRECT("A"&amp;ROW())="","",RANK([Data],[Data],1)+COUNTIF([Data],Tabulka249[[#This Row],[Data]])-1)</f>
        <v/>
      </c>
      <c r="I483" s="5" t="str">
        <f ca="1">IF(INDIRECT("A"&amp;ROW())="","",(Tabulka249[[#This Row],[Pořadí2 - i2]]-1)/COUNT([Data]))</f>
        <v/>
      </c>
      <c r="J483" s="5" t="str">
        <f ca="1">IF(INDIRECT("A"&amp;ROW())="","",H483/COUNT([Data]))</f>
        <v/>
      </c>
      <c r="K483" s="72" t="str">
        <f ca="1">IF(INDIRECT("A"&amp;ROW())="","",NORMDIST(Tabulka249[[#This Row],[Data]],$X$6,$X$7,1))</f>
        <v/>
      </c>
      <c r="L483" s="5" t="str">
        <f t="shared" ca="1" si="22"/>
        <v/>
      </c>
      <c r="M483" s="5" t="str">
        <f>IF(ROW()=7,MAX(Tabulka249[D_i]),"")</f>
        <v/>
      </c>
      <c r="N483" s="5"/>
      <c r="O483" s="80"/>
      <c r="P483" s="80"/>
      <c r="Q483" s="80"/>
      <c r="R483" s="76" t="str">
        <f>IF(ROW()=7,IF(SUM([pomocná])&gt;0,SUM([pomocná]),1.36/SQRT(COUNT(Tabulka249[Data]))),"")</f>
        <v/>
      </c>
      <c r="S483" s="79"/>
      <c r="T483" s="72"/>
      <c r="U483" s="72"/>
      <c r="V483" s="72"/>
    </row>
    <row r="484" spans="1:22">
      <c r="A484" s="4" t="str">
        <f>IF('Odhad parametrů populace'!D487="","",'Odhad parametrů populace'!D487)</f>
        <v/>
      </c>
      <c r="B484" s="69" t="str">
        <f ca="1">IF(INDIRECT("A"&amp;ROW())="","",RANK(A484,[Data],1))</f>
        <v/>
      </c>
      <c r="C484" s="5" t="str">
        <f ca="1">IF(INDIRECT("A"&amp;ROW())="","",(B484-1)/COUNT([Data]))</f>
        <v/>
      </c>
      <c r="D484" s="5" t="str">
        <f ca="1">IF(INDIRECT("A"&amp;ROW())="","",B484/COUNT([Data]))</f>
        <v/>
      </c>
      <c r="E484" t="str">
        <f t="shared" ca="1" si="23"/>
        <v/>
      </c>
      <c r="F484" s="5" t="str">
        <f t="shared" ca="1" si="21"/>
        <v/>
      </c>
      <c r="G484" s="5" t="str">
        <f>IF(ROW()=7,MAX([D_i]),"")</f>
        <v/>
      </c>
      <c r="H484" s="69" t="str">
        <f ca="1">IF(INDIRECT("A"&amp;ROW())="","",RANK([Data],[Data],1)+COUNTIF([Data],Tabulka249[[#This Row],[Data]])-1)</f>
        <v/>
      </c>
      <c r="I484" s="5" t="str">
        <f ca="1">IF(INDIRECT("A"&amp;ROW())="","",(Tabulka249[[#This Row],[Pořadí2 - i2]]-1)/COUNT([Data]))</f>
        <v/>
      </c>
      <c r="J484" s="5" t="str">
        <f ca="1">IF(INDIRECT("A"&amp;ROW())="","",H484/COUNT([Data]))</f>
        <v/>
      </c>
      <c r="K484" s="72" t="str">
        <f ca="1">IF(INDIRECT("A"&amp;ROW())="","",NORMDIST(Tabulka249[[#This Row],[Data]],$X$6,$X$7,1))</f>
        <v/>
      </c>
      <c r="L484" s="5" t="str">
        <f t="shared" ca="1" si="22"/>
        <v/>
      </c>
      <c r="M484" s="5" t="str">
        <f>IF(ROW()=7,MAX(Tabulka249[D_i]),"")</f>
        <v/>
      </c>
      <c r="N484" s="5"/>
      <c r="O484" s="80"/>
      <c r="P484" s="80"/>
      <c r="Q484" s="80"/>
      <c r="R484" s="76" t="str">
        <f>IF(ROW()=7,IF(SUM([pomocná])&gt;0,SUM([pomocná]),1.36/SQRT(COUNT(Tabulka249[Data]))),"")</f>
        <v/>
      </c>
      <c r="S484" s="79"/>
      <c r="T484" s="72"/>
      <c r="U484" s="72"/>
      <c r="V484" s="72"/>
    </row>
    <row r="485" spans="1:22">
      <c r="A485" s="4" t="str">
        <f>IF('Odhad parametrů populace'!D488="","",'Odhad parametrů populace'!D488)</f>
        <v/>
      </c>
      <c r="B485" s="69" t="str">
        <f ca="1">IF(INDIRECT("A"&amp;ROW())="","",RANK(A485,[Data],1))</f>
        <v/>
      </c>
      <c r="C485" s="5" t="str">
        <f ca="1">IF(INDIRECT("A"&amp;ROW())="","",(B485-1)/COUNT([Data]))</f>
        <v/>
      </c>
      <c r="D485" s="5" t="str">
        <f ca="1">IF(INDIRECT("A"&amp;ROW())="","",B485/COUNT([Data]))</f>
        <v/>
      </c>
      <c r="E485" t="str">
        <f t="shared" ca="1" si="23"/>
        <v/>
      </c>
      <c r="F485" s="5" t="str">
        <f t="shared" ca="1" si="21"/>
        <v/>
      </c>
      <c r="G485" s="5" t="str">
        <f>IF(ROW()=7,MAX([D_i]),"")</f>
        <v/>
      </c>
      <c r="H485" s="69" t="str">
        <f ca="1">IF(INDIRECT("A"&amp;ROW())="","",RANK([Data],[Data],1)+COUNTIF([Data],Tabulka249[[#This Row],[Data]])-1)</f>
        <v/>
      </c>
      <c r="I485" s="5" t="str">
        <f ca="1">IF(INDIRECT("A"&amp;ROW())="","",(Tabulka249[[#This Row],[Pořadí2 - i2]]-1)/COUNT([Data]))</f>
        <v/>
      </c>
      <c r="J485" s="5" t="str">
        <f ca="1">IF(INDIRECT("A"&amp;ROW())="","",H485/COUNT([Data]))</f>
        <v/>
      </c>
      <c r="K485" s="72" t="str">
        <f ca="1">IF(INDIRECT("A"&amp;ROW())="","",NORMDIST(Tabulka249[[#This Row],[Data]],$X$6,$X$7,1))</f>
        <v/>
      </c>
      <c r="L485" s="5" t="str">
        <f t="shared" ca="1" si="22"/>
        <v/>
      </c>
      <c r="M485" s="5" t="str">
        <f>IF(ROW()=7,MAX(Tabulka249[D_i]),"")</f>
        <v/>
      </c>
      <c r="N485" s="5"/>
      <c r="O485" s="80"/>
      <c r="P485" s="80"/>
      <c r="Q485" s="80"/>
      <c r="R485" s="76" t="str">
        <f>IF(ROW()=7,IF(SUM([pomocná])&gt;0,SUM([pomocná]),1.36/SQRT(COUNT(Tabulka249[Data]))),"")</f>
        <v/>
      </c>
      <c r="S485" s="79"/>
      <c r="T485" s="72"/>
      <c r="U485" s="72"/>
      <c r="V485" s="72"/>
    </row>
    <row r="486" spans="1:22">
      <c r="A486" s="4" t="str">
        <f>IF('Odhad parametrů populace'!D489="","",'Odhad parametrů populace'!D489)</f>
        <v/>
      </c>
      <c r="B486" s="69" t="str">
        <f ca="1">IF(INDIRECT("A"&amp;ROW())="","",RANK(A486,[Data],1))</f>
        <v/>
      </c>
      <c r="C486" s="5" t="str">
        <f ca="1">IF(INDIRECT("A"&amp;ROW())="","",(B486-1)/COUNT([Data]))</f>
        <v/>
      </c>
      <c r="D486" s="5" t="str">
        <f ca="1">IF(INDIRECT("A"&amp;ROW())="","",B486/COUNT([Data]))</f>
        <v/>
      </c>
      <c r="E486" t="str">
        <f t="shared" ca="1" si="23"/>
        <v/>
      </c>
      <c r="F486" s="5" t="str">
        <f t="shared" ca="1" si="21"/>
        <v/>
      </c>
      <c r="G486" s="5" t="str">
        <f>IF(ROW()=7,MAX([D_i]),"")</f>
        <v/>
      </c>
      <c r="H486" s="69" t="str">
        <f ca="1">IF(INDIRECT("A"&amp;ROW())="","",RANK([Data],[Data],1)+COUNTIF([Data],Tabulka249[[#This Row],[Data]])-1)</f>
        <v/>
      </c>
      <c r="I486" s="5" t="str">
        <f ca="1">IF(INDIRECT("A"&amp;ROW())="","",(Tabulka249[[#This Row],[Pořadí2 - i2]]-1)/COUNT([Data]))</f>
        <v/>
      </c>
      <c r="J486" s="5" t="str">
        <f ca="1">IF(INDIRECT("A"&amp;ROW())="","",H486/COUNT([Data]))</f>
        <v/>
      </c>
      <c r="K486" s="72" t="str">
        <f ca="1">IF(INDIRECT("A"&amp;ROW())="","",NORMDIST(Tabulka249[[#This Row],[Data]],$X$6,$X$7,1))</f>
        <v/>
      </c>
      <c r="L486" s="5" t="str">
        <f t="shared" ca="1" si="22"/>
        <v/>
      </c>
      <c r="M486" s="5" t="str">
        <f>IF(ROW()=7,MAX(Tabulka249[D_i]),"")</f>
        <v/>
      </c>
      <c r="N486" s="5"/>
      <c r="O486" s="80"/>
      <c r="P486" s="80"/>
      <c r="Q486" s="80"/>
      <c r="R486" s="76" t="str">
        <f>IF(ROW()=7,IF(SUM([pomocná])&gt;0,SUM([pomocná]),1.36/SQRT(COUNT(Tabulka249[Data]))),"")</f>
        <v/>
      </c>
      <c r="S486" s="79"/>
      <c r="T486" s="72"/>
      <c r="U486" s="72"/>
      <c r="V486" s="72"/>
    </row>
    <row r="487" spans="1:22">
      <c r="A487" s="4" t="str">
        <f>IF('Odhad parametrů populace'!D490="","",'Odhad parametrů populace'!D490)</f>
        <v/>
      </c>
      <c r="B487" s="69" t="str">
        <f ca="1">IF(INDIRECT("A"&amp;ROW())="","",RANK(A487,[Data],1))</f>
        <v/>
      </c>
      <c r="C487" s="5" t="str">
        <f ca="1">IF(INDIRECT("A"&amp;ROW())="","",(B487-1)/COUNT([Data]))</f>
        <v/>
      </c>
      <c r="D487" s="5" t="str">
        <f ca="1">IF(INDIRECT("A"&amp;ROW())="","",B487/COUNT([Data]))</f>
        <v/>
      </c>
      <c r="E487" t="str">
        <f t="shared" ca="1" si="23"/>
        <v/>
      </c>
      <c r="F487" s="5" t="str">
        <f t="shared" ca="1" si="21"/>
        <v/>
      </c>
      <c r="G487" s="5" t="str">
        <f>IF(ROW()=7,MAX([D_i]),"")</f>
        <v/>
      </c>
      <c r="H487" s="69" t="str">
        <f ca="1">IF(INDIRECT("A"&amp;ROW())="","",RANK([Data],[Data],1)+COUNTIF([Data],Tabulka249[[#This Row],[Data]])-1)</f>
        <v/>
      </c>
      <c r="I487" s="5" t="str">
        <f ca="1">IF(INDIRECT("A"&amp;ROW())="","",(Tabulka249[[#This Row],[Pořadí2 - i2]]-1)/COUNT([Data]))</f>
        <v/>
      </c>
      <c r="J487" s="5" t="str">
        <f ca="1">IF(INDIRECT("A"&amp;ROW())="","",H487/COUNT([Data]))</f>
        <v/>
      </c>
      <c r="K487" s="72" t="str">
        <f ca="1">IF(INDIRECT("A"&amp;ROW())="","",NORMDIST(Tabulka249[[#This Row],[Data]],$X$6,$X$7,1))</f>
        <v/>
      </c>
      <c r="L487" s="5" t="str">
        <f t="shared" ca="1" si="22"/>
        <v/>
      </c>
      <c r="M487" s="5" t="str">
        <f>IF(ROW()=7,MAX(Tabulka249[D_i]),"")</f>
        <v/>
      </c>
      <c r="N487" s="5"/>
      <c r="O487" s="80"/>
      <c r="P487" s="80"/>
      <c r="Q487" s="80"/>
      <c r="R487" s="76" t="str">
        <f>IF(ROW()=7,IF(SUM([pomocná])&gt;0,SUM([pomocná]),1.36/SQRT(COUNT(Tabulka249[Data]))),"")</f>
        <v/>
      </c>
      <c r="S487" s="79"/>
      <c r="T487" s="72"/>
      <c r="U487" s="72"/>
      <c r="V487" s="72"/>
    </row>
    <row r="488" spans="1:22">
      <c r="A488" s="4" t="str">
        <f>IF('Odhad parametrů populace'!D491="","",'Odhad parametrů populace'!D491)</f>
        <v/>
      </c>
      <c r="B488" s="69" t="str">
        <f ca="1">IF(INDIRECT("A"&amp;ROW())="","",RANK(A488,[Data],1))</f>
        <v/>
      </c>
      <c r="C488" s="5" t="str">
        <f ca="1">IF(INDIRECT("A"&amp;ROW())="","",(B488-1)/COUNT([Data]))</f>
        <v/>
      </c>
      <c r="D488" s="5" t="str">
        <f ca="1">IF(INDIRECT("A"&amp;ROW())="","",B488/COUNT([Data]))</f>
        <v/>
      </c>
      <c r="E488" t="str">
        <f t="shared" ca="1" si="23"/>
        <v/>
      </c>
      <c r="F488" s="5" t="str">
        <f t="shared" ca="1" si="21"/>
        <v/>
      </c>
      <c r="G488" s="5" t="str">
        <f>IF(ROW()=7,MAX([D_i]),"")</f>
        <v/>
      </c>
      <c r="H488" s="69" t="str">
        <f ca="1">IF(INDIRECT("A"&amp;ROW())="","",RANK([Data],[Data],1)+COUNTIF([Data],Tabulka249[[#This Row],[Data]])-1)</f>
        <v/>
      </c>
      <c r="I488" s="5" t="str">
        <f ca="1">IF(INDIRECT("A"&amp;ROW())="","",(Tabulka249[[#This Row],[Pořadí2 - i2]]-1)/COUNT([Data]))</f>
        <v/>
      </c>
      <c r="J488" s="5" t="str">
        <f ca="1">IF(INDIRECT("A"&amp;ROW())="","",H488/COUNT([Data]))</f>
        <v/>
      </c>
      <c r="K488" s="72" t="str">
        <f ca="1">IF(INDIRECT("A"&amp;ROW())="","",NORMDIST(Tabulka249[[#This Row],[Data]],$X$6,$X$7,1))</f>
        <v/>
      </c>
      <c r="L488" s="5" t="str">
        <f t="shared" ca="1" si="22"/>
        <v/>
      </c>
      <c r="M488" s="5" t="str">
        <f>IF(ROW()=7,MAX(Tabulka249[D_i]),"")</f>
        <v/>
      </c>
      <c r="N488" s="5"/>
      <c r="O488" s="80"/>
      <c r="P488" s="80"/>
      <c r="Q488" s="80"/>
      <c r="R488" s="76" t="str">
        <f>IF(ROW()=7,IF(SUM([pomocná])&gt;0,SUM([pomocná]),1.36/SQRT(COUNT(Tabulka249[Data]))),"")</f>
        <v/>
      </c>
      <c r="S488" s="79"/>
      <c r="T488" s="72"/>
      <c r="U488" s="72"/>
      <c r="V488" s="72"/>
    </row>
    <row r="489" spans="1:22">
      <c r="A489" s="4" t="str">
        <f>IF('Odhad parametrů populace'!D492="","",'Odhad parametrů populace'!D492)</f>
        <v/>
      </c>
      <c r="B489" s="69" t="str">
        <f ca="1">IF(INDIRECT("A"&amp;ROW())="","",RANK(A489,[Data],1))</f>
        <v/>
      </c>
      <c r="C489" s="5" t="str">
        <f ca="1">IF(INDIRECT("A"&amp;ROW())="","",(B489-1)/COUNT([Data]))</f>
        <v/>
      </c>
      <c r="D489" s="5" t="str">
        <f ca="1">IF(INDIRECT("A"&amp;ROW())="","",B489/COUNT([Data]))</f>
        <v/>
      </c>
      <c r="E489" t="str">
        <f t="shared" ca="1" si="23"/>
        <v/>
      </c>
      <c r="F489" s="5" t="str">
        <f t="shared" ca="1" si="21"/>
        <v/>
      </c>
      <c r="G489" s="5" t="str">
        <f>IF(ROW()=7,MAX([D_i]),"")</f>
        <v/>
      </c>
      <c r="H489" s="69" t="str">
        <f ca="1">IF(INDIRECT("A"&amp;ROW())="","",RANK([Data],[Data],1)+COUNTIF([Data],Tabulka249[[#This Row],[Data]])-1)</f>
        <v/>
      </c>
      <c r="I489" s="5" t="str">
        <f ca="1">IF(INDIRECT("A"&amp;ROW())="","",(Tabulka249[[#This Row],[Pořadí2 - i2]]-1)/COUNT([Data]))</f>
        <v/>
      </c>
      <c r="J489" s="5" t="str">
        <f ca="1">IF(INDIRECT("A"&amp;ROW())="","",H489/COUNT([Data]))</f>
        <v/>
      </c>
      <c r="K489" s="72" t="str">
        <f ca="1">IF(INDIRECT("A"&amp;ROW())="","",NORMDIST(Tabulka249[[#This Row],[Data]],$X$6,$X$7,1))</f>
        <v/>
      </c>
      <c r="L489" s="5" t="str">
        <f t="shared" ca="1" si="22"/>
        <v/>
      </c>
      <c r="M489" s="5" t="str">
        <f>IF(ROW()=7,MAX(Tabulka249[D_i]),"")</f>
        <v/>
      </c>
      <c r="N489" s="5"/>
      <c r="O489" s="80"/>
      <c r="P489" s="80"/>
      <c r="Q489" s="80"/>
      <c r="R489" s="76" t="str">
        <f>IF(ROW()=7,IF(SUM([pomocná])&gt;0,SUM([pomocná]),1.36/SQRT(COUNT(Tabulka249[Data]))),"")</f>
        <v/>
      </c>
      <c r="S489" s="79"/>
      <c r="T489" s="72"/>
      <c r="U489" s="72"/>
      <c r="V489" s="72"/>
    </row>
    <row r="490" spans="1:22">
      <c r="A490" s="4" t="str">
        <f>IF('Odhad parametrů populace'!D493="","",'Odhad parametrů populace'!D493)</f>
        <v/>
      </c>
      <c r="B490" s="69" t="str">
        <f ca="1">IF(INDIRECT("A"&amp;ROW())="","",RANK(A490,[Data],1))</f>
        <v/>
      </c>
      <c r="C490" s="5" t="str">
        <f ca="1">IF(INDIRECT("A"&amp;ROW())="","",(B490-1)/COUNT([Data]))</f>
        <v/>
      </c>
      <c r="D490" s="5" t="str">
        <f ca="1">IF(INDIRECT("A"&amp;ROW())="","",B490/COUNT([Data]))</f>
        <v/>
      </c>
      <c r="E490" t="str">
        <f t="shared" ca="1" si="23"/>
        <v/>
      </c>
      <c r="F490" s="5" t="str">
        <f t="shared" ca="1" si="21"/>
        <v/>
      </c>
      <c r="G490" s="5" t="str">
        <f>IF(ROW()=7,MAX([D_i]),"")</f>
        <v/>
      </c>
      <c r="H490" s="69" t="str">
        <f ca="1">IF(INDIRECT("A"&amp;ROW())="","",RANK([Data],[Data],1)+COUNTIF([Data],Tabulka249[[#This Row],[Data]])-1)</f>
        <v/>
      </c>
      <c r="I490" s="5" t="str">
        <f ca="1">IF(INDIRECT("A"&amp;ROW())="","",(Tabulka249[[#This Row],[Pořadí2 - i2]]-1)/COUNT([Data]))</f>
        <v/>
      </c>
      <c r="J490" s="5" t="str">
        <f ca="1">IF(INDIRECT("A"&amp;ROW())="","",H490/COUNT([Data]))</f>
        <v/>
      </c>
      <c r="K490" s="72" t="str">
        <f ca="1">IF(INDIRECT("A"&amp;ROW())="","",NORMDIST(Tabulka249[[#This Row],[Data]],$X$6,$X$7,1))</f>
        <v/>
      </c>
      <c r="L490" s="5" t="str">
        <f t="shared" ca="1" si="22"/>
        <v/>
      </c>
      <c r="M490" s="5" t="str">
        <f>IF(ROW()=7,MAX(Tabulka249[D_i]),"")</f>
        <v/>
      </c>
      <c r="N490" s="5"/>
      <c r="O490" s="80"/>
      <c r="P490" s="80"/>
      <c r="Q490" s="80"/>
      <c r="R490" s="76" t="str">
        <f>IF(ROW()=7,IF(SUM([pomocná])&gt;0,SUM([pomocná]),1.36/SQRT(COUNT(Tabulka249[Data]))),"")</f>
        <v/>
      </c>
      <c r="S490" s="79"/>
      <c r="T490" s="72"/>
      <c r="U490" s="72"/>
      <c r="V490" s="72"/>
    </row>
    <row r="491" spans="1:22">
      <c r="A491" s="4" t="str">
        <f>IF('Odhad parametrů populace'!D494="","",'Odhad parametrů populace'!D494)</f>
        <v/>
      </c>
      <c r="B491" s="69" t="str">
        <f ca="1">IF(INDIRECT("A"&amp;ROW())="","",RANK(A491,[Data],1))</f>
        <v/>
      </c>
      <c r="C491" s="5" t="str">
        <f ca="1">IF(INDIRECT("A"&amp;ROW())="","",(B491-1)/COUNT([Data]))</f>
        <v/>
      </c>
      <c r="D491" s="5" t="str">
        <f ca="1">IF(INDIRECT("A"&amp;ROW())="","",B491/COUNT([Data]))</f>
        <v/>
      </c>
      <c r="E491" t="str">
        <f t="shared" ca="1" si="23"/>
        <v/>
      </c>
      <c r="F491" s="5" t="str">
        <f t="shared" ca="1" si="21"/>
        <v/>
      </c>
      <c r="G491" s="5" t="str">
        <f>IF(ROW()=7,MAX([D_i]),"")</f>
        <v/>
      </c>
      <c r="H491" s="69" t="str">
        <f ca="1">IF(INDIRECT("A"&amp;ROW())="","",RANK([Data],[Data],1)+COUNTIF([Data],Tabulka249[[#This Row],[Data]])-1)</f>
        <v/>
      </c>
      <c r="I491" s="5" t="str">
        <f ca="1">IF(INDIRECT("A"&amp;ROW())="","",(Tabulka249[[#This Row],[Pořadí2 - i2]]-1)/COUNT([Data]))</f>
        <v/>
      </c>
      <c r="J491" s="5" t="str">
        <f ca="1">IF(INDIRECT("A"&amp;ROW())="","",H491/COUNT([Data]))</f>
        <v/>
      </c>
      <c r="K491" s="72" t="str">
        <f ca="1">IF(INDIRECT("A"&amp;ROW())="","",NORMDIST(Tabulka249[[#This Row],[Data]],$X$6,$X$7,1))</f>
        <v/>
      </c>
      <c r="L491" s="5" t="str">
        <f t="shared" ca="1" si="22"/>
        <v/>
      </c>
      <c r="M491" s="5" t="str">
        <f>IF(ROW()=7,MAX(Tabulka249[D_i]),"")</f>
        <v/>
      </c>
      <c r="N491" s="5"/>
      <c r="O491" s="80"/>
      <c r="P491" s="80"/>
      <c r="Q491" s="80"/>
      <c r="R491" s="76" t="str">
        <f>IF(ROW()=7,IF(SUM([pomocná])&gt;0,SUM([pomocná]),1.36/SQRT(COUNT(Tabulka249[Data]))),"")</f>
        <v/>
      </c>
      <c r="S491" s="79"/>
      <c r="T491" s="72"/>
      <c r="U491" s="72"/>
      <c r="V491" s="72"/>
    </row>
    <row r="492" spans="1:22">
      <c r="A492" s="4" t="str">
        <f>IF('Odhad parametrů populace'!D495="","",'Odhad parametrů populace'!D495)</f>
        <v/>
      </c>
      <c r="B492" s="69" t="str">
        <f ca="1">IF(INDIRECT("A"&amp;ROW())="","",RANK(A492,[Data],1))</f>
        <v/>
      </c>
      <c r="C492" s="5" t="str">
        <f ca="1">IF(INDIRECT("A"&amp;ROW())="","",(B492-1)/COUNT([Data]))</f>
        <v/>
      </c>
      <c r="D492" s="5" t="str">
        <f ca="1">IF(INDIRECT("A"&amp;ROW())="","",B492/COUNT([Data]))</f>
        <v/>
      </c>
      <c r="E492" t="str">
        <f t="shared" ca="1" si="23"/>
        <v/>
      </c>
      <c r="F492" s="5" t="str">
        <f t="shared" ca="1" si="21"/>
        <v/>
      </c>
      <c r="G492" s="5" t="str">
        <f>IF(ROW()=7,MAX([D_i]),"")</f>
        <v/>
      </c>
      <c r="H492" s="69" t="str">
        <f ca="1">IF(INDIRECT("A"&amp;ROW())="","",RANK([Data],[Data],1)+COUNTIF([Data],Tabulka249[[#This Row],[Data]])-1)</f>
        <v/>
      </c>
      <c r="I492" s="5" t="str">
        <f ca="1">IF(INDIRECT("A"&amp;ROW())="","",(Tabulka249[[#This Row],[Pořadí2 - i2]]-1)/COUNT([Data]))</f>
        <v/>
      </c>
      <c r="J492" s="5" t="str">
        <f ca="1">IF(INDIRECT("A"&amp;ROW())="","",H492/COUNT([Data]))</f>
        <v/>
      </c>
      <c r="K492" s="72" t="str">
        <f ca="1">IF(INDIRECT("A"&amp;ROW())="","",NORMDIST(Tabulka249[[#This Row],[Data]],$X$6,$X$7,1))</f>
        <v/>
      </c>
      <c r="L492" s="5" t="str">
        <f t="shared" ca="1" si="22"/>
        <v/>
      </c>
      <c r="M492" s="5" t="str">
        <f>IF(ROW()=7,MAX(Tabulka249[D_i]),"")</f>
        <v/>
      </c>
      <c r="N492" s="5"/>
      <c r="O492" s="80"/>
      <c r="P492" s="80"/>
      <c r="Q492" s="80"/>
      <c r="R492" s="76" t="str">
        <f>IF(ROW()=7,IF(SUM([pomocná])&gt;0,SUM([pomocná]),1.36/SQRT(COUNT(Tabulka249[Data]))),"")</f>
        <v/>
      </c>
      <c r="S492" s="79"/>
      <c r="T492" s="72"/>
      <c r="U492" s="72"/>
      <c r="V492" s="72"/>
    </row>
    <row r="493" spans="1:22">
      <c r="A493" s="4" t="str">
        <f>IF('Odhad parametrů populace'!D496="","",'Odhad parametrů populace'!D496)</f>
        <v/>
      </c>
      <c r="B493" s="69" t="str">
        <f ca="1">IF(INDIRECT("A"&amp;ROW())="","",RANK(A493,[Data],1))</f>
        <v/>
      </c>
      <c r="C493" s="5" t="str">
        <f ca="1">IF(INDIRECT("A"&amp;ROW())="","",(B493-1)/COUNT([Data]))</f>
        <v/>
      </c>
      <c r="D493" s="5" t="str">
        <f ca="1">IF(INDIRECT("A"&amp;ROW())="","",B493/COUNT([Data]))</f>
        <v/>
      </c>
      <c r="E493" t="str">
        <f t="shared" ca="1" si="23"/>
        <v/>
      </c>
      <c r="F493" s="5" t="str">
        <f t="shared" ca="1" si="21"/>
        <v/>
      </c>
      <c r="G493" s="5" t="str">
        <f>IF(ROW()=7,MAX([D_i]),"")</f>
        <v/>
      </c>
      <c r="H493" s="69" t="str">
        <f ca="1">IF(INDIRECT("A"&amp;ROW())="","",RANK([Data],[Data],1)+COUNTIF([Data],Tabulka249[[#This Row],[Data]])-1)</f>
        <v/>
      </c>
      <c r="I493" s="5" t="str">
        <f ca="1">IF(INDIRECT("A"&amp;ROW())="","",(Tabulka249[[#This Row],[Pořadí2 - i2]]-1)/COUNT([Data]))</f>
        <v/>
      </c>
      <c r="J493" s="5" t="str">
        <f ca="1">IF(INDIRECT("A"&amp;ROW())="","",H493/COUNT([Data]))</f>
        <v/>
      </c>
      <c r="K493" s="72" t="str">
        <f ca="1">IF(INDIRECT("A"&amp;ROW())="","",NORMDIST(Tabulka249[[#This Row],[Data]],$X$6,$X$7,1))</f>
        <v/>
      </c>
      <c r="L493" s="5" t="str">
        <f t="shared" ca="1" si="22"/>
        <v/>
      </c>
      <c r="M493" s="5" t="str">
        <f>IF(ROW()=7,MAX(Tabulka249[D_i]),"")</f>
        <v/>
      </c>
      <c r="N493" s="5"/>
      <c r="O493" s="80"/>
      <c r="P493" s="80"/>
      <c r="Q493" s="80"/>
      <c r="R493" s="76" t="str">
        <f>IF(ROW()=7,IF(SUM([pomocná])&gt;0,SUM([pomocná]),1.36/SQRT(COUNT(Tabulka249[Data]))),"")</f>
        <v/>
      </c>
      <c r="S493" s="79"/>
      <c r="T493" s="72"/>
      <c r="U493" s="72"/>
      <c r="V493" s="72"/>
    </row>
    <row r="494" spans="1:22">
      <c r="A494" s="4" t="str">
        <f>IF('Odhad parametrů populace'!D497="","",'Odhad parametrů populace'!D497)</f>
        <v/>
      </c>
      <c r="B494" s="69" t="str">
        <f ca="1">IF(INDIRECT("A"&amp;ROW())="","",RANK(A494,[Data],1))</f>
        <v/>
      </c>
      <c r="C494" s="5" t="str">
        <f ca="1">IF(INDIRECT("A"&amp;ROW())="","",(B494-1)/COUNT([Data]))</f>
        <v/>
      </c>
      <c r="D494" s="5" t="str">
        <f ca="1">IF(INDIRECT("A"&amp;ROW())="","",B494/COUNT([Data]))</f>
        <v/>
      </c>
      <c r="E494" t="str">
        <f t="shared" ca="1" si="23"/>
        <v/>
      </c>
      <c r="F494" s="5" t="str">
        <f t="shared" ca="1" si="21"/>
        <v/>
      </c>
      <c r="G494" s="5" t="str">
        <f>IF(ROW()=7,MAX([D_i]),"")</f>
        <v/>
      </c>
      <c r="H494" s="69" t="str">
        <f ca="1">IF(INDIRECT("A"&amp;ROW())="","",RANK([Data],[Data],1)+COUNTIF([Data],Tabulka249[[#This Row],[Data]])-1)</f>
        <v/>
      </c>
      <c r="I494" s="5" t="str">
        <f ca="1">IF(INDIRECT("A"&amp;ROW())="","",(Tabulka249[[#This Row],[Pořadí2 - i2]]-1)/COUNT([Data]))</f>
        <v/>
      </c>
      <c r="J494" s="5" t="str">
        <f ca="1">IF(INDIRECT("A"&amp;ROW())="","",H494/COUNT([Data]))</f>
        <v/>
      </c>
      <c r="K494" s="72" t="str">
        <f ca="1">IF(INDIRECT("A"&amp;ROW())="","",NORMDIST(Tabulka249[[#This Row],[Data]],$X$6,$X$7,1))</f>
        <v/>
      </c>
      <c r="L494" s="5" t="str">
        <f t="shared" ca="1" si="22"/>
        <v/>
      </c>
      <c r="M494" s="5" t="str">
        <f>IF(ROW()=7,MAX(Tabulka249[D_i]),"")</f>
        <v/>
      </c>
      <c r="N494" s="5"/>
      <c r="O494" s="80"/>
      <c r="P494" s="80"/>
      <c r="Q494" s="80"/>
      <c r="R494" s="76" t="str">
        <f>IF(ROW()=7,IF(SUM([pomocná])&gt;0,SUM([pomocná]),1.36/SQRT(COUNT(Tabulka249[Data]))),"")</f>
        <v/>
      </c>
      <c r="S494" s="79"/>
      <c r="T494" s="72"/>
      <c r="U494" s="72"/>
      <c r="V494" s="72"/>
    </row>
    <row r="495" spans="1:22">
      <c r="A495" s="4" t="str">
        <f>IF('Odhad parametrů populace'!D498="","",'Odhad parametrů populace'!D498)</f>
        <v/>
      </c>
      <c r="B495" s="69" t="str">
        <f ca="1">IF(INDIRECT("A"&amp;ROW())="","",RANK(A495,[Data],1))</f>
        <v/>
      </c>
      <c r="C495" s="5" t="str">
        <f ca="1">IF(INDIRECT("A"&amp;ROW())="","",(B495-1)/COUNT([Data]))</f>
        <v/>
      </c>
      <c r="D495" s="5" t="str">
        <f ca="1">IF(INDIRECT("A"&amp;ROW())="","",B495/COUNT([Data]))</f>
        <v/>
      </c>
      <c r="E495" t="str">
        <f t="shared" ca="1" si="23"/>
        <v/>
      </c>
      <c r="F495" s="5" t="str">
        <f t="shared" ca="1" si="21"/>
        <v/>
      </c>
      <c r="G495" s="5" t="str">
        <f>IF(ROW()=7,MAX([D_i]),"")</f>
        <v/>
      </c>
      <c r="H495" s="69" t="str">
        <f ca="1">IF(INDIRECT("A"&amp;ROW())="","",RANK([Data],[Data],1)+COUNTIF([Data],Tabulka249[[#This Row],[Data]])-1)</f>
        <v/>
      </c>
      <c r="I495" s="5" t="str">
        <f ca="1">IF(INDIRECT("A"&amp;ROW())="","",(Tabulka249[[#This Row],[Pořadí2 - i2]]-1)/COUNT([Data]))</f>
        <v/>
      </c>
      <c r="J495" s="5" t="str">
        <f ca="1">IF(INDIRECT("A"&amp;ROW())="","",H495/COUNT([Data]))</f>
        <v/>
      </c>
      <c r="K495" s="72" t="str">
        <f ca="1">IF(INDIRECT("A"&amp;ROW())="","",NORMDIST(Tabulka249[[#This Row],[Data]],$X$6,$X$7,1))</f>
        <v/>
      </c>
      <c r="L495" s="5" t="str">
        <f t="shared" ca="1" si="22"/>
        <v/>
      </c>
      <c r="M495" s="5" t="str">
        <f>IF(ROW()=7,MAX(Tabulka249[D_i]),"")</f>
        <v/>
      </c>
      <c r="N495" s="5"/>
      <c r="O495" s="80"/>
      <c r="P495" s="80"/>
      <c r="Q495" s="80"/>
      <c r="R495" s="76" t="str">
        <f>IF(ROW()=7,IF(SUM([pomocná])&gt;0,SUM([pomocná]),1.36/SQRT(COUNT(Tabulka249[Data]))),"")</f>
        <v/>
      </c>
      <c r="S495" s="79"/>
      <c r="T495" s="72"/>
      <c r="U495" s="72"/>
      <c r="V495" s="72"/>
    </row>
    <row r="496" spans="1:22">
      <c r="A496" s="4" t="str">
        <f>IF('Odhad parametrů populace'!D499="","",'Odhad parametrů populace'!D499)</f>
        <v/>
      </c>
      <c r="B496" s="69" t="str">
        <f ca="1">IF(INDIRECT("A"&amp;ROW())="","",RANK(A496,[Data],1))</f>
        <v/>
      </c>
      <c r="C496" s="5" t="str">
        <f ca="1">IF(INDIRECT("A"&amp;ROW())="","",(B496-1)/COUNT([Data]))</f>
        <v/>
      </c>
      <c r="D496" s="5" t="str">
        <f ca="1">IF(INDIRECT("A"&amp;ROW())="","",B496/COUNT([Data]))</f>
        <v/>
      </c>
      <c r="E496" t="str">
        <f t="shared" ca="1" si="23"/>
        <v/>
      </c>
      <c r="F496" s="5" t="str">
        <f t="shared" ca="1" si="21"/>
        <v/>
      </c>
      <c r="G496" s="5" t="str">
        <f>IF(ROW()=7,MAX([D_i]),"")</f>
        <v/>
      </c>
      <c r="H496" s="69" t="str">
        <f ca="1">IF(INDIRECT("A"&amp;ROW())="","",RANK([Data],[Data],1)+COUNTIF([Data],Tabulka249[[#This Row],[Data]])-1)</f>
        <v/>
      </c>
      <c r="I496" s="5" t="str">
        <f ca="1">IF(INDIRECT("A"&amp;ROW())="","",(Tabulka249[[#This Row],[Pořadí2 - i2]]-1)/COUNT([Data]))</f>
        <v/>
      </c>
      <c r="J496" s="5" t="str">
        <f ca="1">IF(INDIRECT("A"&amp;ROW())="","",H496/COUNT([Data]))</f>
        <v/>
      </c>
      <c r="K496" s="72" t="str">
        <f ca="1">IF(INDIRECT("A"&amp;ROW())="","",NORMDIST(Tabulka249[[#This Row],[Data]],$X$6,$X$7,1))</f>
        <v/>
      </c>
      <c r="L496" s="5" t="str">
        <f t="shared" ca="1" si="22"/>
        <v/>
      </c>
      <c r="M496" s="5" t="str">
        <f>IF(ROW()=7,MAX(Tabulka249[D_i]),"")</f>
        <v/>
      </c>
      <c r="N496" s="5"/>
      <c r="O496" s="80"/>
      <c r="P496" s="80"/>
      <c r="Q496" s="80"/>
      <c r="R496" s="76" t="str">
        <f>IF(ROW()=7,IF(SUM([pomocná])&gt;0,SUM([pomocná]),1.36/SQRT(COUNT(Tabulka249[Data]))),"")</f>
        <v/>
      </c>
      <c r="S496" s="79"/>
      <c r="T496" s="72"/>
      <c r="U496" s="72"/>
      <c r="V496" s="72"/>
    </row>
    <row r="497" spans="1:22">
      <c r="A497" s="4" t="str">
        <f>IF('Odhad parametrů populace'!D500="","",'Odhad parametrů populace'!D500)</f>
        <v/>
      </c>
      <c r="B497" s="69" t="str">
        <f ca="1">IF(INDIRECT("A"&amp;ROW())="","",RANK(A497,[Data],1))</f>
        <v/>
      </c>
      <c r="C497" s="5" t="str">
        <f ca="1">IF(INDIRECT("A"&amp;ROW())="","",(B497-1)/COUNT([Data]))</f>
        <v/>
      </c>
      <c r="D497" s="5" t="str">
        <f ca="1">IF(INDIRECT("A"&amp;ROW())="","",B497/COUNT([Data]))</f>
        <v/>
      </c>
      <c r="E497" t="str">
        <f t="shared" ca="1" si="23"/>
        <v/>
      </c>
      <c r="F497" s="5" t="str">
        <f t="shared" ca="1" si="21"/>
        <v/>
      </c>
      <c r="G497" s="5" t="str">
        <f>IF(ROW()=7,MAX([D_i]),"")</f>
        <v/>
      </c>
      <c r="H497" s="69" t="str">
        <f ca="1">IF(INDIRECT("A"&amp;ROW())="","",RANK([Data],[Data],1)+COUNTIF([Data],Tabulka249[[#This Row],[Data]])-1)</f>
        <v/>
      </c>
      <c r="I497" s="5" t="str">
        <f ca="1">IF(INDIRECT("A"&amp;ROW())="","",(Tabulka249[[#This Row],[Pořadí2 - i2]]-1)/COUNT([Data]))</f>
        <v/>
      </c>
      <c r="J497" s="5" t="str">
        <f ca="1">IF(INDIRECT("A"&amp;ROW())="","",H497/COUNT([Data]))</f>
        <v/>
      </c>
      <c r="K497" s="72" t="str">
        <f ca="1">IF(INDIRECT("A"&amp;ROW())="","",NORMDIST(Tabulka249[[#This Row],[Data]],$X$6,$X$7,1))</f>
        <v/>
      </c>
      <c r="L497" s="5" t="str">
        <f t="shared" ca="1" si="22"/>
        <v/>
      </c>
      <c r="M497" s="5" t="str">
        <f>IF(ROW()=7,MAX(Tabulka249[D_i]),"")</f>
        <v/>
      </c>
      <c r="N497" s="5"/>
      <c r="O497" s="80"/>
      <c r="P497" s="80"/>
      <c r="Q497" s="80"/>
      <c r="R497" s="76" t="str">
        <f>IF(ROW()=7,IF(SUM([pomocná])&gt;0,SUM([pomocná]),1.36/SQRT(COUNT(Tabulka249[Data]))),"")</f>
        <v/>
      </c>
      <c r="S497" s="79"/>
      <c r="T497" s="72"/>
      <c r="U497" s="72"/>
      <c r="V497" s="72"/>
    </row>
    <row r="498" spans="1:22">
      <c r="A498" s="4" t="str">
        <f>IF('Odhad parametrů populace'!D501="","",'Odhad parametrů populace'!D501)</f>
        <v/>
      </c>
      <c r="B498" s="69" t="str">
        <f ca="1">IF(INDIRECT("A"&amp;ROW())="","",RANK(A498,[Data],1))</f>
        <v/>
      </c>
      <c r="C498" s="5" t="str">
        <f ca="1">IF(INDIRECT("A"&amp;ROW())="","",(B498-1)/COUNT([Data]))</f>
        <v/>
      </c>
      <c r="D498" s="5" t="str">
        <f ca="1">IF(INDIRECT("A"&amp;ROW())="","",B498/COUNT([Data]))</f>
        <v/>
      </c>
      <c r="E498" t="str">
        <f t="shared" ca="1" si="23"/>
        <v/>
      </c>
      <c r="F498" s="5" t="str">
        <f t="shared" ca="1" si="21"/>
        <v/>
      </c>
      <c r="G498" s="5" t="str">
        <f>IF(ROW()=7,MAX([D_i]),"")</f>
        <v/>
      </c>
      <c r="H498" s="69" t="str">
        <f ca="1">IF(INDIRECT("A"&amp;ROW())="","",RANK([Data],[Data],1)+COUNTIF([Data],Tabulka249[[#This Row],[Data]])-1)</f>
        <v/>
      </c>
      <c r="I498" s="5" t="str">
        <f ca="1">IF(INDIRECT("A"&amp;ROW())="","",(Tabulka249[[#This Row],[Pořadí2 - i2]]-1)/COUNT([Data]))</f>
        <v/>
      </c>
      <c r="J498" s="5" t="str">
        <f ca="1">IF(INDIRECT("A"&amp;ROW())="","",H498/COUNT([Data]))</f>
        <v/>
      </c>
      <c r="K498" s="72" t="str">
        <f ca="1">IF(INDIRECT("A"&amp;ROW())="","",NORMDIST(Tabulka249[[#This Row],[Data]],$X$6,$X$7,1))</f>
        <v/>
      </c>
      <c r="L498" s="5" t="str">
        <f t="shared" ca="1" si="22"/>
        <v/>
      </c>
      <c r="M498" s="5" t="str">
        <f>IF(ROW()=7,MAX(Tabulka249[D_i]),"")</f>
        <v/>
      </c>
      <c r="N498" s="5"/>
      <c r="O498" s="80"/>
      <c r="P498" s="80"/>
      <c r="Q498" s="80"/>
      <c r="R498" s="76" t="str">
        <f>IF(ROW()=7,IF(SUM([pomocná])&gt;0,SUM([pomocná]),1.36/SQRT(COUNT(Tabulka249[Data]))),"")</f>
        <v/>
      </c>
      <c r="S498" s="79"/>
      <c r="T498" s="72"/>
      <c r="U498" s="72"/>
      <c r="V498" s="72"/>
    </row>
    <row r="499" spans="1:22">
      <c r="A499" s="4" t="str">
        <f>IF('Odhad parametrů populace'!D502="","",'Odhad parametrů populace'!D502)</f>
        <v/>
      </c>
      <c r="B499" s="69" t="str">
        <f ca="1">IF(INDIRECT("A"&amp;ROW())="","",RANK(A499,[Data],1))</f>
        <v/>
      </c>
      <c r="C499" s="5" t="str">
        <f ca="1">IF(INDIRECT("A"&amp;ROW())="","",(B499-1)/COUNT([Data]))</f>
        <v/>
      </c>
      <c r="D499" s="5" t="str">
        <f ca="1">IF(INDIRECT("A"&amp;ROW())="","",B499/COUNT([Data]))</f>
        <v/>
      </c>
      <c r="E499" t="str">
        <f t="shared" ca="1" si="23"/>
        <v/>
      </c>
      <c r="F499" s="5" t="str">
        <f t="shared" ca="1" si="21"/>
        <v/>
      </c>
      <c r="G499" s="5" t="str">
        <f>IF(ROW()=7,MAX([D_i]),"")</f>
        <v/>
      </c>
      <c r="H499" s="69" t="str">
        <f ca="1">IF(INDIRECT("A"&amp;ROW())="","",RANK([Data],[Data],1)+COUNTIF([Data],Tabulka249[[#This Row],[Data]])-1)</f>
        <v/>
      </c>
      <c r="I499" s="5" t="str">
        <f ca="1">IF(INDIRECT("A"&amp;ROW())="","",(Tabulka249[[#This Row],[Pořadí2 - i2]]-1)/COUNT([Data]))</f>
        <v/>
      </c>
      <c r="J499" s="5" t="str">
        <f ca="1">IF(INDIRECT("A"&amp;ROW())="","",H499/COUNT([Data]))</f>
        <v/>
      </c>
      <c r="K499" s="72" t="str">
        <f ca="1">IF(INDIRECT("A"&amp;ROW())="","",NORMDIST(Tabulka249[[#This Row],[Data]],$X$6,$X$7,1))</f>
        <v/>
      </c>
      <c r="L499" s="5" t="str">
        <f t="shared" ca="1" si="22"/>
        <v/>
      </c>
      <c r="M499" s="5" t="str">
        <f>IF(ROW()=7,MAX(Tabulka249[D_i]),"")</f>
        <v/>
      </c>
      <c r="N499" s="5"/>
      <c r="O499" s="80"/>
      <c r="P499" s="80"/>
      <c r="Q499" s="80"/>
      <c r="R499" s="76" t="str">
        <f>IF(ROW()=7,IF(SUM([pomocná])&gt;0,SUM([pomocná]),1.36/SQRT(COUNT(Tabulka249[Data]))),"")</f>
        <v/>
      </c>
      <c r="S499" s="79"/>
      <c r="T499" s="72"/>
      <c r="U499" s="72"/>
      <c r="V499" s="72"/>
    </row>
    <row r="500" spans="1:22">
      <c r="A500" s="4" t="str">
        <f>IF('Odhad parametrů populace'!D503="","",'Odhad parametrů populace'!D503)</f>
        <v/>
      </c>
      <c r="B500" s="69" t="str">
        <f ca="1">IF(INDIRECT("A"&amp;ROW())="","",RANK(A500,[Data],1))</f>
        <v/>
      </c>
      <c r="C500" s="5" t="str">
        <f ca="1">IF(INDIRECT("A"&amp;ROW())="","",(B500-1)/COUNT([Data]))</f>
        <v/>
      </c>
      <c r="D500" s="5" t="str">
        <f ca="1">IF(INDIRECT("A"&amp;ROW())="","",B500/COUNT([Data]))</f>
        <v/>
      </c>
      <c r="E500" t="str">
        <f t="shared" ca="1" si="23"/>
        <v/>
      </c>
      <c r="F500" s="5" t="str">
        <f t="shared" ca="1" si="21"/>
        <v/>
      </c>
      <c r="G500" s="5" t="str">
        <f>IF(ROW()=7,MAX([D_i]),"")</f>
        <v/>
      </c>
      <c r="H500" s="69" t="str">
        <f ca="1">IF(INDIRECT("A"&amp;ROW())="","",RANK([Data],[Data],1)+COUNTIF([Data],Tabulka249[[#This Row],[Data]])-1)</f>
        <v/>
      </c>
      <c r="I500" s="5" t="str">
        <f ca="1">IF(INDIRECT("A"&amp;ROW())="","",(Tabulka249[[#This Row],[Pořadí2 - i2]]-1)/COUNT([Data]))</f>
        <v/>
      </c>
      <c r="J500" s="5" t="str">
        <f ca="1">IF(INDIRECT("A"&amp;ROW())="","",H500/COUNT([Data]))</f>
        <v/>
      </c>
      <c r="K500" s="72" t="str">
        <f ca="1">IF(INDIRECT("A"&amp;ROW())="","",NORMDIST(Tabulka249[[#This Row],[Data]],$X$6,$X$7,1))</f>
        <v/>
      </c>
      <c r="L500" s="5" t="str">
        <f t="shared" ca="1" si="22"/>
        <v/>
      </c>
      <c r="M500" s="5" t="str">
        <f>IF(ROW()=7,MAX(Tabulka249[D_i]),"")</f>
        <v/>
      </c>
      <c r="N500" s="5"/>
      <c r="O500" s="80"/>
      <c r="P500" s="80"/>
      <c r="Q500" s="80"/>
      <c r="R500" s="76" t="str">
        <f>IF(ROW()=7,IF(SUM([pomocná])&gt;0,SUM([pomocná]),1.36/SQRT(COUNT(Tabulka249[Data]))),"")</f>
        <v/>
      </c>
      <c r="S500" s="79"/>
      <c r="T500" s="72"/>
      <c r="U500" s="72"/>
      <c r="V500" s="72"/>
    </row>
    <row r="501" spans="1:22">
      <c r="A501" s="4" t="str">
        <f>IF('Odhad parametrů populace'!D504="","",'Odhad parametrů populace'!D504)</f>
        <v/>
      </c>
      <c r="B501" s="69" t="str">
        <f ca="1">IF(INDIRECT("A"&amp;ROW())="","",RANK(A501,[Data],1))</f>
        <v/>
      </c>
      <c r="C501" s="5" t="str">
        <f ca="1">IF(INDIRECT("A"&amp;ROW())="","",(B501-1)/COUNT([Data]))</f>
        <v/>
      </c>
      <c r="D501" s="5" t="str">
        <f ca="1">IF(INDIRECT("A"&amp;ROW())="","",B501/COUNT([Data]))</f>
        <v/>
      </c>
      <c r="E501" t="str">
        <f t="shared" ca="1" si="23"/>
        <v/>
      </c>
      <c r="F501" s="5" t="str">
        <f t="shared" ca="1" si="21"/>
        <v/>
      </c>
      <c r="G501" s="5" t="str">
        <f>IF(ROW()=7,MAX([D_i]),"")</f>
        <v/>
      </c>
      <c r="H501" s="69" t="str">
        <f ca="1">IF(INDIRECT("A"&amp;ROW())="","",RANK([Data],[Data],1)+COUNTIF([Data],Tabulka249[[#This Row],[Data]])-1)</f>
        <v/>
      </c>
      <c r="I501" s="5" t="str">
        <f ca="1">IF(INDIRECT("A"&amp;ROW())="","",(Tabulka249[[#This Row],[Pořadí2 - i2]]-1)/COUNT([Data]))</f>
        <v/>
      </c>
      <c r="J501" s="5" t="str">
        <f ca="1">IF(INDIRECT("A"&amp;ROW())="","",H501/COUNT([Data]))</f>
        <v/>
      </c>
      <c r="K501" s="72" t="str">
        <f ca="1">IF(INDIRECT("A"&amp;ROW())="","",NORMDIST(Tabulka249[[#This Row],[Data]],$X$6,$X$7,1))</f>
        <v/>
      </c>
      <c r="L501" s="5" t="str">
        <f t="shared" ca="1" si="22"/>
        <v/>
      </c>
      <c r="M501" s="5" t="str">
        <f>IF(ROW()=7,MAX(Tabulka249[D_i]),"")</f>
        <v/>
      </c>
      <c r="N501" s="5"/>
      <c r="O501" s="80"/>
      <c r="P501" s="80"/>
      <c r="Q501" s="80"/>
      <c r="R501" s="76" t="str">
        <f>IF(ROW()=7,IF(SUM([pomocná])&gt;0,SUM([pomocná]),1.36/SQRT(COUNT(Tabulka249[Data]))),"")</f>
        <v/>
      </c>
      <c r="S501" s="79"/>
      <c r="T501" s="72"/>
      <c r="U501" s="72"/>
      <c r="V501" s="72"/>
    </row>
    <row r="502" spans="1:22">
      <c r="A502" s="4" t="str">
        <f>IF('Odhad parametrů populace'!D505="","",'Odhad parametrů populace'!D505)</f>
        <v/>
      </c>
      <c r="B502" s="69" t="str">
        <f ca="1">IF(INDIRECT("A"&amp;ROW())="","",RANK(A502,[Data],1))</f>
        <v/>
      </c>
      <c r="C502" s="5" t="str">
        <f ca="1">IF(INDIRECT("A"&amp;ROW())="","",(B502-1)/COUNT([Data]))</f>
        <v/>
      </c>
      <c r="D502" s="5" t="str">
        <f ca="1">IF(INDIRECT("A"&amp;ROW())="","",B502/COUNT([Data]))</f>
        <v/>
      </c>
      <c r="E502" t="str">
        <f t="shared" ca="1" si="23"/>
        <v/>
      </c>
      <c r="F502" s="5" t="str">
        <f t="shared" ca="1" si="21"/>
        <v/>
      </c>
      <c r="G502" s="5" t="str">
        <f>IF(ROW()=7,MAX([D_i]),"")</f>
        <v/>
      </c>
      <c r="H502" s="69" t="str">
        <f ca="1">IF(INDIRECT("A"&amp;ROW())="","",RANK([Data],[Data],1)+COUNTIF([Data],Tabulka249[[#This Row],[Data]])-1)</f>
        <v/>
      </c>
      <c r="I502" s="5" t="str">
        <f ca="1">IF(INDIRECT("A"&amp;ROW())="","",(Tabulka249[[#This Row],[Pořadí2 - i2]]-1)/COUNT([Data]))</f>
        <v/>
      </c>
      <c r="J502" s="5" t="str">
        <f ca="1">IF(INDIRECT("A"&amp;ROW())="","",H502/COUNT([Data]))</f>
        <v/>
      </c>
      <c r="K502" s="72" t="str">
        <f ca="1">IF(INDIRECT("A"&amp;ROW())="","",NORMDIST(Tabulka249[[#This Row],[Data]],$X$6,$X$7,1))</f>
        <v/>
      </c>
      <c r="L502" s="5" t="str">
        <f t="shared" ca="1" si="22"/>
        <v/>
      </c>
      <c r="M502" s="5" t="str">
        <f>IF(ROW()=7,MAX(Tabulka249[D_i]),"")</f>
        <v/>
      </c>
      <c r="N502" s="5"/>
      <c r="O502" s="80"/>
      <c r="P502" s="80"/>
      <c r="Q502" s="80"/>
      <c r="R502" s="76" t="str">
        <f>IF(ROW()=7,IF(SUM([pomocná])&gt;0,SUM([pomocná]),1.36/SQRT(COUNT(Tabulka249[Data]))),"")</f>
        <v/>
      </c>
      <c r="S502" s="79"/>
      <c r="T502" s="72"/>
      <c r="U502" s="72"/>
      <c r="V502" s="72"/>
    </row>
    <row r="503" spans="1:22">
      <c r="A503" s="4" t="str">
        <f>IF('Odhad parametrů populace'!D506="","",'Odhad parametrů populace'!D506)</f>
        <v/>
      </c>
      <c r="B503" s="69" t="str">
        <f ca="1">IF(INDIRECT("A"&amp;ROW())="","",RANK(A503,[Data],1))</f>
        <v/>
      </c>
      <c r="C503" s="5" t="str">
        <f ca="1">IF(INDIRECT("A"&amp;ROW())="","",(B503-1)/COUNT([Data]))</f>
        <v/>
      </c>
      <c r="D503" s="5" t="str">
        <f ca="1">IF(INDIRECT("A"&amp;ROW())="","",B503/COUNT([Data]))</f>
        <v/>
      </c>
      <c r="E503" t="str">
        <f t="shared" ca="1" si="23"/>
        <v/>
      </c>
      <c r="F503" s="5" t="str">
        <f t="shared" ca="1" si="21"/>
        <v/>
      </c>
      <c r="G503" s="5" t="str">
        <f>IF(ROW()=7,MAX([D_i]),"")</f>
        <v/>
      </c>
      <c r="H503" s="69" t="str">
        <f ca="1">IF(INDIRECT("A"&amp;ROW())="","",RANK([Data],[Data],1)+COUNTIF([Data],Tabulka249[[#This Row],[Data]])-1)</f>
        <v/>
      </c>
      <c r="I503" s="5" t="str">
        <f ca="1">IF(INDIRECT("A"&amp;ROW())="","",(Tabulka249[[#This Row],[Pořadí2 - i2]]-1)/COUNT([Data]))</f>
        <v/>
      </c>
      <c r="J503" s="5" t="str">
        <f ca="1">IF(INDIRECT("A"&amp;ROW())="","",H503/COUNT([Data]))</f>
        <v/>
      </c>
      <c r="K503" s="72" t="str">
        <f ca="1">IF(INDIRECT("A"&amp;ROW())="","",NORMDIST(Tabulka249[[#This Row],[Data]],$X$6,$X$7,1))</f>
        <v/>
      </c>
      <c r="L503" s="5" t="str">
        <f t="shared" ca="1" si="22"/>
        <v/>
      </c>
      <c r="M503" s="5" t="str">
        <f>IF(ROW()=7,MAX(Tabulka249[D_i]),"")</f>
        <v/>
      </c>
      <c r="N503" s="5"/>
      <c r="O503" s="80"/>
      <c r="P503" s="80"/>
      <c r="Q503" s="80"/>
      <c r="R503" s="76" t="str">
        <f>IF(ROW()=7,IF(SUM([pomocná])&gt;0,SUM([pomocná]),1.36/SQRT(COUNT(Tabulka249[Data]))),"")</f>
        <v/>
      </c>
      <c r="S503" s="79"/>
      <c r="T503" s="72"/>
      <c r="U503" s="72"/>
      <c r="V503" s="72"/>
    </row>
    <row r="504" spans="1:22">
      <c r="A504" s="4" t="str">
        <f>IF('Odhad parametrů populace'!D507="","",'Odhad parametrů populace'!D507)</f>
        <v/>
      </c>
      <c r="B504" s="69" t="str">
        <f ca="1">IF(INDIRECT("A"&amp;ROW())="","",RANK(A504,[Data],1))</f>
        <v/>
      </c>
      <c r="C504" s="5" t="str">
        <f ca="1">IF(INDIRECT("A"&amp;ROW())="","",(B504-1)/COUNT([Data]))</f>
        <v/>
      </c>
      <c r="D504" s="5" t="str">
        <f ca="1">IF(INDIRECT("A"&amp;ROW())="","",B504/COUNT([Data]))</f>
        <v/>
      </c>
      <c r="E504" t="str">
        <f t="shared" ca="1" si="23"/>
        <v/>
      </c>
      <c r="F504" s="5" t="str">
        <f t="shared" ca="1" si="21"/>
        <v/>
      </c>
      <c r="G504" s="5" t="str">
        <f>IF(ROW()=7,MAX([D_i]),"")</f>
        <v/>
      </c>
      <c r="H504" s="69" t="str">
        <f ca="1">IF(INDIRECT("A"&amp;ROW())="","",RANK([Data],[Data],1)+COUNTIF([Data],Tabulka249[[#This Row],[Data]])-1)</f>
        <v/>
      </c>
      <c r="I504" s="5" t="str">
        <f ca="1">IF(INDIRECT("A"&amp;ROW())="","",(Tabulka249[[#This Row],[Pořadí2 - i2]]-1)/COUNT([Data]))</f>
        <v/>
      </c>
      <c r="J504" s="5" t="str">
        <f ca="1">IF(INDIRECT("A"&amp;ROW())="","",H504/COUNT([Data]))</f>
        <v/>
      </c>
      <c r="K504" s="72" t="str">
        <f ca="1">IF(INDIRECT("A"&amp;ROW())="","",NORMDIST(Tabulka249[[#This Row],[Data]],$X$6,$X$7,1))</f>
        <v/>
      </c>
      <c r="L504" s="5" t="str">
        <f t="shared" ca="1" si="22"/>
        <v/>
      </c>
      <c r="M504" s="5" t="str">
        <f>IF(ROW()=7,MAX(Tabulka249[D_i]),"")</f>
        <v/>
      </c>
      <c r="N504" s="5"/>
      <c r="O504" s="80"/>
      <c r="P504" s="80"/>
      <c r="Q504" s="80"/>
      <c r="R504" s="76" t="str">
        <f>IF(ROW()=7,IF(SUM([pomocná])&gt;0,SUM([pomocná]),1.36/SQRT(COUNT(Tabulka249[Data]))),"")</f>
        <v/>
      </c>
      <c r="S504" s="79"/>
      <c r="T504" s="72"/>
      <c r="U504" s="72"/>
      <c r="V504" s="72"/>
    </row>
    <row r="505" spans="1:22">
      <c r="A505" s="4" t="str">
        <f>IF('Odhad parametrů populace'!D508="","",'Odhad parametrů populace'!D508)</f>
        <v/>
      </c>
      <c r="B505" s="69" t="str">
        <f ca="1">IF(INDIRECT("A"&amp;ROW())="","",RANK(A505,[Data],1))</f>
        <v/>
      </c>
      <c r="C505" s="5" t="str">
        <f ca="1">IF(INDIRECT("A"&amp;ROW())="","",(B505-1)/COUNT([Data]))</f>
        <v/>
      </c>
      <c r="D505" s="5" t="str">
        <f ca="1">IF(INDIRECT("A"&amp;ROW())="","",B505/COUNT([Data]))</f>
        <v/>
      </c>
      <c r="E505" t="str">
        <f t="shared" ca="1" si="23"/>
        <v/>
      </c>
      <c r="F505" s="5" t="str">
        <f t="shared" ca="1" si="21"/>
        <v/>
      </c>
      <c r="G505" s="5" t="str">
        <f>IF(ROW()=7,MAX([D_i]),"")</f>
        <v/>
      </c>
      <c r="H505" s="69" t="str">
        <f ca="1">IF(INDIRECT("A"&amp;ROW())="","",RANK([Data],[Data],1)+COUNTIF([Data],Tabulka249[[#This Row],[Data]])-1)</f>
        <v/>
      </c>
      <c r="I505" s="5" t="str">
        <f ca="1">IF(INDIRECT("A"&amp;ROW())="","",(Tabulka249[[#This Row],[Pořadí2 - i2]]-1)/COUNT([Data]))</f>
        <v/>
      </c>
      <c r="J505" s="5" t="str">
        <f ca="1">IF(INDIRECT("A"&amp;ROW())="","",H505/COUNT([Data]))</f>
        <v/>
      </c>
      <c r="K505" s="72" t="str">
        <f ca="1">IF(INDIRECT("A"&amp;ROW())="","",NORMDIST(Tabulka249[[#This Row],[Data]],$X$6,$X$7,1))</f>
        <v/>
      </c>
      <c r="L505" s="5" t="str">
        <f t="shared" ca="1" si="22"/>
        <v/>
      </c>
      <c r="M505" s="5" t="str">
        <f>IF(ROW()=7,MAX(Tabulka249[D_i]),"")</f>
        <v/>
      </c>
      <c r="N505" s="5"/>
      <c r="O505" s="80"/>
      <c r="P505" s="80"/>
      <c r="Q505" s="80"/>
      <c r="R505" s="76" t="str">
        <f>IF(ROW()=7,IF(SUM([pomocná])&gt;0,SUM([pomocná]),1.36/SQRT(COUNT(Tabulka249[Data]))),"")</f>
        <v/>
      </c>
      <c r="S505" s="79"/>
      <c r="T505" s="72"/>
      <c r="U505" s="72"/>
      <c r="V505" s="72"/>
    </row>
    <row r="506" spans="1:22">
      <c r="A506" s="4" t="str">
        <f>IF('Odhad parametrů populace'!D509="","",'Odhad parametrů populace'!D509)</f>
        <v/>
      </c>
      <c r="B506" s="69" t="str">
        <f ca="1">IF(INDIRECT("A"&amp;ROW())="","",RANK(A506,[Data],1))</f>
        <v/>
      </c>
      <c r="C506" s="5" t="str">
        <f ca="1">IF(INDIRECT("A"&amp;ROW())="","",(B506-1)/COUNT([Data]))</f>
        <v/>
      </c>
      <c r="D506" s="5" t="str">
        <f ca="1">IF(INDIRECT("A"&amp;ROW())="","",B506/COUNT([Data]))</f>
        <v/>
      </c>
      <c r="E506" t="str">
        <f t="shared" ca="1" si="23"/>
        <v/>
      </c>
      <c r="F506" s="5" t="str">
        <f t="shared" ca="1" si="21"/>
        <v/>
      </c>
      <c r="G506" s="5" t="str">
        <f>IF(ROW()=7,MAX([D_i]),"")</f>
        <v/>
      </c>
      <c r="H506" s="69" t="str">
        <f ca="1">IF(INDIRECT("A"&amp;ROW())="","",RANK([Data],[Data],1)+COUNTIF([Data],Tabulka249[[#This Row],[Data]])-1)</f>
        <v/>
      </c>
      <c r="I506" s="5" t="str">
        <f ca="1">IF(INDIRECT("A"&amp;ROW())="","",(Tabulka249[[#This Row],[Pořadí2 - i2]]-1)/COUNT([Data]))</f>
        <v/>
      </c>
      <c r="J506" s="5" t="str">
        <f ca="1">IF(INDIRECT("A"&amp;ROW())="","",H506/COUNT([Data]))</f>
        <v/>
      </c>
      <c r="K506" s="72" t="str">
        <f ca="1">IF(INDIRECT("A"&amp;ROW())="","",NORMDIST(Tabulka249[[#This Row],[Data]],$X$6,$X$7,1))</f>
        <v/>
      </c>
      <c r="L506" s="5" t="str">
        <f t="shared" ca="1" si="22"/>
        <v/>
      </c>
      <c r="M506" s="5" t="str">
        <f>IF(ROW()=7,MAX(Tabulka249[D_i]),"")</f>
        <v/>
      </c>
      <c r="N506" s="5"/>
      <c r="O506" s="80"/>
      <c r="P506" s="80"/>
      <c r="Q506" s="80"/>
      <c r="R506" s="76" t="str">
        <f>IF(ROW()=7,IF(SUM([pomocná])&gt;0,SUM([pomocná]),1.36/SQRT(COUNT(Tabulka249[Data]))),"")</f>
        <v/>
      </c>
      <c r="S506" s="79"/>
      <c r="T506" s="72"/>
      <c r="U506" s="72"/>
      <c r="V506" s="72"/>
    </row>
    <row r="507" spans="1:22">
      <c r="A507" s="4" t="str">
        <f>IF('Odhad parametrů populace'!D510="","",'Odhad parametrů populace'!D510)</f>
        <v/>
      </c>
      <c r="B507" s="69" t="str">
        <f ca="1">IF(INDIRECT("A"&amp;ROW())="","",RANK(A507,[Data],1))</f>
        <v/>
      </c>
      <c r="C507" s="5" t="str">
        <f ca="1">IF(INDIRECT("A"&amp;ROW())="","",(B507-1)/COUNT([Data]))</f>
        <v/>
      </c>
      <c r="D507" s="5" t="str">
        <f ca="1">IF(INDIRECT("A"&amp;ROW())="","",B507/COUNT([Data]))</f>
        <v/>
      </c>
      <c r="E507" t="str">
        <f t="shared" ca="1" si="23"/>
        <v/>
      </c>
      <c r="F507" s="5" t="str">
        <f t="shared" ca="1" si="21"/>
        <v/>
      </c>
      <c r="G507" s="5" t="str">
        <f>IF(ROW()=7,MAX([D_i]),"")</f>
        <v/>
      </c>
      <c r="H507" s="69" t="str">
        <f ca="1">IF(INDIRECT("A"&amp;ROW())="","",RANK([Data],[Data],1)+COUNTIF([Data],Tabulka249[[#This Row],[Data]])-1)</f>
        <v/>
      </c>
      <c r="I507" s="5" t="str">
        <f ca="1">IF(INDIRECT("A"&amp;ROW())="","",(Tabulka249[[#This Row],[Pořadí2 - i2]]-1)/COUNT([Data]))</f>
        <v/>
      </c>
      <c r="J507" s="5" t="str">
        <f ca="1">IF(INDIRECT("A"&amp;ROW())="","",H507/COUNT([Data]))</f>
        <v/>
      </c>
      <c r="K507" s="72" t="str">
        <f ca="1">IF(INDIRECT("A"&amp;ROW())="","",NORMDIST(Tabulka249[[#This Row],[Data]],$X$6,$X$7,1))</f>
        <v/>
      </c>
      <c r="L507" s="5" t="str">
        <f t="shared" ca="1" si="22"/>
        <v/>
      </c>
      <c r="M507" s="5" t="str">
        <f>IF(ROW()=7,MAX(Tabulka249[D_i]),"")</f>
        <v/>
      </c>
      <c r="N507" s="5"/>
      <c r="O507" s="80"/>
      <c r="P507" s="80"/>
      <c r="Q507" s="80"/>
      <c r="R507" s="76" t="str">
        <f>IF(ROW()=7,IF(SUM([pomocná])&gt;0,SUM([pomocná]),1.36/SQRT(COUNT(Tabulka249[Data]))),"")</f>
        <v/>
      </c>
      <c r="S507" s="79"/>
      <c r="T507" s="72"/>
      <c r="U507" s="72"/>
      <c r="V507" s="72"/>
    </row>
    <row r="508" spans="1:22">
      <c r="A508" s="4" t="str">
        <f>IF('Odhad parametrů populace'!D511="","",'Odhad parametrů populace'!D511)</f>
        <v/>
      </c>
      <c r="B508" s="69" t="str">
        <f ca="1">IF(INDIRECT("A"&amp;ROW())="","",RANK(A508,[Data],1))</f>
        <v/>
      </c>
      <c r="C508" s="5" t="str">
        <f ca="1">IF(INDIRECT("A"&amp;ROW())="","",(B508-1)/COUNT([Data]))</f>
        <v/>
      </c>
      <c r="D508" s="5" t="str">
        <f ca="1">IF(INDIRECT("A"&amp;ROW())="","",B508/COUNT([Data]))</f>
        <v/>
      </c>
      <c r="E508" t="str">
        <f t="shared" ca="1" si="23"/>
        <v/>
      </c>
      <c r="F508" s="5" t="str">
        <f t="shared" ca="1" si="21"/>
        <v/>
      </c>
      <c r="G508" s="5" t="str">
        <f>IF(ROW()=7,MAX([D_i]),"")</f>
        <v/>
      </c>
      <c r="H508" s="69" t="str">
        <f ca="1">IF(INDIRECT("A"&amp;ROW())="","",RANK([Data],[Data],1)+COUNTIF([Data],Tabulka249[[#This Row],[Data]])-1)</f>
        <v/>
      </c>
      <c r="I508" s="5" t="str">
        <f ca="1">IF(INDIRECT("A"&amp;ROW())="","",(Tabulka249[[#This Row],[Pořadí2 - i2]]-1)/COUNT([Data]))</f>
        <v/>
      </c>
      <c r="J508" s="5" t="str">
        <f ca="1">IF(INDIRECT("A"&amp;ROW())="","",H508/COUNT([Data]))</f>
        <v/>
      </c>
      <c r="K508" s="72" t="str">
        <f ca="1">IF(INDIRECT("A"&amp;ROW())="","",NORMDIST(Tabulka249[[#This Row],[Data]],$X$6,$X$7,1))</f>
        <v/>
      </c>
      <c r="L508" s="5" t="str">
        <f t="shared" ca="1" si="22"/>
        <v/>
      </c>
      <c r="M508" s="5" t="str">
        <f>IF(ROW()=7,MAX(Tabulka249[D_i]),"")</f>
        <v/>
      </c>
      <c r="N508" s="5"/>
      <c r="O508" s="80"/>
      <c r="P508" s="80"/>
      <c r="Q508" s="80"/>
      <c r="R508" s="76" t="str">
        <f>IF(ROW()=7,IF(SUM([pomocná])&gt;0,SUM([pomocná]),1.36/SQRT(COUNT(Tabulka249[Data]))),"")</f>
        <v/>
      </c>
      <c r="S508" s="79"/>
      <c r="T508" s="72"/>
      <c r="U508" s="72"/>
      <c r="V508" s="72"/>
    </row>
    <row r="509" spans="1:22">
      <c r="A509" s="4" t="str">
        <f>IF('Odhad parametrů populace'!D512="","",'Odhad parametrů populace'!D512)</f>
        <v/>
      </c>
      <c r="B509" s="69" t="str">
        <f ca="1">IF(INDIRECT("A"&amp;ROW())="","",RANK(A509,[Data],1))</f>
        <v/>
      </c>
      <c r="C509" s="5" t="str">
        <f ca="1">IF(INDIRECT("A"&amp;ROW())="","",(B509-1)/COUNT([Data]))</f>
        <v/>
      </c>
      <c r="D509" s="5" t="str">
        <f ca="1">IF(INDIRECT("A"&amp;ROW())="","",B509/COUNT([Data]))</f>
        <v/>
      </c>
      <c r="E509" t="str">
        <f t="shared" ca="1" si="23"/>
        <v/>
      </c>
      <c r="F509" s="5" t="str">
        <f t="shared" ca="1" si="21"/>
        <v/>
      </c>
      <c r="G509" s="5" t="str">
        <f>IF(ROW()=7,MAX([D_i]),"")</f>
        <v/>
      </c>
      <c r="H509" s="69" t="str">
        <f ca="1">IF(INDIRECT("A"&amp;ROW())="","",RANK([Data],[Data],1)+COUNTIF([Data],Tabulka249[[#This Row],[Data]])-1)</f>
        <v/>
      </c>
      <c r="I509" s="5" t="str">
        <f ca="1">IF(INDIRECT("A"&amp;ROW())="","",(Tabulka249[[#This Row],[Pořadí2 - i2]]-1)/COUNT([Data]))</f>
        <v/>
      </c>
      <c r="J509" s="5" t="str">
        <f ca="1">IF(INDIRECT("A"&amp;ROW())="","",H509/COUNT([Data]))</f>
        <v/>
      </c>
      <c r="K509" s="72" t="str">
        <f ca="1">IF(INDIRECT("A"&amp;ROW())="","",NORMDIST(Tabulka249[[#This Row],[Data]],$X$6,$X$7,1))</f>
        <v/>
      </c>
      <c r="L509" s="5" t="str">
        <f t="shared" ca="1" si="22"/>
        <v/>
      </c>
      <c r="M509" s="5" t="str">
        <f>IF(ROW()=7,MAX(Tabulka249[D_i]),"")</f>
        <v/>
      </c>
      <c r="N509" s="5"/>
      <c r="O509" s="80"/>
      <c r="P509" s="80"/>
      <c r="Q509" s="80"/>
      <c r="R509" s="76" t="str">
        <f>IF(ROW()=7,IF(SUM([pomocná])&gt;0,SUM([pomocná]),1.36/SQRT(COUNT(Tabulka249[Data]))),"")</f>
        <v/>
      </c>
      <c r="S509" s="79"/>
      <c r="T509" s="72"/>
      <c r="U509" s="72"/>
      <c r="V509" s="72"/>
    </row>
    <row r="510" spans="1:22">
      <c r="A510" s="4" t="str">
        <f>IF('Odhad parametrů populace'!D513="","",'Odhad parametrů populace'!D513)</f>
        <v/>
      </c>
      <c r="B510" s="69" t="str">
        <f ca="1">IF(INDIRECT("A"&amp;ROW())="","",RANK(A510,[Data],1))</f>
        <v/>
      </c>
      <c r="C510" s="5" t="str">
        <f ca="1">IF(INDIRECT("A"&amp;ROW())="","",(B510-1)/COUNT([Data]))</f>
        <v/>
      </c>
      <c r="D510" s="5" t="str">
        <f ca="1">IF(INDIRECT("A"&amp;ROW())="","",B510/COUNT([Data]))</f>
        <v/>
      </c>
      <c r="E510" t="str">
        <f t="shared" ca="1" si="23"/>
        <v/>
      </c>
      <c r="F510" s="5" t="str">
        <f t="shared" ca="1" si="21"/>
        <v/>
      </c>
      <c r="G510" s="5" t="str">
        <f>IF(ROW()=7,MAX([D_i]),"")</f>
        <v/>
      </c>
      <c r="H510" s="69" t="str">
        <f ca="1">IF(INDIRECT("A"&amp;ROW())="","",RANK([Data],[Data],1)+COUNTIF([Data],Tabulka249[[#This Row],[Data]])-1)</f>
        <v/>
      </c>
      <c r="I510" s="5" t="str">
        <f ca="1">IF(INDIRECT("A"&amp;ROW())="","",(Tabulka249[[#This Row],[Pořadí2 - i2]]-1)/COUNT([Data]))</f>
        <v/>
      </c>
      <c r="J510" s="5" t="str">
        <f ca="1">IF(INDIRECT("A"&amp;ROW())="","",H510/COUNT([Data]))</f>
        <v/>
      </c>
      <c r="K510" s="72" t="str">
        <f ca="1">IF(INDIRECT("A"&amp;ROW())="","",NORMDIST(Tabulka249[[#This Row],[Data]],$X$6,$X$7,1))</f>
        <v/>
      </c>
      <c r="L510" s="5" t="str">
        <f t="shared" ca="1" si="22"/>
        <v/>
      </c>
      <c r="M510" s="5" t="str">
        <f>IF(ROW()=7,MAX(Tabulka249[D_i]),"")</f>
        <v/>
      </c>
      <c r="N510" s="5"/>
      <c r="O510" s="80"/>
      <c r="P510" s="80"/>
      <c r="Q510" s="80"/>
      <c r="R510" s="76" t="str">
        <f>IF(ROW()=7,IF(SUM([pomocná])&gt;0,SUM([pomocná]),1.36/SQRT(COUNT(Tabulka249[Data]))),"")</f>
        <v/>
      </c>
      <c r="S510" s="79"/>
      <c r="T510" s="72"/>
      <c r="U510" s="72"/>
      <c r="V510" s="72"/>
    </row>
    <row r="511" spans="1:22">
      <c r="A511" s="4" t="str">
        <f>IF('Odhad parametrů populace'!D514="","",'Odhad parametrů populace'!D514)</f>
        <v/>
      </c>
      <c r="B511" s="69" t="str">
        <f ca="1">IF(INDIRECT("A"&amp;ROW())="","",RANK(A511,[Data],1))</f>
        <v/>
      </c>
      <c r="C511" s="5" t="str">
        <f ca="1">IF(INDIRECT("A"&amp;ROW())="","",(B511-1)/COUNT([Data]))</f>
        <v/>
      </c>
      <c r="D511" s="5" t="str">
        <f ca="1">IF(INDIRECT("A"&amp;ROW())="","",B511/COUNT([Data]))</f>
        <v/>
      </c>
      <c r="E511" t="str">
        <f t="shared" ca="1" si="23"/>
        <v/>
      </c>
      <c r="F511" s="5" t="str">
        <f t="shared" ca="1" si="21"/>
        <v/>
      </c>
      <c r="G511" s="5" t="str">
        <f>IF(ROW()=7,MAX([D_i]),"")</f>
        <v/>
      </c>
      <c r="H511" s="69" t="str">
        <f ca="1">IF(INDIRECT("A"&amp;ROW())="","",RANK([Data],[Data],1)+COUNTIF([Data],Tabulka249[[#This Row],[Data]])-1)</f>
        <v/>
      </c>
      <c r="I511" s="5" t="str">
        <f ca="1">IF(INDIRECT("A"&amp;ROW())="","",(Tabulka249[[#This Row],[Pořadí2 - i2]]-1)/COUNT([Data]))</f>
        <v/>
      </c>
      <c r="J511" s="5" t="str">
        <f ca="1">IF(INDIRECT("A"&amp;ROW())="","",H511/COUNT([Data]))</f>
        <v/>
      </c>
      <c r="K511" s="72" t="str">
        <f ca="1">IF(INDIRECT("A"&amp;ROW())="","",NORMDIST(Tabulka249[[#This Row],[Data]],$X$6,$X$7,1))</f>
        <v/>
      </c>
      <c r="L511" s="5" t="str">
        <f t="shared" ca="1" si="22"/>
        <v/>
      </c>
      <c r="M511" s="5" t="str">
        <f>IF(ROW()=7,MAX(Tabulka249[D_i]),"")</f>
        <v/>
      </c>
      <c r="N511" s="5"/>
      <c r="O511" s="80"/>
      <c r="P511" s="80"/>
      <c r="Q511" s="80"/>
      <c r="R511" s="76" t="str">
        <f>IF(ROW()=7,IF(SUM([pomocná])&gt;0,SUM([pomocná]),1.36/SQRT(COUNT(Tabulka249[Data]))),"")</f>
        <v/>
      </c>
      <c r="S511" s="79"/>
      <c r="T511" s="72"/>
      <c r="U511" s="72"/>
      <c r="V511" s="72"/>
    </row>
    <row r="512" spans="1:22">
      <c r="A512" s="4" t="str">
        <f>IF('Odhad parametrů populace'!D515="","",'Odhad parametrů populace'!D515)</f>
        <v/>
      </c>
      <c r="B512" s="69" t="str">
        <f ca="1">IF(INDIRECT("A"&amp;ROW())="","",RANK(A512,[Data],1))</f>
        <v/>
      </c>
      <c r="C512" s="5" t="str">
        <f ca="1">IF(INDIRECT("A"&amp;ROW())="","",(B512-1)/COUNT([Data]))</f>
        <v/>
      </c>
      <c r="D512" s="5" t="str">
        <f ca="1">IF(INDIRECT("A"&amp;ROW())="","",B512/COUNT([Data]))</f>
        <v/>
      </c>
      <c r="E512" t="str">
        <f t="shared" ca="1" si="23"/>
        <v/>
      </c>
      <c r="F512" s="5" t="str">
        <f t="shared" ca="1" si="21"/>
        <v/>
      </c>
      <c r="G512" s="5" t="str">
        <f>IF(ROW()=7,MAX([D_i]),"")</f>
        <v/>
      </c>
      <c r="H512" s="69" t="str">
        <f ca="1">IF(INDIRECT("A"&amp;ROW())="","",RANK([Data],[Data],1)+COUNTIF([Data],Tabulka249[[#This Row],[Data]])-1)</f>
        <v/>
      </c>
      <c r="I512" s="5" t="str">
        <f ca="1">IF(INDIRECT("A"&amp;ROW())="","",(Tabulka249[[#This Row],[Pořadí2 - i2]]-1)/COUNT([Data]))</f>
        <v/>
      </c>
      <c r="J512" s="5" t="str">
        <f ca="1">IF(INDIRECT("A"&amp;ROW())="","",H512/COUNT([Data]))</f>
        <v/>
      </c>
      <c r="K512" s="72" t="str">
        <f ca="1">IF(INDIRECT("A"&amp;ROW())="","",NORMDIST(Tabulka249[[#This Row],[Data]],$X$6,$X$7,1))</f>
        <v/>
      </c>
      <c r="L512" s="5" t="str">
        <f t="shared" ca="1" si="22"/>
        <v/>
      </c>
      <c r="M512" s="5" t="str">
        <f>IF(ROW()=7,MAX(Tabulka249[D_i]),"")</f>
        <v/>
      </c>
      <c r="N512" s="5"/>
      <c r="O512" s="80"/>
      <c r="P512" s="80"/>
      <c r="Q512" s="80"/>
      <c r="R512" s="76" t="str">
        <f>IF(ROW()=7,IF(SUM([pomocná])&gt;0,SUM([pomocná]),1.36/SQRT(COUNT(Tabulka249[Data]))),"")</f>
        <v/>
      </c>
      <c r="S512" s="79"/>
      <c r="T512" s="72"/>
      <c r="U512" s="72"/>
      <c r="V512" s="72"/>
    </row>
    <row r="513" spans="1:22">
      <c r="A513" s="4" t="str">
        <f>IF('Odhad parametrů populace'!D516="","",'Odhad parametrů populace'!D516)</f>
        <v/>
      </c>
      <c r="B513" s="69" t="str">
        <f ca="1">IF(INDIRECT("A"&amp;ROW())="","",RANK(A513,[Data],1))</f>
        <v/>
      </c>
      <c r="C513" s="5" t="str">
        <f ca="1">IF(INDIRECT("A"&amp;ROW())="","",(B513-1)/COUNT([Data]))</f>
        <v/>
      </c>
      <c r="D513" s="5" t="str">
        <f ca="1">IF(INDIRECT("A"&amp;ROW())="","",B513/COUNT([Data]))</f>
        <v/>
      </c>
      <c r="E513" t="str">
        <f t="shared" ca="1" si="23"/>
        <v/>
      </c>
      <c r="F513" s="5" t="str">
        <f t="shared" ca="1" si="21"/>
        <v/>
      </c>
      <c r="G513" s="5" t="str">
        <f>IF(ROW()=7,MAX([D_i]),"")</f>
        <v/>
      </c>
      <c r="H513" s="69" t="str">
        <f ca="1">IF(INDIRECT("A"&amp;ROW())="","",RANK([Data],[Data],1)+COUNTIF([Data],Tabulka249[[#This Row],[Data]])-1)</f>
        <v/>
      </c>
      <c r="I513" s="5" t="str">
        <f ca="1">IF(INDIRECT("A"&amp;ROW())="","",(Tabulka249[[#This Row],[Pořadí2 - i2]]-1)/COUNT([Data]))</f>
        <v/>
      </c>
      <c r="J513" s="5" t="str">
        <f ca="1">IF(INDIRECT("A"&amp;ROW())="","",H513/COUNT([Data]))</f>
        <v/>
      </c>
      <c r="K513" s="72" t="str">
        <f ca="1">IF(INDIRECT("A"&amp;ROW())="","",NORMDIST(Tabulka249[[#This Row],[Data]],$X$6,$X$7,1))</f>
        <v/>
      </c>
      <c r="L513" s="5" t="str">
        <f t="shared" ca="1" si="22"/>
        <v/>
      </c>
      <c r="M513" s="5" t="str">
        <f>IF(ROW()=7,MAX(Tabulka249[D_i]),"")</f>
        <v/>
      </c>
      <c r="N513" s="5"/>
      <c r="O513" s="80"/>
      <c r="P513" s="80"/>
      <c r="Q513" s="80"/>
      <c r="R513" s="76" t="str">
        <f>IF(ROW()=7,IF(SUM([pomocná])&gt;0,SUM([pomocná]),1.36/SQRT(COUNT(Tabulka249[Data]))),"")</f>
        <v/>
      </c>
      <c r="S513" s="79"/>
      <c r="T513" s="72"/>
      <c r="U513" s="72"/>
      <c r="V513" s="72"/>
    </row>
    <row r="514" spans="1:22">
      <c r="A514" s="4" t="str">
        <f>IF('Odhad parametrů populace'!D517="","",'Odhad parametrů populace'!D517)</f>
        <v/>
      </c>
      <c r="B514" s="69" t="str">
        <f ca="1">IF(INDIRECT("A"&amp;ROW())="","",RANK(A514,[Data],1))</f>
        <v/>
      </c>
      <c r="C514" s="5" t="str">
        <f ca="1">IF(INDIRECT("A"&amp;ROW())="","",(B514-1)/COUNT([Data]))</f>
        <v/>
      </c>
      <c r="D514" s="5" t="str">
        <f ca="1">IF(INDIRECT("A"&amp;ROW())="","",B514/COUNT([Data]))</f>
        <v/>
      </c>
      <c r="E514" t="str">
        <f t="shared" ca="1" si="23"/>
        <v/>
      </c>
      <c r="F514" s="5" t="str">
        <f t="shared" ca="1" si="21"/>
        <v/>
      </c>
      <c r="G514" s="5" t="str">
        <f>IF(ROW()=7,MAX([D_i]),"")</f>
        <v/>
      </c>
      <c r="H514" s="69" t="str">
        <f ca="1">IF(INDIRECT("A"&amp;ROW())="","",RANK([Data],[Data],1)+COUNTIF([Data],Tabulka249[[#This Row],[Data]])-1)</f>
        <v/>
      </c>
      <c r="I514" s="5" t="str">
        <f ca="1">IF(INDIRECT("A"&amp;ROW())="","",(Tabulka249[[#This Row],[Pořadí2 - i2]]-1)/COUNT([Data]))</f>
        <v/>
      </c>
      <c r="J514" s="5" t="str">
        <f ca="1">IF(INDIRECT("A"&amp;ROW())="","",H514/COUNT([Data]))</f>
        <v/>
      </c>
      <c r="K514" s="72" t="str">
        <f ca="1">IF(INDIRECT("A"&amp;ROW())="","",NORMDIST(Tabulka249[[#This Row],[Data]],$X$6,$X$7,1))</f>
        <v/>
      </c>
      <c r="L514" s="5" t="str">
        <f t="shared" ca="1" si="22"/>
        <v/>
      </c>
      <c r="M514" s="5" t="str">
        <f>IF(ROW()=7,MAX(Tabulka249[D_i]),"")</f>
        <v/>
      </c>
      <c r="N514" s="5"/>
      <c r="O514" s="80"/>
      <c r="P514" s="80"/>
      <c r="Q514" s="80"/>
      <c r="R514" s="76" t="str">
        <f>IF(ROW()=7,IF(SUM([pomocná])&gt;0,SUM([pomocná]),1.36/SQRT(COUNT(Tabulka249[Data]))),"")</f>
        <v/>
      </c>
      <c r="S514" s="79"/>
      <c r="T514" s="72"/>
      <c r="U514" s="72"/>
      <c r="V514" s="72"/>
    </row>
    <row r="515" spans="1:22">
      <c r="A515" s="4" t="str">
        <f>IF('Odhad parametrů populace'!D518="","",'Odhad parametrů populace'!D518)</f>
        <v/>
      </c>
      <c r="B515" s="69" t="str">
        <f ca="1">IF(INDIRECT("A"&amp;ROW())="","",RANK(A515,[Data],1))</f>
        <v/>
      </c>
      <c r="C515" s="5" t="str">
        <f ca="1">IF(INDIRECT("A"&amp;ROW())="","",(B515-1)/COUNT([Data]))</f>
        <v/>
      </c>
      <c r="D515" s="5" t="str">
        <f ca="1">IF(INDIRECT("A"&amp;ROW())="","",B515/COUNT([Data]))</f>
        <v/>
      </c>
      <c r="E515" t="str">
        <f t="shared" ca="1" si="23"/>
        <v/>
      </c>
      <c r="F515" s="5" t="str">
        <f t="shared" ca="1" si="21"/>
        <v/>
      </c>
      <c r="G515" s="5" t="str">
        <f>IF(ROW()=7,MAX([D_i]),"")</f>
        <v/>
      </c>
      <c r="H515" s="69" t="str">
        <f ca="1">IF(INDIRECT("A"&amp;ROW())="","",RANK([Data],[Data],1)+COUNTIF([Data],Tabulka249[[#This Row],[Data]])-1)</f>
        <v/>
      </c>
      <c r="I515" s="5" t="str">
        <f ca="1">IF(INDIRECT("A"&amp;ROW())="","",(Tabulka249[[#This Row],[Pořadí2 - i2]]-1)/COUNT([Data]))</f>
        <v/>
      </c>
      <c r="J515" s="5" t="str">
        <f ca="1">IF(INDIRECT("A"&amp;ROW())="","",H515/COUNT([Data]))</f>
        <v/>
      </c>
      <c r="K515" s="72" t="str">
        <f ca="1">IF(INDIRECT("A"&amp;ROW())="","",NORMDIST(Tabulka249[[#This Row],[Data]],$X$6,$X$7,1))</f>
        <v/>
      </c>
      <c r="L515" s="5" t="str">
        <f t="shared" ca="1" si="22"/>
        <v/>
      </c>
      <c r="M515" s="5" t="str">
        <f>IF(ROW()=7,MAX(Tabulka249[D_i]),"")</f>
        <v/>
      </c>
      <c r="N515" s="5"/>
      <c r="O515" s="80"/>
      <c r="P515" s="80"/>
      <c r="Q515" s="80"/>
      <c r="R515" s="76" t="str">
        <f>IF(ROW()=7,IF(SUM([pomocná])&gt;0,SUM([pomocná]),1.36/SQRT(COUNT(Tabulka249[Data]))),"")</f>
        <v/>
      </c>
      <c r="S515" s="79"/>
      <c r="T515" s="72"/>
      <c r="U515" s="72"/>
      <c r="V515" s="72"/>
    </row>
    <row r="516" spans="1:22">
      <c r="A516" s="4" t="str">
        <f>IF('Odhad parametrů populace'!D519="","",'Odhad parametrů populace'!D519)</f>
        <v/>
      </c>
      <c r="B516" s="69" t="str">
        <f ca="1">IF(INDIRECT("A"&amp;ROW())="","",RANK(A516,[Data],1))</f>
        <v/>
      </c>
      <c r="C516" s="5" t="str">
        <f ca="1">IF(INDIRECT("A"&amp;ROW())="","",(B516-1)/COUNT([Data]))</f>
        <v/>
      </c>
      <c r="D516" s="5" t="str">
        <f ca="1">IF(INDIRECT("A"&amp;ROW())="","",B516/COUNT([Data]))</f>
        <v/>
      </c>
      <c r="E516" t="str">
        <f t="shared" ca="1" si="23"/>
        <v/>
      </c>
      <c r="F516" s="5" t="str">
        <f t="shared" ca="1" si="21"/>
        <v/>
      </c>
      <c r="G516" s="5" t="str">
        <f>IF(ROW()=7,MAX([D_i]),"")</f>
        <v/>
      </c>
      <c r="H516" s="69" t="str">
        <f ca="1">IF(INDIRECT("A"&amp;ROW())="","",RANK([Data],[Data],1)+COUNTIF([Data],Tabulka249[[#This Row],[Data]])-1)</f>
        <v/>
      </c>
      <c r="I516" s="5" t="str">
        <f ca="1">IF(INDIRECT("A"&amp;ROW())="","",(Tabulka249[[#This Row],[Pořadí2 - i2]]-1)/COUNT([Data]))</f>
        <v/>
      </c>
      <c r="J516" s="5" t="str">
        <f ca="1">IF(INDIRECT("A"&amp;ROW())="","",H516/COUNT([Data]))</f>
        <v/>
      </c>
      <c r="K516" s="72" t="str">
        <f ca="1">IF(INDIRECT("A"&amp;ROW())="","",NORMDIST(Tabulka249[[#This Row],[Data]],$X$6,$X$7,1))</f>
        <v/>
      </c>
      <c r="L516" s="5" t="str">
        <f t="shared" ca="1" si="22"/>
        <v/>
      </c>
      <c r="M516" s="5" t="str">
        <f>IF(ROW()=7,MAX(Tabulka249[D_i]),"")</f>
        <v/>
      </c>
      <c r="N516" s="5"/>
      <c r="O516" s="80"/>
      <c r="P516" s="80"/>
      <c r="Q516" s="80"/>
      <c r="R516" s="76" t="str">
        <f>IF(ROW()=7,IF(SUM([pomocná])&gt;0,SUM([pomocná]),1.36/SQRT(COUNT(Tabulka249[Data]))),"")</f>
        <v/>
      </c>
      <c r="S516" s="79"/>
      <c r="T516" s="72"/>
      <c r="U516" s="72"/>
      <c r="V516" s="72"/>
    </row>
    <row r="517" spans="1:22">
      <c r="A517" s="4" t="str">
        <f>IF('Odhad parametrů populace'!D520="","",'Odhad parametrů populace'!D520)</f>
        <v/>
      </c>
      <c r="B517" s="69" t="str">
        <f ca="1">IF(INDIRECT("A"&amp;ROW())="","",RANK(A517,[Data],1))</f>
        <v/>
      </c>
      <c r="C517" s="5" t="str">
        <f ca="1">IF(INDIRECT("A"&amp;ROW())="","",(B517-1)/COUNT([Data]))</f>
        <v/>
      </c>
      <c r="D517" s="5" t="str">
        <f ca="1">IF(INDIRECT("A"&amp;ROW())="","",B517/COUNT([Data]))</f>
        <v/>
      </c>
      <c r="E517" t="str">
        <f t="shared" ca="1" si="23"/>
        <v/>
      </c>
      <c r="F517" s="5" t="str">
        <f t="shared" ca="1" si="21"/>
        <v/>
      </c>
      <c r="G517" s="5" t="str">
        <f>IF(ROW()=7,MAX([D_i]),"")</f>
        <v/>
      </c>
      <c r="H517" s="69" t="str">
        <f ca="1">IF(INDIRECT("A"&amp;ROW())="","",RANK([Data],[Data],1)+COUNTIF([Data],Tabulka249[[#This Row],[Data]])-1)</f>
        <v/>
      </c>
      <c r="I517" s="5" t="str">
        <f ca="1">IF(INDIRECT("A"&amp;ROW())="","",(Tabulka249[[#This Row],[Pořadí2 - i2]]-1)/COUNT([Data]))</f>
        <v/>
      </c>
      <c r="J517" s="5" t="str">
        <f ca="1">IF(INDIRECT("A"&amp;ROW())="","",H517/COUNT([Data]))</f>
        <v/>
      </c>
      <c r="K517" s="72" t="str">
        <f ca="1">IF(INDIRECT("A"&amp;ROW())="","",NORMDIST(Tabulka249[[#This Row],[Data]],$X$6,$X$7,1))</f>
        <v/>
      </c>
      <c r="L517" s="5" t="str">
        <f t="shared" ca="1" si="22"/>
        <v/>
      </c>
      <c r="M517" s="5" t="str">
        <f>IF(ROW()=7,MAX(Tabulka249[D_i]),"")</f>
        <v/>
      </c>
      <c r="N517" s="5"/>
      <c r="O517" s="80"/>
      <c r="P517" s="80"/>
      <c r="Q517" s="80"/>
      <c r="R517" s="76" t="str">
        <f>IF(ROW()=7,IF(SUM([pomocná])&gt;0,SUM([pomocná]),1.36/SQRT(COUNT(Tabulka249[Data]))),"")</f>
        <v/>
      </c>
      <c r="S517" s="79"/>
      <c r="T517" s="72"/>
      <c r="U517" s="72"/>
      <c r="V517" s="72"/>
    </row>
    <row r="518" spans="1:22">
      <c r="A518" s="4" t="str">
        <f>IF('Odhad parametrů populace'!D521="","",'Odhad parametrů populace'!D521)</f>
        <v/>
      </c>
      <c r="B518" s="69" t="str">
        <f ca="1">IF(INDIRECT("A"&amp;ROW())="","",RANK(A518,[Data],1))</f>
        <v/>
      </c>
      <c r="C518" s="5" t="str">
        <f ca="1">IF(INDIRECT("A"&amp;ROW())="","",(B518-1)/COUNT([Data]))</f>
        <v/>
      </c>
      <c r="D518" s="5" t="str">
        <f ca="1">IF(INDIRECT("A"&amp;ROW())="","",B518/COUNT([Data]))</f>
        <v/>
      </c>
      <c r="E518" t="str">
        <f t="shared" ca="1" si="23"/>
        <v/>
      </c>
      <c r="F518" s="5" t="str">
        <f t="shared" ca="1" si="21"/>
        <v/>
      </c>
      <c r="G518" s="5" t="str">
        <f>IF(ROW()=7,MAX([D_i]),"")</f>
        <v/>
      </c>
      <c r="H518" s="69" t="str">
        <f ca="1">IF(INDIRECT("A"&amp;ROW())="","",RANK([Data],[Data],1)+COUNTIF([Data],Tabulka249[[#This Row],[Data]])-1)</f>
        <v/>
      </c>
      <c r="I518" s="5" t="str">
        <f ca="1">IF(INDIRECT("A"&amp;ROW())="","",(Tabulka249[[#This Row],[Pořadí2 - i2]]-1)/COUNT([Data]))</f>
        <v/>
      </c>
      <c r="J518" s="5" t="str">
        <f ca="1">IF(INDIRECT("A"&amp;ROW())="","",H518/COUNT([Data]))</f>
        <v/>
      </c>
      <c r="K518" s="72" t="str">
        <f ca="1">IF(INDIRECT("A"&amp;ROW())="","",NORMDIST(Tabulka249[[#This Row],[Data]],$X$6,$X$7,1))</f>
        <v/>
      </c>
      <c r="L518" s="5" t="str">
        <f t="shared" ca="1" si="22"/>
        <v/>
      </c>
      <c r="M518" s="5" t="str">
        <f>IF(ROW()=7,MAX(Tabulka249[D_i]),"")</f>
        <v/>
      </c>
      <c r="N518" s="5"/>
      <c r="O518" s="80"/>
      <c r="P518" s="80"/>
      <c r="Q518" s="80"/>
      <c r="R518" s="76" t="str">
        <f>IF(ROW()=7,IF(SUM([pomocná])&gt;0,SUM([pomocná]),1.36/SQRT(COUNT(Tabulka249[Data]))),"")</f>
        <v/>
      </c>
      <c r="S518" s="79"/>
      <c r="T518" s="72"/>
      <c r="U518" s="72"/>
      <c r="V518" s="72"/>
    </row>
    <row r="519" spans="1:22">
      <c r="A519" s="4" t="str">
        <f>IF('Odhad parametrů populace'!D522="","",'Odhad parametrů populace'!D522)</f>
        <v/>
      </c>
      <c r="B519" s="69" t="str">
        <f ca="1">IF(INDIRECT("A"&amp;ROW())="","",RANK(A519,[Data],1))</f>
        <v/>
      </c>
      <c r="C519" s="5" t="str">
        <f ca="1">IF(INDIRECT("A"&amp;ROW())="","",(B519-1)/COUNT([Data]))</f>
        <v/>
      </c>
      <c r="D519" s="5" t="str">
        <f ca="1">IF(INDIRECT("A"&amp;ROW())="","",B519/COUNT([Data]))</f>
        <v/>
      </c>
      <c r="E519" t="str">
        <f t="shared" ca="1" si="23"/>
        <v/>
      </c>
      <c r="F519" s="5" t="str">
        <f t="shared" ref="F519:F582" ca="1" si="24">IF(INDIRECT("A"&amp;ROW())="","",MAX(ABS(C519-E519),ABS(D519-E519)))</f>
        <v/>
      </c>
      <c r="G519" s="5" t="str">
        <f>IF(ROW()=7,MAX([D_i]),"")</f>
        <v/>
      </c>
      <c r="H519" s="69" t="str">
        <f ca="1">IF(INDIRECT("A"&amp;ROW())="","",RANK([Data],[Data],1)+COUNTIF([Data],Tabulka249[[#This Row],[Data]])-1)</f>
        <v/>
      </c>
      <c r="I519" s="5" t="str">
        <f ca="1">IF(INDIRECT("A"&amp;ROW())="","",(Tabulka249[[#This Row],[Pořadí2 - i2]]-1)/COUNT([Data]))</f>
        <v/>
      </c>
      <c r="J519" s="5" t="str">
        <f ca="1">IF(INDIRECT("A"&amp;ROW())="","",H519/COUNT([Data]))</f>
        <v/>
      </c>
      <c r="K519" s="72" t="str">
        <f ca="1">IF(INDIRECT("A"&amp;ROW())="","",NORMDIST(Tabulka249[[#This Row],[Data]],$X$6,$X$7,1))</f>
        <v/>
      </c>
      <c r="L519" s="5" t="str">
        <f t="shared" ref="L519:L582" ca="1" si="25">IF(INDIRECT("A"&amp;ROW())="","",MAX(ABS(I519-K519),ABS(J519-K519)))</f>
        <v/>
      </c>
      <c r="M519" s="5" t="str">
        <f>IF(ROW()=7,MAX(Tabulka249[D_i]),"")</f>
        <v/>
      </c>
      <c r="N519" s="5"/>
      <c r="O519" s="80"/>
      <c r="P519" s="80"/>
      <c r="Q519" s="80"/>
      <c r="R519" s="76" t="str">
        <f>IF(ROW()=7,IF(SUM([pomocná])&gt;0,SUM([pomocná]),1.36/SQRT(COUNT(Tabulka249[Data]))),"")</f>
        <v/>
      </c>
      <c r="S519" s="79"/>
      <c r="T519" s="72"/>
      <c r="U519" s="72"/>
      <c r="V519" s="72"/>
    </row>
    <row r="520" spans="1:22">
      <c r="A520" s="4" t="str">
        <f>IF('Odhad parametrů populace'!D523="","",'Odhad parametrů populace'!D523)</f>
        <v/>
      </c>
      <c r="B520" s="69" t="str">
        <f ca="1">IF(INDIRECT("A"&amp;ROW())="","",RANK(A520,[Data],1))</f>
        <v/>
      </c>
      <c r="C520" s="5" t="str">
        <f ca="1">IF(INDIRECT("A"&amp;ROW())="","",(B520-1)/COUNT([Data]))</f>
        <v/>
      </c>
      <c r="D520" s="5" t="str">
        <f ca="1">IF(INDIRECT("A"&amp;ROW())="","",B520/COUNT([Data]))</f>
        <v/>
      </c>
      <c r="E520" t="str">
        <f t="shared" ref="E520:E583" ca="1" si="26">IF(INDIRECT("A"&amp;ROW())="","",NORMDIST(A520,$X$6,$X$7,1))</f>
        <v/>
      </c>
      <c r="F520" s="5" t="str">
        <f t="shared" ca="1" si="24"/>
        <v/>
      </c>
      <c r="G520" s="5" t="str">
        <f>IF(ROW()=7,MAX([D_i]),"")</f>
        <v/>
      </c>
      <c r="H520" s="69" t="str">
        <f ca="1">IF(INDIRECT("A"&amp;ROW())="","",RANK([Data],[Data],1)+COUNTIF([Data],Tabulka249[[#This Row],[Data]])-1)</f>
        <v/>
      </c>
      <c r="I520" s="5" t="str">
        <f ca="1">IF(INDIRECT("A"&amp;ROW())="","",(Tabulka249[[#This Row],[Pořadí2 - i2]]-1)/COUNT([Data]))</f>
        <v/>
      </c>
      <c r="J520" s="5" t="str">
        <f ca="1">IF(INDIRECT("A"&amp;ROW())="","",H520/COUNT([Data]))</f>
        <v/>
      </c>
      <c r="K520" s="72" t="str">
        <f ca="1">IF(INDIRECT("A"&amp;ROW())="","",NORMDIST(Tabulka249[[#This Row],[Data]],$X$6,$X$7,1))</f>
        <v/>
      </c>
      <c r="L520" s="5" t="str">
        <f t="shared" ca="1" si="25"/>
        <v/>
      </c>
      <c r="M520" s="5" t="str">
        <f>IF(ROW()=7,MAX(Tabulka249[D_i]),"")</f>
        <v/>
      </c>
      <c r="N520" s="5"/>
      <c r="O520" s="80"/>
      <c r="P520" s="80"/>
      <c r="Q520" s="80"/>
      <c r="R520" s="76" t="str">
        <f>IF(ROW()=7,IF(SUM([pomocná])&gt;0,SUM([pomocná]),1.36/SQRT(COUNT(Tabulka249[Data]))),"")</f>
        <v/>
      </c>
      <c r="S520" s="79"/>
      <c r="T520" s="72"/>
      <c r="U520" s="72"/>
      <c r="V520" s="72"/>
    </row>
    <row r="521" spans="1:22">
      <c r="A521" s="4" t="str">
        <f>IF('Odhad parametrů populace'!D524="","",'Odhad parametrů populace'!D524)</f>
        <v/>
      </c>
      <c r="B521" s="69" t="str">
        <f ca="1">IF(INDIRECT("A"&amp;ROW())="","",RANK(A521,[Data],1))</f>
        <v/>
      </c>
      <c r="C521" s="5" t="str">
        <f ca="1">IF(INDIRECT("A"&amp;ROW())="","",(B521-1)/COUNT([Data]))</f>
        <v/>
      </c>
      <c r="D521" s="5" t="str">
        <f ca="1">IF(INDIRECT("A"&amp;ROW())="","",B521/COUNT([Data]))</f>
        <v/>
      </c>
      <c r="E521" t="str">
        <f t="shared" ca="1" si="26"/>
        <v/>
      </c>
      <c r="F521" s="5" t="str">
        <f t="shared" ca="1" si="24"/>
        <v/>
      </c>
      <c r="G521" s="5" t="str">
        <f>IF(ROW()=7,MAX([D_i]),"")</f>
        <v/>
      </c>
      <c r="H521" s="69" t="str">
        <f ca="1">IF(INDIRECT("A"&amp;ROW())="","",RANK([Data],[Data],1)+COUNTIF([Data],Tabulka249[[#This Row],[Data]])-1)</f>
        <v/>
      </c>
      <c r="I521" s="5" t="str">
        <f ca="1">IF(INDIRECT("A"&amp;ROW())="","",(Tabulka249[[#This Row],[Pořadí2 - i2]]-1)/COUNT([Data]))</f>
        <v/>
      </c>
      <c r="J521" s="5" t="str">
        <f ca="1">IF(INDIRECT("A"&amp;ROW())="","",H521/COUNT([Data]))</f>
        <v/>
      </c>
      <c r="K521" s="72" t="str">
        <f ca="1">IF(INDIRECT("A"&amp;ROW())="","",NORMDIST(Tabulka249[[#This Row],[Data]],$X$6,$X$7,1))</f>
        <v/>
      </c>
      <c r="L521" s="5" t="str">
        <f t="shared" ca="1" si="25"/>
        <v/>
      </c>
      <c r="M521" s="5" t="str">
        <f>IF(ROW()=7,MAX(Tabulka249[D_i]),"")</f>
        <v/>
      </c>
      <c r="N521" s="5"/>
      <c r="O521" s="80"/>
      <c r="P521" s="80"/>
      <c r="Q521" s="80"/>
      <c r="R521" s="76" t="str">
        <f>IF(ROW()=7,IF(SUM([pomocná])&gt;0,SUM([pomocná]),1.36/SQRT(COUNT(Tabulka249[Data]))),"")</f>
        <v/>
      </c>
      <c r="S521" s="79"/>
      <c r="T521" s="72"/>
      <c r="U521" s="72"/>
      <c r="V521" s="72"/>
    </row>
    <row r="522" spans="1:22">
      <c r="A522" s="4" t="str">
        <f>IF('Odhad parametrů populace'!D525="","",'Odhad parametrů populace'!D525)</f>
        <v/>
      </c>
      <c r="B522" s="69" t="str">
        <f ca="1">IF(INDIRECT("A"&amp;ROW())="","",RANK(A522,[Data],1))</f>
        <v/>
      </c>
      <c r="C522" s="5" t="str">
        <f ca="1">IF(INDIRECT("A"&amp;ROW())="","",(B522-1)/COUNT([Data]))</f>
        <v/>
      </c>
      <c r="D522" s="5" t="str">
        <f ca="1">IF(INDIRECT("A"&amp;ROW())="","",B522/COUNT([Data]))</f>
        <v/>
      </c>
      <c r="E522" t="str">
        <f t="shared" ca="1" si="26"/>
        <v/>
      </c>
      <c r="F522" s="5" t="str">
        <f t="shared" ca="1" si="24"/>
        <v/>
      </c>
      <c r="G522" s="5" t="str">
        <f>IF(ROW()=7,MAX([D_i]),"")</f>
        <v/>
      </c>
      <c r="H522" s="69" t="str">
        <f ca="1">IF(INDIRECT("A"&amp;ROW())="","",RANK([Data],[Data],1)+COUNTIF([Data],Tabulka249[[#This Row],[Data]])-1)</f>
        <v/>
      </c>
      <c r="I522" s="5" t="str">
        <f ca="1">IF(INDIRECT("A"&amp;ROW())="","",(Tabulka249[[#This Row],[Pořadí2 - i2]]-1)/COUNT([Data]))</f>
        <v/>
      </c>
      <c r="J522" s="5" t="str">
        <f ca="1">IF(INDIRECT("A"&amp;ROW())="","",H522/COUNT([Data]))</f>
        <v/>
      </c>
      <c r="K522" s="72" t="str">
        <f ca="1">IF(INDIRECT("A"&amp;ROW())="","",NORMDIST(Tabulka249[[#This Row],[Data]],$X$6,$X$7,1))</f>
        <v/>
      </c>
      <c r="L522" s="5" t="str">
        <f t="shared" ca="1" si="25"/>
        <v/>
      </c>
      <c r="M522" s="5" t="str">
        <f>IF(ROW()=7,MAX(Tabulka249[D_i]),"")</f>
        <v/>
      </c>
      <c r="N522" s="5"/>
      <c r="O522" s="80"/>
      <c r="P522" s="80"/>
      <c r="Q522" s="80"/>
      <c r="R522" s="76" t="str">
        <f>IF(ROW()=7,IF(SUM([pomocná])&gt;0,SUM([pomocná]),1.36/SQRT(COUNT(Tabulka249[Data]))),"")</f>
        <v/>
      </c>
      <c r="S522" s="79"/>
      <c r="T522" s="72"/>
      <c r="U522" s="72"/>
      <c r="V522" s="72"/>
    </row>
    <row r="523" spans="1:22">
      <c r="A523" s="4" t="str">
        <f>IF('Odhad parametrů populace'!D526="","",'Odhad parametrů populace'!D526)</f>
        <v/>
      </c>
      <c r="B523" s="69" t="str">
        <f ca="1">IF(INDIRECT("A"&amp;ROW())="","",RANK(A523,[Data],1))</f>
        <v/>
      </c>
      <c r="C523" s="5" t="str">
        <f ca="1">IF(INDIRECT("A"&amp;ROW())="","",(B523-1)/COUNT([Data]))</f>
        <v/>
      </c>
      <c r="D523" s="5" t="str">
        <f ca="1">IF(INDIRECT("A"&amp;ROW())="","",B523/COUNT([Data]))</f>
        <v/>
      </c>
      <c r="E523" t="str">
        <f t="shared" ca="1" si="26"/>
        <v/>
      </c>
      <c r="F523" s="5" t="str">
        <f t="shared" ca="1" si="24"/>
        <v/>
      </c>
      <c r="G523" s="5" t="str">
        <f>IF(ROW()=7,MAX([D_i]),"")</f>
        <v/>
      </c>
      <c r="H523" s="69" t="str">
        <f ca="1">IF(INDIRECT("A"&amp;ROW())="","",RANK([Data],[Data],1)+COUNTIF([Data],Tabulka249[[#This Row],[Data]])-1)</f>
        <v/>
      </c>
      <c r="I523" s="5" t="str">
        <f ca="1">IF(INDIRECT("A"&amp;ROW())="","",(Tabulka249[[#This Row],[Pořadí2 - i2]]-1)/COUNT([Data]))</f>
        <v/>
      </c>
      <c r="J523" s="5" t="str">
        <f ca="1">IF(INDIRECT("A"&amp;ROW())="","",H523/COUNT([Data]))</f>
        <v/>
      </c>
      <c r="K523" s="72" t="str">
        <f ca="1">IF(INDIRECT("A"&amp;ROW())="","",NORMDIST(Tabulka249[[#This Row],[Data]],$X$6,$X$7,1))</f>
        <v/>
      </c>
      <c r="L523" s="5" t="str">
        <f t="shared" ca="1" si="25"/>
        <v/>
      </c>
      <c r="M523" s="5" t="str">
        <f>IF(ROW()=7,MAX(Tabulka249[D_i]),"")</f>
        <v/>
      </c>
      <c r="N523" s="5"/>
      <c r="O523" s="80"/>
      <c r="P523" s="80"/>
      <c r="Q523" s="80"/>
      <c r="R523" s="76" t="str">
        <f>IF(ROW()=7,IF(SUM([pomocná])&gt;0,SUM([pomocná]),1.36/SQRT(COUNT(Tabulka249[Data]))),"")</f>
        <v/>
      </c>
      <c r="S523" s="79"/>
      <c r="T523" s="72"/>
      <c r="U523" s="72"/>
      <c r="V523" s="72"/>
    </row>
    <row r="524" spans="1:22">
      <c r="A524" s="4" t="str">
        <f>IF('Odhad parametrů populace'!D527="","",'Odhad parametrů populace'!D527)</f>
        <v/>
      </c>
      <c r="B524" s="69" t="str">
        <f ca="1">IF(INDIRECT("A"&amp;ROW())="","",RANK(A524,[Data],1))</f>
        <v/>
      </c>
      <c r="C524" s="5" t="str">
        <f ca="1">IF(INDIRECT("A"&amp;ROW())="","",(B524-1)/COUNT([Data]))</f>
        <v/>
      </c>
      <c r="D524" s="5" t="str">
        <f ca="1">IF(INDIRECT("A"&amp;ROW())="","",B524/COUNT([Data]))</f>
        <v/>
      </c>
      <c r="E524" t="str">
        <f t="shared" ca="1" si="26"/>
        <v/>
      </c>
      <c r="F524" s="5" t="str">
        <f t="shared" ca="1" si="24"/>
        <v/>
      </c>
      <c r="G524" s="5" t="str">
        <f>IF(ROW()=7,MAX([D_i]),"")</f>
        <v/>
      </c>
      <c r="H524" s="69" t="str">
        <f ca="1">IF(INDIRECT("A"&amp;ROW())="","",RANK([Data],[Data],1)+COUNTIF([Data],Tabulka249[[#This Row],[Data]])-1)</f>
        <v/>
      </c>
      <c r="I524" s="5" t="str">
        <f ca="1">IF(INDIRECT("A"&amp;ROW())="","",(Tabulka249[[#This Row],[Pořadí2 - i2]]-1)/COUNT([Data]))</f>
        <v/>
      </c>
      <c r="J524" s="5" t="str">
        <f ca="1">IF(INDIRECT("A"&amp;ROW())="","",H524/COUNT([Data]))</f>
        <v/>
      </c>
      <c r="K524" s="72" t="str">
        <f ca="1">IF(INDIRECT("A"&amp;ROW())="","",NORMDIST(Tabulka249[[#This Row],[Data]],$X$6,$X$7,1))</f>
        <v/>
      </c>
      <c r="L524" s="5" t="str">
        <f t="shared" ca="1" si="25"/>
        <v/>
      </c>
      <c r="M524" s="5" t="str">
        <f>IF(ROW()=7,MAX(Tabulka249[D_i]),"")</f>
        <v/>
      </c>
      <c r="N524" s="5"/>
      <c r="O524" s="80"/>
      <c r="P524" s="80"/>
      <c r="Q524" s="80"/>
      <c r="R524" s="76" t="str">
        <f>IF(ROW()=7,IF(SUM([pomocná])&gt;0,SUM([pomocná]),1.36/SQRT(COUNT(Tabulka249[Data]))),"")</f>
        <v/>
      </c>
      <c r="S524" s="79"/>
      <c r="T524" s="72"/>
      <c r="U524" s="72"/>
      <c r="V524" s="72"/>
    </row>
    <row r="525" spans="1:22">
      <c r="A525" s="4" t="str">
        <f>IF('Odhad parametrů populace'!D528="","",'Odhad parametrů populace'!D528)</f>
        <v/>
      </c>
      <c r="B525" s="69" t="str">
        <f ca="1">IF(INDIRECT("A"&amp;ROW())="","",RANK(A525,[Data],1))</f>
        <v/>
      </c>
      <c r="C525" s="5" t="str">
        <f ca="1">IF(INDIRECT("A"&amp;ROW())="","",(B525-1)/COUNT([Data]))</f>
        <v/>
      </c>
      <c r="D525" s="5" t="str">
        <f ca="1">IF(INDIRECT("A"&amp;ROW())="","",B525/COUNT([Data]))</f>
        <v/>
      </c>
      <c r="E525" t="str">
        <f t="shared" ca="1" si="26"/>
        <v/>
      </c>
      <c r="F525" s="5" t="str">
        <f t="shared" ca="1" si="24"/>
        <v/>
      </c>
      <c r="G525" s="5" t="str">
        <f>IF(ROW()=7,MAX([D_i]),"")</f>
        <v/>
      </c>
      <c r="H525" s="69" t="str">
        <f ca="1">IF(INDIRECT("A"&amp;ROW())="","",RANK([Data],[Data],1)+COUNTIF([Data],Tabulka249[[#This Row],[Data]])-1)</f>
        <v/>
      </c>
      <c r="I525" s="5" t="str">
        <f ca="1">IF(INDIRECT("A"&amp;ROW())="","",(Tabulka249[[#This Row],[Pořadí2 - i2]]-1)/COUNT([Data]))</f>
        <v/>
      </c>
      <c r="J525" s="5" t="str">
        <f ca="1">IF(INDIRECT("A"&amp;ROW())="","",H525/COUNT([Data]))</f>
        <v/>
      </c>
      <c r="K525" s="72" t="str">
        <f ca="1">IF(INDIRECT("A"&amp;ROW())="","",NORMDIST(Tabulka249[[#This Row],[Data]],$X$6,$X$7,1))</f>
        <v/>
      </c>
      <c r="L525" s="5" t="str">
        <f t="shared" ca="1" si="25"/>
        <v/>
      </c>
      <c r="M525" s="5" t="str">
        <f>IF(ROW()=7,MAX(Tabulka249[D_i]),"")</f>
        <v/>
      </c>
      <c r="N525" s="5"/>
      <c r="O525" s="80"/>
      <c r="P525" s="80"/>
      <c r="Q525" s="80"/>
      <c r="R525" s="76" t="str">
        <f>IF(ROW()=7,IF(SUM([pomocná])&gt;0,SUM([pomocná]),1.36/SQRT(COUNT(Tabulka249[Data]))),"")</f>
        <v/>
      </c>
      <c r="S525" s="79"/>
      <c r="T525" s="72"/>
      <c r="U525" s="72"/>
      <c r="V525" s="72"/>
    </row>
    <row r="526" spans="1:22">
      <c r="A526" s="4" t="str">
        <f>IF('Odhad parametrů populace'!D529="","",'Odhad parametrů populace'!D529)</f>
        <v/>
      </c>
      <c r="B526" s="69" t="str">
        <f ca="1">IF(INDIRECT("A"&amp;ROW())="","",RANK(A526,[Data],1))</f>
        <v/>
      </c>
      <c r="C526" s="5" t="str">
        <f ca="1">IF(INDIRECT("A"&amp;ROW())="","",(B526-1)/COUNT([Data]))</f>
        <v/>
      </c>
      <c r="D526" s="5" t="str">
        <f ca="1">IF(INDIRECT("A"&amp;ROW())="","",B526/COUNT([Data]))</f>
        <v/>
      </c>
      <c r="E526" t="str">
        <f t="shared" ca="1" si="26"/>
        <v/>
      </c>
      <c r="F526" s="5" t="str">
        <f t="shared" ca="1" si="24"/>
        <v/>
      </c>
      <c r="G526" s="5" t="str">
        <f>IF(ROW()=7,MAX([D_i]),"")</f>
        <v/>
      </c>
      <c r="H526" s="69" t="str">
        <f ca="1">IF(INDIRECT("A"&amp;ROW())="","",RANK([Data],[Data],1)+COUNTIF([Data],Tabulka249[[#This Row],[Data]])-1)</f>
        <v/>
      </c>
      <c r="I526" s="5" t="str">
        <f ca="1">IF(INDIRECT("A"&amp;ROW())="","",(Tabulka249[[#This Row],[Pořadí2 - i2]]-1)/COUNT([Data]))</f>
        <v/>
      </c>
      <c r="J526" s="5" t="str">
        <f ca="1">IF(INDIRECT("A"&amp;ROW())="","",H526/COUNT([Data]))</f>
        <v/>
      </c>
      <c r="K526" s="72" t="str">
        <f ca="1">IF(INDIRECT("A"&amp;ROW())="","",NORMDIST(Tabulka249[[#This Row],[Data]],$X$6,$X$7,1))</f>
        <v/>
      </c>
      <c r="L526" s="5" t="str">
        <f t="shared" ca="1" si="25"/>
        <v/>
      </c>
      <c r="M526" s="5" t="str">
        <f>IF(ROW()=7,MAX(Tabulka249[D_i]),"")</f>
        <v/>
      </c>
      <c r="N526" s="5"/>
      <c r="O526" s="80"/>
      <c r="P526" s="80"/>
      <c r="Q526" s="80"/>
      <c r="R526" s="76" t="str">
        <f>IF(ROW()=7,IF(SUM([pomocná])&gt;0,SUM([pomocná]),1.36/SQRT(COUNT(Tabulka249[Data]))),"")</f>
        <v/>
      </c>
      <c r="S526" s="79"/>
      <c r="T526" s="72"/>
      <c r="U526" s="72"/>
      <c r="V526" s="72"/>
    </row>
    <row r="527" spans="1:22">
      <c r="A527" s="4" t="str">
        <f>IF('Odhad parametrů populace'!D530="","",'Odhad parametrů populace'!D530)</f>
        <v/>
      </c>
      <c r="B527" s="69" t="str">
        <f ca="1">IF(INDIRECT("A"&amp;ROW())="","",RANK(A527,[Data],1))</f>
        <v/>
      </c>
      <c r="C527" s="5" t="str">
        <f ca="1">IF(INDIRECT("A"&amp;ROW())="","",(B527-1)/COUNT([Data]))</f>
        <v/>
      </c>
      <c r="D527" s="5" t="str">
        <f ca="1">IF(INDIRECT("A"&amp;ROW())="","",B527/COUNT([Data]))</f>
        <v/>
      </c>
      <c r="E527" t="str">
        <f t="shared" ca="1" si="26"/>
        <v/>
      </c>
      <c r="F527" s="5" t="str">
        <f t="shared" ca="1" si="24"/>
        <v/>
      </c>
      <c r="G527" s="5" t="str">
        <f>IF(ROW()=7,MAX([D_i]),"")</f>
        <v/>
      </c>
      <c r="H527" s="69" t="str">
        <f ca="1">IF(INDIRECT("A"&amp;ROW())="","",RANK([Data],[Data],1)+COUNTIF([Data],Tabulka249[[#This Row],[Data]])-1)</f>
        <v/>
      </c>
      <c r="I527" s="5" t="str">
        <f ca="1">IF(INDIRECT("A"&amp;ROW())="","",(Tabulka249[[#This Row],[Pořadí2 - i2]]-1)/COUNT([Data]))</f>
        <v/>
      </c>
      <c r="J527" s="5" t="str">
        <f ca="1">IF(INDIRECT("A"&amp;ROW())="","",H527/COUNT([Data]))</f>
        <v/>
      </c>
      <c r="K527" s="72" t="str">
        <f ca="1">IF(INDIRECT("A"&amp;ROW())="","",NORMDIST(Tabulka249[[#This Row],[Data]],$X$6,$X$7,1))</f>
        <v/>
      </c>
      <c r="L527" s="5" t="str">
        <f t="shared" ca="1" si="25"/>
        <v/>
      </c>
      <c r="M527" s="5" t="str">
        <f>IF(ROW()=7,MAX(Tabulka249[D_i]),"")</f>
        <v/>
      </c>
      <c r="N527" s="5"/>
      <c r="O527" s="80"/>
      <c r="P527" s="80"/>
      <c r="Q527" s="80"/>
      <c r="R527" s="76" t="str">
        <f>IF(ROW()=7,IF(SUM([pomocná])&gt;0,SUM([pomocná]),1.36/SQRT(COUNT(Tabulka249[Data]))),"")</f>
        <v/>
      </c>
      <c r="S527" s="79"/>
      <c r="T527" s="72"/>
      <c r="U527" s="72"/>
      <c r="V527" s="72"/>
    </row>
    <row r="528" spans="1:22">
      <c r="A528" s="4" t="str">
        <f>IF('Odhad parametrů populace'!D531="","",'Odhad parametrů populace'!D531)</f>
        <v/>
      </c>
      <c r="B528" s="69" t="str">
        <f ca="1">IF(INDIRECT("A"&amp;ROW())="","",RANK(A528,[Data],1))</f>
        <v/>
      </c>
      <c r="C528" s="5" t="str">
        <f ca="1">IF(INDIRECT("A"&amp;ROW())="","",(B528-1)/COUNT([Data]))</f>
        <v/>
      </c>
      <c r="D528" s="5" t="str">
        <f ca="1">IF(INDIRECT("A"&amp;ROW())="","",B528/COUNT([Data]))</f>
        <v/>
      </c>
      <c r="E528" t="str">
        <f t="shared" ca="1" si="26"/>
        <v/>
      </c>
      <c r="F528" s="5" t="str">
        <f t="shared" ca="1" si="24"/>
        <v/>
      </c>
      <c r="G528" s="5" t="str">
        <f>IF(ROW()=7,MAX([D_i]),"")</f>
        <v/>
      </c>
      <c r="H528" s="69" t="str">
        <f ca="1">IF(INDIRECT("A"&amp;ROW())="","",RANK([Data],[Data],1)+COUNTIF([Data],Tabulka249[[#This Row],[Data]])-1)</f>
        <v/>
      </c>
      <c r="I528" s="5" t="str">
        <f ca="1">IF(INDIRECT("A"&amp;ROW())="","",(Tabulka249[[#This Row],[Pořadí2 - i2]]-1)/COUNT([Data]))</f>
        <v/>
      </c>
      <c r="J528" s="5" t="str">
        <f ca="1">IF(INDIRECT("A"&amp;ROW())="","",H528/COUNT([Data]))</f>
        <v/>
      </c>
      <c r="K528" s="72" t="str">
        <f ca="1">IF(INDIRECT("A"&amp;ROW())="","",NORMDIST(Tabulka249[[#This Row],[Data]],$X$6,$X$7,1))</f>
        <v/>
      </c>
      <c r="L528" s="5" t="str">
        <f t="shared" ca="1" si="25"/>
        <v/>
      </c>
      <c r="M528" s="5" t="str">
        <f>IF(ROW()=7,MAX(Tabulka249[D_i]),"")</f>
        <v/>
      </c>
      <c r="N528" s="5"/>
      <c r="O528" s="80"/>
      <c r="P528" s="80"/>
      <c r="Q528" s="80"/>
      <c r="R528" s="76" t="str">
        <f>IF(ROW()=7,IF(SUM([pomocná])&gt;0,SUM([pomocná]),1.36/SQRT(COUNT(Tabulka249[Data]))),"")</f>
        <v/>
      </c>
      <c r="S528" s="79"/>
      <c r="T528" s="72"/>
      <c r="U528" s="72"/>
      <c r="V528" s="72"/>
    </row>
    <row r="529" spans="1:22">
      <c r="A529" s="4" t="str">
        <f>IF('Odhad parametrů populace'!D532="","",'Odhad parametrů populace'!D532)</f>
        <v/>
      </c>
      <c r="B529" s="69" t="str">
        <f ca="1">IF(INDIRECT("A"&amp;ROW())="","",RANK(A529,[Data],1))</f>
        <v/>
      </c>
      <c r="C529" s="5" t="str">
        <f ca="1">IF(INDIRECT("A"&amp;ROW())="","",(B529-1)/COUNT([Data]))</f>
        <v/>
      </c>
      <c r="D529" s="5" t="str">
        <f ca="1">IF(INDIRECT("A"&amp;ROW())="","",B529/COUNT([Data]))</f>
        <v/>
      </c>
      <c r="E529" t="str">
        <f t="shared" ca="1" si="26"/>
        <v/>
      </c>
      <c r="F529" s="5" t="str">
        <f t="shared" ca="1" si="24"/>
        <v/>
      </c>
      <c r="G529" s="5" t="str">
        <f>IF(ROW()=7,MAX([D_i]),"")</f>
        <v/>
      </c>
      <c r="H529" s="69" t="str">
        <f ca="1">IF(INDIRECT("A"&amp;ROW())="","",RANK([Data],[Data],1)+COUNTIF([Data],Tabulka249[[#This Row],[Data]])-1)</f>
        <v/>
      </c>
      <c r="I529" s="5" t="str">
        <f ca="1">IF(INDIRECT("A"&amp;ROW())="","",(Tabulka249[[#This Row],[Pořadí2 - i2]]-1)/COUNT([Data]))</f>
        <v/>
      </c>
      <c r="J529" s="5" t="str">
        <f ca="1">IF(INDIRECT("A"&amp;ROW())="","",H529/COUNT([Data]))</f>
        <v/>
      </c>
      <c r="K529" s="72" t="str">
        <f ca="1">IF(INDIRECT("A"&amp;ROW())="","",NORMDIST(Tabulka249[[#This Row],[Data]],$X$6,$X$7,1))</f>
        <v/>
      </c>
      <c r="L529" s="5" t="str">
        <f t="shared" ca="1" si="25"/>
        <v/>
      </c>
      <c r="M529" s="5" t="str">
        <f>IF(ROW()=7,MAX(Tabulka249[D_i]),"")</f>
        <v/>
      </c>
      <c r="N529" s="5"/>
      <c r="O529" s="80"/>
      <c r="P529" s="80"/>
      <c r="Q529" s="80"/>
      <c r="R529" s="76" t="str">
        <f>IF(ROW()=7,IF(SUM([pomocná])&gt;0,SUM([pomocná]),1.36/SQRT(COUNT(Tabulka249[Data]))),"")</f>
        <v/>
      </c>
      <c r="S529" s="79"/>
      <c r="T529" s="72"/>
      <c r="U529" s="72"/>
      <c r="V529" s="72"/>
    </row>
    <row r="530" spans="1:22">
      <c r="A530" s="4" t="str">
        <f>IF('Odhad parametrů populace'!D533="","",'Odhad parametrů populace'!D533)</f>
        <v/>
      </c>
      <c r="B530" s="69" t="str">
        <f ca="1">IF(INDIRECT("A"&amp;ROW())="","",RANK(A530,[Data],1))</f>
        <v/>
      </c>
      <c r="C530" s="5" t="str">
        <f ca="1">IF(INDIRECT("A"&amp;ROW())="","",(B530-1)/COUNT([Data]))</f>
        <v/>
      </c>
      <c r="D530" s="5" t="str">
        <f ca="1">IF(INDIRECT("A"&amp;ROW())="","",B530/COUNT([Data]))</f>
        <v/>
      </c>
      <c r="E530" t="str">
        <f t="shared" ca="1" si="26"/>
        <v/>
      </c>
      <c r="F530" s="5" t="str">
        <f t="shared" ca="1" si="24"/>
        <v/>
      </c>
      <c r="G530" s="5" t="str">
        <f>IF(ROW()=7,MAX([D_i]),"")</f>
        <v/>
      </c>
      <c r="H530" s="69" t="str">
        <f ca="1">IF(INDIRECT("A"&amp;ROW())="","",RANK([Data],[Data],1)+COUNTIF([Data],Tabulka249[[#This Row],[Data]])-1)</f>
        <v/>
      </c>
      <c r="I530" s="5" t="str">
        <f ca="1">IF(INDIRECT("A"&amp;ROW())="","",(Tabulka249[[#This Row],[Pořadí2 - i2]]-1)/COUNT([Data]))</f>
        <v/>
      </c>
      <c r="J530" s="5" t="str">
        <f ca="1">IF(INDIRECT("A"&amp;ROW())="","",H530/COUNT([Data]))</f>
        <v/>
      </c>
      <c r="K530" s="72" t="str">
        <f ca="1">IF(INDIRECT("A"&amp;ROW())="","",NORMDIST(Tabulka249[[#This Row],[Data]],$X$6,$X$7,1))</f>
        <v/>
      </c>
      <c r="L530" s="5" t="str">
        <f t="shared" ca="1" si="25"/>
        <v/>
      </c>
      <c r="M530" s="5" t="str">
        <f>IF(ROW()=7,MAX(Tabulka249[D_i]),"")</f>
        <v/>
      </c>
      <c r="N530" s="5"/>
      <c r="O530" s="80"/>
      <c r="P530" s="80"/>
      <c r="Q530" s="80"/>
      <c r="R530" s="76" t="str">
        <f>IF(ROW()=7,IF(SUM([pomocná])&gt;0,SUM([pomocná]),1.36/SQRT(COUNT(Tabulka249[Data]))),"")</f>
        <v/>
      </c>
      <c r="S530" s="79"/>
      <c r="T530" s="72"/>
      <c r="U530" s="72"/>
      <c r="V530" s="72"/>
    </row>
    <row r="531" spans="1:22">
      <c r="A531" s="4" t="str">
        <f>IF('Odhad parametrů populace'!D534="","",'Odhad parametrů populace'!D534)</f>
        <v/>
      </c>
      <c r="B531" s="69" t="str">
        <f ca="1">IF(INDIRECT("A"&amp;ROW())="","",RANK(A531,[Data],1))</f>
        <v/>
      </c>
      <c r="C531" s="5" t="str">
        <f ca="1">IF(INDIRECT("A"&amp;ROW())="","",(B531-1)/COUNT([Data]))</f>
        <v/>
      </c>
      <c r="D531" s="5" t="str">
        <f ca="1">IF(INDIRECT("A"&amp;ROW())="","",B531/COUNT([Data]))</f>
        <v/>
      </c>
      <c r="E531" t="str">
        <f t="shared" ca="1" si="26"/>
        <v/>
      </c>
      <c r="F531" s="5" t="str">
        <f t="shared" ca="1" si="24"/>
        <v/>
      </c>
      <c r="G531" s="5" t="str">
        <f>IF(ROW()=7,MAX([D_i]),"")</f>
        <v/>
      </c>
      <c r="H531" s="69" t="str">
        <f ca="1">IF(INDIRECT("A"&amp;ROW())="","",RANK([Data],[Data],1)+COUNTIF([Data],Tabulka249[[#This Row],[Data]])-1)</f>
        <v/>
      </c>
      <c r="I531" s="5" t="str">
        <f ca="1">IF(INDIRECT("A"&amp;ROW())="","",(Tabulka249[[#This Row],[Pořadí2 - i2]]-1)/COUNT([Data]))</f>
        <v/>
      </c>
      <c r="J531" s="5" t="str">
        <f ca="1">IF(INDIRECT("A"&amp;ROW())="","",H531/COUNT([Data]))</f>
        <v/>
      </c>
      <c r="K531" s="72" t="str">
        <f ca="1">IF(INDIRECT("A"&amp;ROW())="","",NORMDIST(Tabulka249[[#This Row],[Data]],$X$6,$X$7,1))</f>
        <v/>
      </c>
      <c r="L531" s="5" t="str">
        <f t="shared" ca="1" si="25"/>
        <v/>
      </c>
      <c r="M531" s="5" t="str">
        <f>IF(ROW()=7,MAX(Tabulka249[D_i]),"")</f>
        <v/>
      </c>
      <c r="N531" s="5"/>
      <c r="O531" s="80"/>
      <c r="P531" s="80"/>
      <c r="Q531" s="80"/>
      <c r="R531" s="76" t="str">
        <f>IF(ROW()=7,IF(SUM([pomocná])&gt;0,SUM([pomocná]),1.36/SQRT(COUNT(Tabulka249[Data]))),"")</f>
        <v/>
      </c>
      <c r="S531" s="79"/>
      <c r="T531" s="72"/>
      <c r="U531" s="72"/>
      <c r="V531" s="72"/>
    </row>
    <row r="532" spans="1:22">
      <c r="A532" s="4" t="str">
        <f>IF('Odhad parametrů populace'!D535="","",'Odhad parametrů populace'!D535)</f>
        <v/>
      </c>
      <c r="B532" s="69" t="str">
        <f ca="1">IF(INDIRECT("A"&amp;ROW())="","",RANK(A532,[Data],1))</f>
        <v/>
      </c>
      <c r="C532" s="5" t="str">
        <f ca="1">IF(INDIRECT("A"&amp;ROW())="","",(B532-1)/COUNT([Data]))</f>
        <v/>
      </c>
      <c r="D532" s="5" t="str">
        <f ca="1">IF(INDIRECT("A"&amp;ROW())="","",B532/COUNT([Data]))</f>
        <v/>
      </c>
      <c r="E532" t="str">
        <f t="shared" ca="1" si="26"/>
        <v/>
      </c>
      <c r="F532" s="5" t="str">
        <f t="shared" ca="1" si="24"/>
        <v/>
      </c>
      <c r="G532" s="5" t="str">
        <f>IF(ROW()=7,MAX([D_i]),"")</f>
        <v/>
      </c>
      <c r="H532" s="69" t="str">
        <f ca="1">IF(INDIRECT("A"&amp;ROW())="","",RANK([Data],[Data],1)+COUNTIF([Data],Tabulka249[[#This Row],[Data]])-1)</f>
        <v/>
      </c>
      <c r="I532" s="5" t="str">
        <f ca="1">IF(INDIRECT("A"&amp;ROW())="","",(Tabulka249[[#This Row],[Pořadí2 - i2]]-1)/COUNT([Data]))</f>
        <v/>
      </c>
      <c r="J532" s="5" t="str">
        <f ca="1">IF(INDIRECT("A"&amp;ROW())="","",H532/COUNT([Data]))</f>
        <v/>
      </c>
      <c r="K532" s="72" t="str">
        <f ca="1">IF(INDIRECT("A"&amp;ROW())="","",NORMDIST(Tabulka249[[#This Row],[Data]],$X$6,$X$7,1))</f>
        <v/>
      </c>
      <c r="L532" s="5" t="str">
        <f t="shared" ca="1" si="25"/>
        <v/>
      </c>
      <c r="M532" s="5" t="str">
        <f>IF(ROW()=7,MAX(Tabulka249[D_i]),"")</f>
        <v/>
      </c>
      <c r="N532" s="5"/>
      <c r="O532" s="80"/>
      <c r="P532" s="80"/>
      <c r="Q532" s="80"/>
      <c r="R532" s="76" t="str">
        <f>IF(ROW()=7,IF(SUM([pomocná])&gt;0,SUM([pomocná]),1.36/SQRT(COUNT(Tabulka249[Data]))),"")</f>
        <v/>
      </c>
      <c r="S532" s="79"/>
      <c r="T532" s="72"/>
      <c r="U532" s="72"/>
      <c r="V532" s="72"/>
    </row>
    <row r="533" spans="1:22">
      <c r="A533" s="4" t="str">
        <f>IF('Odhad parametrů populace'!D536="","",'Odhad parametrů populace'!D536)</f>
        <v/>
      </c>
      <c r="B533" s="69" t="str">
        <f ca="1">IF(INDIRECT("A"&amp;ROW())="","",RANK(A533,[Data],1))</f>
        <v/>
      </c>
      <c r="C533" s="5" t="str">
        <f ca="1">IF(INDIRECT("A"&amp;ROW())="","",(B533-1)/COUNT([Data]))</f>
        <v/>
      </c>
      <c r="D533" s="5" t="str">
        <f ca="1">IF(INDIRECT("A"&amp;ROW())="","",B533/COUNT([Data]))</f>
        <v/>
      </c>
      <c r="E533" t="str">
        <f t="shared" ca="1" si="26"/>
        <v/>
      </c>
      <c r="F533" s="5" t="str">
        <f t="shared" ca="1" si="24"/>
        <v/>
      </c>
      <c r="G533" s="5" t="str">
        <f>IF(ROW()=7,MAX([D_i]),"")</f>
        <v/>
      </c>
      <c r="H533" s="69" t="str">
        <f ca="1">IF(INDIRECT("A"&amp;ROW())="","",RANK([Data],[Data],1)+COUNTIF([Data],Tabulka249[[#This Row],[Data]])-1)</f>
        <v/>
      </c>
      <c r="I533" s="5" t="str">
        <f ca="1">IF(INDIRECT("A"&amp;ROW())="","",(Tabulka249[[#This Row],[Pořadí2 - i2]]-1)/COUNT([Data]))</f>
        <v/>
      </c>
      <c r="J533" s="5" t="str">
        <f ca="1">IF(INDIRECT("A"&amp;ROW())="","",H533/COUNT([Data]))</f>
        <v/>
      </c>
      <c r="K533" s="72" t="str">
        <f ca="1">IF(INDIRECT("A"&amp;ROW())="","",NORMDIST(Tabulka249[[#This Row],[Data]],$X$6,$X$7,1))</f>
        <v/>
      </c>
      <c r="L533" s="5" t="str">
        <f t="shared" ca="1" si="25"/>
        <v/>
      </c>
      <c r="M533" s="5" t="str">
        <f>IF(ROW()=7,MAX(Tabulka249[D_i]),"")</f>
        <v/>
      </c>
      <c r="N533" s="5"/>
      <c r="O533" s="80"/>
      <c r="P533" s="80"/>
      <c r="Q533" s="80"/>
      <c r="R533" s="76" t="str">
        <f>IF(ROW()=7,IF(SUM([pomocná])&gt;0,SUM([pomocná]),1.36/SQRT(COUNT(Tabulka249[Data]))),"")</f>
        <v/>
      </c>
      <c r="S533" s="79"/>
      <c r="T533" s="72"/>
      <c r="U533" s="72"/>
      <c r="V533" s="72"/>
    </row>
    <row r="534" spans="1:22">
      <c r="A534" s="4" t="str">
        <f>IF('Odhad parametrů populace'!D537="","",'Odhad parametrů populace'!D537)</f>
        <v/>
      </c>
      <c r="B534" s="69" t="str">
        <f ca="1">IF(INDIRECT("A"&amp;ROW())="","",RANK(A534,[Data],1))</f>
        <v/>
      </c>
      <c r="C534" s="5" t="str">
        <f ca="1">IF(INDIRECT("A"&amp;ROW())="","",(B534-1)/COUNT([Data]))</f>
        <v/>
      </c>
      <c r="D534" s="5" t="str">
        <f ca="1">IF(INDIRECT("A"&amp;ROW())="","",B534/COUNT([Data]))</f>
        <v/>
      </c>
      <c r="E534" t="str">
        <f t="shared" ca="1" si="26"/>
        <v/>
      </c>
      <c r="F534" s="5" t="str">
        <f t="shared" ca="1" si="24"/>
        <v/>
      </c>
      <c r="G534" s="5" t="str">
        <f>IF(ROW()=7,MAX([D_i]),"")</f>
        <v/>
      </c>
      <c r="H534" s="69" t="str">
        <f ca="1">IF(INDIRECT("A"&amp;ROW())="","",RANK([Data],[Data],1)+COUNTIF([Data],Tabulka249[[#This Row],[Data]])-1)</f>
        <v/>
      </c>
      <c r="I534" s="5" t="str">
        <f ca="1">IF(INDIRECT("A"&amp;ROW())="","",(Tabulka249[[#This Row],[Pořadí2 - i2]]-1)/COUNT([Data]))</f>
        <v/>
      </c>
      <c r="J534" s="5" t="str">
        <f ca="1">IF(INDIRECT("A"&amp;ROW())="","",H534/COUNT([Data]))</f>
        <v/>
      </c>
      <c r="K534" s="72" t="str">
        <f ca="1">IF(INDIRECT("A"&amp;ROW())="","",NORMDIST(Tabulka249[[#This Row],[Data]],$X$6,$X$7,1))</f>
        <v/>
      </c>
      <c r="L534" s="5" t="str">
        <f t="shared" ca="1" si="25"/>
        <v/>
      </c>
      <c r="M534" s="5" t="str">
        <f>IF(ROW()=7,MAX(Tabulka249[D_i]),"")</f>
        <v/>
      </c>
      <c r="N534" s="5"/>
      <c r="O534" s="80"/>
      <c r="P534" s="80"/>
      <c r="Q534" s="80"/>
      <c r="R534" s="76" t="str">
        <f>IF(ROW()=7,IF(SUM([pomocná])&gt;0,SUM([pomocná]),1.36/SQRT(COUNT(Tabulka249[Data]))),"")</f>
        <v/>
      </c>
      <c r="S534" s="79"/>
      <c r="T534" s="72"/>
      <c r="U534" s="72"/>
      <c r="V534" s="72"/>
    </row>
    <row r="535" spans="1:22">
      <c r="A535" s="4" t="str">
        <f>IF('Odhad parametrů populace'!D538="","",'Odhad parametrů populace'!D538)</f>
        <v/>
      </c>
      <c r="B535" s="69" t="str">
        <f ca="1">IF(INDIRECT("A"&amp;ROW())="","",RANK(A535,[Data],1))</f>
        <v/>
      </c>
      <c r="C535" s="5" t="str">
        <f ca="1">IF(INDIRECT("A"&amp;ROW())="","",(B535-1)/COUNT([Data]))</f>
        <v/>
      </c>
      <c r="D535" s="5" t="str">
        <f ca="1">IF(INDIRECT("A"&amp;ROW())="","",B535/COUNT([Data]))</f>
        <v/>
      </c>
      <c r="E535" t="str">
        <f t="shared" ca="1" si="26"/>
        <v/>
      </c>
      <c r="F535" s="5" t="str">
        <f t="shared" ca="1" si="24"/>
        <v/>
      </c>
      <c r="G535" s="5" t="str">
        <f>IF(ROW()=7,MAX([D_i]),"")</f>
        <v/>
      </c>
      <c r="H535" s="69" t="str">
        <f ca="1">IF(INDIRECT("A"&amp;ROW())="","",RANK([Data],[Data],1)+COUNTIF([Data],Tabulka249[[#This Row],[Data]])-1)</f>
        <v/>
      </c>
      <c r="I535" s="5" t="str">
        <f ca="1">IF(INDIRECT("A"&amp;ROW())="","",(Tabulka249[[#This Row],[Pořadí2 - i2]]-1)/COUNT([Data]))</f>
        <v/>
      </c>
      <c r="J535" s="5" t="str">
        <f ca="1">IF(INDIRECT("A"&amp;ROW())="","",H535/COUNT([Data]))</f>
        <v/>
      </c>
      <c r="K535" s="72" t="str">
        <f ca="1">IF(INDIRECT("A"&amp;ROW())="","",NORMDIST(Tabulka249[[#This Row],[Data]],$X$6,$X$7,1))</f>
        <v/>
      </c>
      <c r="L535" s="5" t="str">
        <f t="shared" ca="1" si="25"/>
        <v/>
      </c>
      <c r="M535" s="5" t="str">
        <f>IF(ROW()=7,MAX(Tabulka249[D_i]),"")</f>
        <v/>
      </c>
      <c r="N535" s="5"/>
      <c r="O535" s="80"/>
      <c r="P535" s="80"/>
      <c r="Q535" s="80"/>
      <c r="R535" s="76" t="str">
        <f>IF(ROW()=7,IF(SUM([pomocná])&gt;0,SUM([pomocná]),1.36/SQRT(COUNT(Tabulka249[Data]))),"")</f>
        <v/>
      </c>
      <c r="S535" s="79"/>
      <c r="T535" s="72"/>
      <c r="U535" s="72"/>
      <c r="V535" s="72"/>
    </row>
    <row r="536" spans="1:22">
      <c r="A536" s="4" t="str">
        <f>IF('Odhad parametrů populace'!D539="","",'Odhad parametrů populace'!D539)</f>
        <v/>
      </c>
      <c r="B536" s="69" t="str">
        <f ca="1">IF(INDIRECT("A"&amp;ROW())="","",RANK(A536,[Data],1))</f>
        <v/>
      </c>
      <c r="C536" s="5" t="str">
        <f ca="1">IF(INDIRECT("A"&amp;ROW())="","",(B536-1)/COUNT([Data]))</f>
        <v/>
      </c>
      <c r="D536" s="5" t="str">
        <f ca="1">IF(INDIRECT("A"&amp;ROW())="","",B536/COUNT([Data]))</f>
        <v/>
      </c>
      <c r="E536" t="str">
        <f t="shared" ca="1" si="26"/>
        <v/>
      </c>
      <c r="F536" s="5" t="str">
        <f t="shared" ca="1" si="24"/>
        <v/>
      </c>
      <c r="G536" s="5" t="str">
        <f>IF(ROW()=7,MAX([D_i]),"")</f>
        <v/>
      </c>
      <c r="H536" s="69" t="str">
        <f ca="1">IF(INDIRECT("A"&amp;ROW())="","",RANK([Data],[Data],1)+COUNTIF([Data],Tabulka249[[#This Row],[Data]])-1)</f>
        <v/>
      </c>
      <c r="I536" s="5" t="str">
        <f ca="1">IF(INDIRECT("A"&amp;ROW())="","",(Tabulka249[[#This Row],[Pořadí2 - i2]]-1)/COUNT([Data]))</f>
        <v/>
      </c>
      <c r="J536" s="5" t="str">
        <f ca="1">IF(INDIRECT("A"&amp;ROW())="","",H536/COUNT([Data]))</f>
        <v/>
      </c>
      <c r="K536" s="72" t="str">
        <f ca="1">IF(INDIRECT("A"&amp;ROW())="","",NORMDIST(Tabulka249[[#This Row],[Data]],$X$6,$X$7,1))</f>
        <v/>
      </c>
      <c r="L536" s="5" t="str">
        <f t="shared" ca="1" si="25"/>
        <v/>
      </c>
      <c r="M536" s="5" t="str">
        <f>IF(ROW()=7,MAX(Tabulka249[D_i]),"")</f>
        <v/>
      </c>
      <c r="N536" s="5"/>
      <c r="O536" s="80"/>
      <c r="P536" s="80"/>
      <c r="Q536" s="80"/>
      <c r="R536" s="76" t="str">
        <f>IF(ROW()=7,IF(SUM([pomocná])&gt;0,SUM([pomocná]),1.36/SQRT(COUNT(Tabulka249[Data]))),"")</f>
        <v/>
      </c>
      <c r="S536" s="79"/>
      <c r="T536" s="72"/>
      <c r="U536" s="72"/>
      <c r="V536" s="72"/>
    </row>
    <row r="537" spans="1:22">
      <c r="A537" s="4" t="str">
        <f>IF('Odhad parametrů populace'!D540="","",'Odhad parametrů populace'!D540)</f>
        <v/>
      </c>
      <c r="B537" s="69" t="str">
        <f ca="1">IF(INDIRECT("A"&amp;ROW())="","",RANK(A537,[Data],1))</f>
        <v/>
      </c>
      <c r="C537" s="5" t="str">
        <f ca="1">IF(INDIRECT("A"&amp;ROW())="","",(B537-1)/COUNT([Data]))</f>
        <v/>
      </c>
      <c r="D537" s="5" t="str">
        <f ca="1">IF(INDIRECT("A"&amp;ROW())="","",B537/COUNT([Data]))</f>
        <v/>
      </c>
      <c r="E537" t="str">
        <f t="shared" ca="1" si="26"/>
        <v/>
      </c>
      <c r="F537" s="5" t="str">
        <f t="shared" ca="1" si="24"/>
        <v/>
      </c>
      <c r="G537" s="5" t="str">
        <f>IF(ROW()=7,MAX([D_i]),"")</f>
        <v/>
      </c>
      <c r="H537" s="69" t="str">
        <f ca="1">IF(INDIRECT("A"&amp;ROW())="","",RANK([Data],[Data],1)+COUNTIF([Data],Tabulka249[[#This Row],[Data]])-1)</f>
        <v/>
      </c>
      <c r="I537" s="5" t="str">
        <f ca="1">IF(INDIRECT("A"&amp;ROW())="","",(Tabulka249[[#This Row],[Pořadí2 - i2]]-1)/COUNT([Data]))</f>
        <v/>
      </c>
      <c r="J537" s="5" t="str">
        <f ca="1">IF(INDIRECT("A"&amp;ROW())="","",H537/COUNT([Data]))</f>
        <v/>
      </c>
      <c r="K537" s="72" t="str">
        <f ca="1">IF(INDIRECT("A"&amp;ROW())="","",NORMDIST(Tabulka249[[#This Row],[Data]],$X$6,$X$7,1))</f>
        <v/>
      </c>
      <c r="L537" s="5" t="str">
        <f t="shared" ca="1" si="25"/>
        <v/>
      </c>
      <c r="M537" s="5" t="str">
        <f>IF(ROW()=7,MAX(Tabulka249[D_i]),"")</f>
        <v/>
      </c>
      <c r="N537" s="5"/>
      <c r="O537" s="80"/>
      <c r="P537" s="80"/>
      <c r="Q537" s="80"/>
      <c r="R537" s="76" t="str">
        <f>IF(ROW()=7,IF(SUM([pomocná])&gt;0,SUM([pomocná]),1.36/SQRT(COUNT(Tabulka249[Data]))),"")</f>
        <v/>
      </c>
      <c r="S537" s="79"/>
      <c r="T537" s="72"/>
      <c r="U537" s="72"/>
      <c r="V537" s="72"/>
    </row>
    <row r="538" spans="1:22">
      <c r="A538" s="4" t="str">
        <f>IF('Odhad parametrů populace'!D541="","",'Odhad parametrů populace'!D541)</f>
        <v/>
      </c>
      <c r="B538" s="69" t="str">
        <f ca="1">IF(INDIRECT("A"&amp;ROW())="","",RANK(A538,[Data],1))</f>
        <v/>
      </c>
      <c r="C538" s="5" t="str">
        <f ca="1">IF(INDIRECT("A"&amp;ROW())="","",(B538-1)/COUNT([Data]))</f>
        <v/>
      </c>
      <c r="D538" s="5" t="str">
        <f ca="1">IF(INDIRECT("A"&amp;ROW())="","",B538/COUNT([Data]))</f>
        <v/>
      </c>
      <c r="E538" t="str">
        <f t="shared" ca="1" si="26"/>
        <v/>
      </c>
      <c r="F538" s="5" t="str">
        <f t="shared" ca="1" si="24"/>
        <v/>
      </c>
      <c r="G538" s="5" t="str">
        <f>IF(ROW()=7,MAX([D_i]),"")</f>
        <v/>
      </c>
      <c r="H538" s="69" t="str">
        <f ca="1">IF(INDIRECT("A"&amp;ROW())="","",RANK([Data],[Data],1)+COUNTIF([Data],Tabulka249[[#This Row],[Data]])-1)</f>
        <v/>
      </c>
      <c r="I538" s="5" t="str">
        <f ca="1">IF(INDIRECT("A"&amp;ROW())="","",(Tabulka249[[#This Row],[Pořadí2 - i2]]-1)/COUNT([Data]))</f>
        <v/>
      </c>
      <c r="J538" s="5" t="str">
        <f ca="1">IF(INDIRECT("A"&amp;ROW())="","",H538/COUNT([Data]))</f>
        <v/>
      </c>
      <c r="K538" s="72" t="str">
        <f ca="1">IF(INDIRECT("A"&amp;ROW())="","",NORMDIST(Tabulka249[[#This Row],[Data]],$X$6,$X$7,1))</f>
        <v/>
      </c>
      <c r="L538" s="5" t="str">
        <f t="shared" ca="1" si="25"/>
        <v/>
      </c>
      <c r="M538" s="5" t="str">
        <f>IF(ROW()=7,MAX(Tabulka249[D_i]),"")</f>
        <v/>
      </c>
      <c r="N538" s="5"/>
      <c r="O538" s="80"/>
      <c r="P538" s="80"/>
      <c r="Q538" s="80"/>
      <c r="R538" s="76" t="str">
        <f>IF(ROW()=7,IF(SUM([pomocná])&gt;0,SUM([pomocná]),1.36/SQRT(COUNT(Tabulka249[Data]))),"")</f>
        <v/>
      </c>
      <c r="S538" s="79"/>
      <c r="T538" s="72"/>
      <c r="U538" s="72"/>
      <c r="V538" s="72"/>
    </row>
    <row r="539" spans="1:22">
      <c r="A539" s="4" t="str">
        <f>IF('Odhad parametrů populace'!D542="","",'Odhad parametrů populace'!D542)</f>
        <v/>
      </c>
      <c r="B539" s="69" t="str">
        <f ca="1">IF(INDIRECT("A"&amp;ROW())="","",RANK(A539,[Data],1))</f>
        <v/>
      </c>
      <c r="C539" s="5" t="str">
        <f ca="1">IF(INDIRECT("A"&amp;ROW())="","",(B539-1)/COUNT([Data]))</f>
        <v/>
      </c>
      <c r="D539" s="5" t="str">
        <f ca="1">IF(INDIRECT("A"&amp;ROW())="","",B539/COUNT([Data]))</f>
        <v/>
      </c>
      <c r="E539" t="str">
        <f t="shared" ca="1" si="26"/>
        <v/>
      </c>
      <c r="F539" s="5" t="str">
        <f t="shared" ca="1" si="24"/>
        <v/>
      </c>
      <c r="G539" s="5" t="str">
        <f>IF(ROW()=7,MAX([D_i]),"")</f>
        <v/>
      </c>
      <c r="H539" s="69" t="str">
        <f ca="1">IF(INDIRECT("A"&amp;ROW())="","",RANK([Data],[Data],1)+COUNTIF([Data],Tabulka249[[#This Row],[Data]])-1)</f>
        <v/>
      </c>
      <c r="I539" s="5" t="str">
        <f ca="1">IF(INDIRECT("A"&amp;ROW())="","",(Tabulka249[[#This Row],[Pořadí2 - i2]]-1)/COUNT([Data]))</f>
        <v/>
      </c>
      <c r="J539" s="5" t="str">
        <f ca="1">IF(INDIRECT("A"&amp;ROW())="","",H539/COUNT([Data]))</f>
        <v/>
      </c>
      <c r="K539" s="72" t="str">
        <f ca="1">IF(INDIRECT("A"&amp;ROW())="","",NORMDIST(Tabulka249[[#This Row],[Data]],$X$6,$X$7,1))</f>
        <v/>
      </c>
      <c r="L539" s="5" t="str">
        <f t="shared" ca="1" si="25"/>
        <v/>
      </c>
      <c r="M539" s="5" t="str">
        <f>IF(ROW()=7,MAX(Tabulka249[D_i]),"")</f>
        <v/>
      </c>
      <c r="N539" s="5"/>
      <c r="O539" s="80"/>
      <c r="P539" s="80"/>
      <c r="Q539" s="80"/>
      <c r="R539" s="76" t="str">
        <f>IF(ROW()=7,IF(SUM([pomocná])&gt;0,SUM([pomocná]),1.36/SQRT(COUNT(Tabulka249[Data]))),"")</f>
        <v/>
      </c>
      <c r="S539" s="79"/>
      <c r="T539" s="72"/>
      <c r="U539" s="72"/>
      <c r="V539" s="72"/>
    </row>
    <row r="540" spans="1:22">
      <c r="A540" s="4" t="str">
        <f>IF('Odhad parametrů populace'!D543="","",'Odhad parametrů populace'!D543)</f>
        <v/>
      </c>
      <c r="B540" s="69" t="str">
        <f ca="1">IF(INDIRECT("A"&amp;ROW())="","",RANK(A540,[Data],1))</f>
        <v/>
      </c>
      <c r="C540" s="5" t="str">
        <f ca="1">IF(INDIRECT("A"&amp;ROW())="","",(B540-1)/COUNT([Data]))</f>
        <v/>
      </c>
      <c r="D540" s="5" t="str">
        <f ca="1">IF(INDIRECT("A"&amp;ROW())="","",B540/COUNT([Data]))</f>
        <v/>
      </c>
      <c r="E540" t="str">
        <f t="shared" ca="1" si="26"/>
        <v/>
      </c>
      <c r="F540" s="5" t="str">
        <f t="shared" ca="1" si="24"/>
        <v/>
      </c>
      <c r="G540" s="5" t="str">
        <f>IF(ROW()=7,MAX([D_i]),"")</f>
        <v/>
      </c>
      <c r="H540" s="69" t="str">
        <f ca="1">IF(INDIRECT("A"&amp;ROW())="","",RANK([Data],[Data],1)+COUNTIF([Data],Tabulka249[[#This Row],[Data]])-1)</f>
        <v/>
      </c>
      <c r="I540" s="5" t="str">
        <f ca="1">IF(INDIRECT("A"&amp;ROW())="","",(Tabulka249[[#This Row],[Pořadí2 - i2]]-1)/COUNT([Data]))</f>
        <v/>
      </c>
      <c r="J540" s="5" t="str">
        <f ca="1">IF(INDIRECT("A"&amp;ROW())="","",H540/COUNT([Data]))</f>
        <v/>
      </c>
      <c r="K540" s="72" t="str">
        <f ca="1">IF(INDIRECT("A"&amp;ROW())="","",NORMDIST(Tabulka249[[#This Row],[Data]],$X$6,$X$7,1))</f>
        <v/>
      </c>
      <c r="L540" s="5" t="str">
        <f t="shared" ca="1" si="25"/>
        <v/>
      </c>
      <c r="M540" s="5" t="str">
        <f>IF(ROW()=7,MAX(Tabulka249[D_i]),"")</f>
        <v/>
      </c>
      <c r="N540" s="5"/>
      <c r="O540" s="80"/>
      <c r="P540" s="80"/>
      <c r="Q540" s="80"/>
      <c r="R540" s="76" t="str">
        <f>IF(ROW()=7,IF(SUM([pomocná])&gt;0,SUM([pomocná]),1.36/SQRT(COUNT(Tabulka249[Data]))),"")</f>
        <v/>
      </c>
      <c r="S540" s="79"/>
      <c r="T540" s="72"/>
      <c r="U540" s="72"/>
      <c r="V540" s="72"/>
    </row>
    <row r="541" spans="1:22">
      <c r="A541" s="4" t="str">
        <f>IF('Odhad parametrů populace'!D544="","",'Odhad parametrů populace'!D544)</f>
        <v/>
      </c>
      <c r="B541" s="69" t="str">
        <f ca="1">IF(INDIRECT("A"&amp;ROW())="","",RANK(A541,[Data],1))</f>
        <v/>
      </c>
      <c r="C541" s="5" t="str">
        <f ca="1">IF(INDIRECT("A"&amp;ROW())="","",(B541-1)/COUNT([Data]))</f>
        <v/>
      </c>
      <c r="D541" s="5" t="str">
        <f ca="1">IF(INDIRECT("A"&amp;ROW())="","",B541/COUNT([Data]))</f>
        <v/>
      </c>
      <c r="E541" t="str">
        <f t="shared" ca="1" si="26"/>
        <v/>
      </c>
      <c r="F541" s="5" t="str">
        <f t="shared" ca="1" si="24"/>
        <v/>
      </c>
      <c r="G541" s="5" t="str">
        <f>IF(ROW()=7,MAX([D_i]),"")</f>
        <v/>
      </c>
      <c r="H541" s="69" t="str">
        <f ca="1">IF(INDIRECT("A"&amp;ROW())="","",RANK([Data],[Data],1)+COUNTIF([Data],Tabulka249[[#This Row],[Data]])-1)</f>
        <v/>
      </c>
      <c r="I541" s="5" t="str">
        <f ca="1">IF(INDIRECT("A"&amp;ROW())="","",(Tabulka249[[#This Row],[Pořadí2 - i2]]-1)/COUNT([Data]))</f>
        <v/>
      </c>
      <c r="J541" s="5" t="str">
        <f ca="1">IF(INDIRECT("A"&amp;ROW())="","",H541/COUNT([Data]))</f>
        <v/>
      </c>
      <c r="K541" s="72" t="str">
        <f ca="1">IF(INDIRECT("A"&amp;ROW())="","",NORMDIST(Tabulka249[[#This Row],[Data]],$X$6,$X$7,1))</f>
        <v/>
      </c>
      <c r="L541" s="5" t="str">
        <f t="shared" ca="1" si="25"/>
        <v/>
      </c>
      <c r="M541" s="5" t="str">
        <f>IF(ROW()=7,MAX(Tabulka249[D_i]),"")</f>
        <v/>
      </c>
      <c r="N541" s="5"/>
      <c r="O541" s="80"/>
      <c r="P541" s="80"/>
      <c r="Q541" s="80"/>
      <c r="R541" s="76" t="str">
        <f>IF(ROW()=7,IF(SUM([pomocná])&gt;0,SUM([pomocná]),1.36/SQRT(COUNT(Tabulka249[Data]))),"")</f>
        <v/>
      </c>
      <c r="S541" s="79"/>
      <c r="T541" s="72"/>
      <c r="U541" s="72"/>
      <c r="V541" s="72"/>
    </row>
    <row r="542" spans="1:22">
      <c r="A542" s="4" t="str">
        <f>IF('Odhad parametrů populace'!D545="","",'Odhad parametrů populace'!D545)</f>
        <v/>
      </c>
      <c r="B542" s="69" t="str">
        <f ca="1">IF(INDIRECT("A"&amp;ROW())="","",RANK(A542,[Data],1))</f>
        <v/>
      </c>
      <c r="C542" s="5" t="str">
        <f ca="1">IF(INDIRECT("A"&amp;ROW())="","",(B542-1)/COUNT([Data]))</f>
        <v/>
      </c>
      <c r="D542" s="5" t="str">
        <f ca="1">IF(INDIRECT("A"&amp;ROW())="","",B542/COUNT([Data]))</f>
        <v/>
      </c>
      <c r="E542" t="str">
        <f t="shared" ca="1" si="26"/>
        <v/>
      </c>
      <c r="F542" s="5" t="str">
        <f t="shared" ca="1" si="24"/>
        <v/>
      </c>
      <c r="G542" s="5" t="str">
        <f>IF(ROW()=7,MAX([D_i]),"")</f>
        <v/>
      </c>
      <c r="H542" s="69" t="str">
        <f ca="1">IF(INDIRECT("A"&amp;ROW())="","",RANK([Data],[Data],1)+COUNTIF([Data],Tabulka249[[#This Row],[Data]])-1)</f>
        <v/>
      </c>
      <c r="I542" s="5" t="str">
        <f ca="1">IF(INDIRECT("A"&amp;ROW())="","",(Tabulka249[[#This Row],[Pořadí2 - i2]]-1)/COUNT([Data]))</f>
        <v/>
      </c>
      <c r="J542" s="5" t="str">
        <f ca="1">IF(INDIRECT("A"&amp;ROW())="","",H542/COUNT([Data]))</f>
        <v/>
      </c>
      <c r="K542" s="72" t="str">
        <f ca="1">IF(INDIRECT("A"&amp;ROW())="","",NORMDIST(Tabulka249[[#This Row],[Data]],$X$6,$X$7,1))</f>
        <v/>
      </c>
      <c r="L542" s="5" t="str">
        <f t="shared" ca="1" si="25"/>
        <v/>
      </c>
      <c r="M542" s="5" t="str">
        <f>IF(ROW()=7,MAX(Tabulka249[D_i]),"")</f>
        <v/>
      </c>
      <c r="N542" s="5"/>
      <c r="O542" s="80"/>
      <c r="P542" s="80"/>
      <c r="Q542" s="80"/>
      <c r="R542" s="76" t="str">
        <f>IF(ROW()=7,IF(SUM([pomocná])&gt;0,SUM([pomocná]),1.36/SQRT(COUNT(Tabulka249[Data]))),"")</f>
        <v/>
      </c>
      <c r="S542" s="79"/>
      <c r="T542" s="72"/>
      <c r="U542" s="72"/>
      <c r="V542" s="72"/>
    </row>
    <row r="543" spans="1:22">
      <c r="A543" s="4" t="str">
        <f>IF('Odhad parametrů populace'!D546="","",'Odhad parametrů populace'!D546)</f>
        <v/>
      </c>
      <c r="B543" s="69" t="str">
        <f ca="1">IF(INDIRECT("A"&amp;ROW())="","",RANK(A543,[Data],1))</f>
        <v/>
      </c>
      <c r="C543" s="5" t="str">
        <f ca="1">IF(INDIRECT("A"&amp;ROW())="","",(B543-1)/COUNT([Data]))</f>
        <v/>
      </c>
      <c r="D543" s="5" t="str">
        <f ca="1">IF(INDIRECT("A"&amp;ROW())="","",B543/COUNT([Data]))</f>
        <v/>
      </c>
      <c r="E543" t="str">
        <f t="shared" ca="1" si="26"/>
        <v/>
      </c>
      <c r="F543" s="5" t="str">
        <f t="shared" ca="1" si="24"/>
        <v/>
      </c>
      <c r="G543" s="5" t="str">
        <f>IF(ROW()=7,MAX([D_i]),"")</f>
        <v/>
      </c>
      <c r="H543" s="69" t="str">
        <f ca="1">IF(INDIRECT("A"&amp;ROW())="","",RANK([Data],[Data],1)+COUNTIF([Data],Tabulka249[[#This Row],[Data]])-1)</f>
        <v/>
      </c>
      <c r="I543" s="5" t="str">
        <f ca="1">IF(INDIRECT("A"&amp;ROW())="","",(Tabulka249[[#This Row],[Pořadí2 - i2]]-1)/COUNT([Data]))</f>
        <v/>
      </c>
      <c r="J543" s="5" t="str">
        <f ca="1">IF(INDIRECT("A"&amp;ROW())="","",H543/COUNT([Data]))</f>
        <v/>
      </c>
      <c r="K543" s="72" t="str">
        <f ca="1">IF(INDIRECT("A"&amp;ROW())="","",NORMDIST(Tabulka249[[#This Row],[Data]],$X$6,$X$7,1))</f>
        <v/>
      </c>
      <c r="L543" s="5" t="str">
        <f t="shared" ca="1" si="25"/>
        <v/>
      </c>
      <c r="M543" s="5" t="str">
        <f>IF(ROW()=7,MAX(Tabulka249[D_i]),"")</f>
        <v/>
      </c>
      <c r="N543" s="5"/>
      <c r="O543" s="80"/>
      <c r="P543" s="80"/>
      <c r="Q543" s="80"/>
      <c r="R543" s="76" t="str">
        <f>IF(ROW()=7,IF(SUM([pomocná])&gt;0,SUM([pomocná]),1.36/SQRT(COUNT(Tabulka249[Data]))),"")</f>
        <v/>
      </c>
      <c r="S543" s="79"/>
      <c r="T543" s="72"/>
      <c r="U543" s="72"/>
      <c r="V543" s="72"/>
    </row>
    <row r="544" spans="1:22">
      <c r="A544" s="4" t="str">
        <f>IF('Odhad parametrů populace'!D547="","",'Odhad parametrů populace'!D547)</f>
        <v/>
      </c>
      <c r="B544" s="69" t="str">
        <f ca="1">IF(INDIRECT("A"&amp;ROW())="","",RANK(A544,[Data],1))</f>
        <v/>
      </c>
      <c r="C544" s="5" t="str">
        <f ca="1">IF(INDIRECT("A"&amp;ROW())="","",(B544-1)/COUNT([Data]))</f>
        <v/>
      </c>
      <c r="D544" s="5" t="str">
        <f ca="1">IF(INDIRECT("A"&amp;ROW())="","",B544/COUNT([Data]))</f>
        <v/>
      </c>
      <c r="E544" t="str">
        <f t="shared" ca="1" si="26"/>
        <v/>
      </c>
      <c r="F544" s="5" t="str">
        <f t="shared" ca="1" si="24"/>
        <v/>
      </c>
      <c r="G544" s="5" t="str">
        <f>IF(ROW()=7,MAX([D_i]),"")</f>
        <v/>
      </c>
      <c r="H544" s="69" t="str">
        <f ca="1">IF(INDIRECT("A"&amp;ROW())="","",RANK([Data],[Data],1)+COUNTIF([Data],Tabulka249[[#This Row],[Data]])-1)</f>
        <v/>
      </c>
      <c r="I544" s="5" t="str">
        <f ca="1">IF(INDIRECT("A"&amp;ROW())="","",(Tabulka249[[#This Row],[Pořadí2 - i2]]-1)/COUNT([Data]))</f>
        <v/>
      </c>
      <c r="J544" s="5" t="str">
        <f ca="1">IF(INDIRECT("A"&amp;ROW())="","",H544/COUNT([Data]))</f>
        <v/>
      </c>
      <c r="K544" s="72" t="str">
        <f ca="1">IF(INDIRECT("A"&amp;ROW())="","",NORMDIST(Tabulka249[[#This Row],[Data]],$X$6,$X$7,1))</f>
        <v/>
      </c>
      <c r="L544" s="5" t="str">
        <f t="shared" ca="1" si="25"/>
        <v/>
      </c>
      <c r="M544" s="5" t="str">
        <f>IF(ROW()=7,MAX(Tabulka249[D_i]),"")</f>
        <v/>
      </c>
      <c r="N544" s="5"/>
      <c r="O544" s="80"/>
      <c r="P544" s="80"/>
      <c r="Q544" s="80"/>
      <c r="R544" s="76" t="str">
        <f>IF(ROW()=7,IF(SUM([pomocná])&gt;0,SUM([pomocná]),1.36/SQRT(COUNT(Tabulka249[Data]))),"")</f>
        <v/>
      </c>
      <c r="S544" s="79"/>
      <c r="T544" s="72"/>
      <c r="U544" s="72"/>
      <c r="V544" s="72"/>
    </row>
    <row r="545" spans="1:22">
      <c r="A545" s="4" t="str">
        <f>IF('Odhad parametrů populace'!D548="","",'Odhad parametrů populace'!D548)</f>
        <v/>
      </c>
      <c r="B545" s="69" t="str">
        <f ca="1">IF(INDIRECT("A"&amp;ROW())="","",RANK(A545,[Data],1))</f>
        <v/>
      </c>
      <c r="C545" s="5" t="str">
        <f ca="1">IF(INDIRECT("A"&amp;ROW())="","",(B545-1)/COUNT([Data]))</f>
        <v/>
      </c>
      <c r="D545" s="5" t="str">
        <f ca="1">IF(INDIRECT("A"&amp;ROW())="","",B545/COUNT([Data]))</f>
        <v/>
      </c>
      <c r="E545" t="str">
        <f t="shared" ca="1" si="26"/>
        <v/>
      </c>
      <c r="F545" s="5" t="str">
        <f t="shared" ca="1" si="24"/>
        <v/>
      </c>
      <c r="G545" s="5" t="str">
        <f>IF(ROW()=7,MAX([D_i]),"")</f>
        <v/>
      </c>
      <c r="H545" s="69" t="str">
        <f ca="1">IF(INDIRECT("A"&amp;ROW())="","",RANK([Data],[Data],1)+COUNTIF([Data],Tabulka249[[#This Row],[Data]])-1)</f>
        <v/>
      </c>
      <c r="I545" s="5" t="str">
        <f ca="1">IF(INDIRECT("A"&amp;ROW())="","",(Tabulka249[[#This Row],[Pořadí2 - i2]]-1)/COUNT([Data]))</f>
        <v/>
      </c>
      <c r="J545" s="5" t="str">
        <f ca="1">IF(INDIRECT("A"&amp;ROW())="","",H545/COUNT([Data]))</f>
        <v/>
      </c>
      <c r="K545" s="72" t="str">
        <f ca="1">IF(INDIRECT("A"&amp;ROW())="","",NORMDIST(Tabulka249[[#This Row],[Data]],$X$6,$X$7,1))</f>
        <v/>
      </c>
      <c r="L545" s="5" t="str">
        <f t="shared" ca="1" si="25"/>
        <v/>
      </c>
      <c r="M545" s="5" t="str">
        <f>IF(ROW()=7,MAX(Tabulka249[D_i]),"")</f>
        <v/>
      </c>
      <c r="N545" s="5"/>
      <c r="O545" s="80"/>
      <c r="P545" s="80"/>
      <c r="Q545" s="80"/>
      <c r="R545" s="76" t="str">
        <f>IF(ROW()=7,IF(SUM([pomocná])&gt;0,SUM([pomocná]),1.36/SQRT(COUNT(Tabulka249[Data]))),"")</f>
        <v/>
      </c>
      <c r="S545" s="79"/>
      <c r="T545" s="72"/>
      <c r="U545" s="72"/>
      <c r="V545" s="72"/>
    </row>
    <row r="546" spans="1:22">
      <c r="A546" s="4" t="str">
        <f>IF('Odhad parametrů populace'!D549="","",'Odhad parametrů populace'!D549)</f>
        <v/>
      </c>
      <c r="B546" s="69" t="str">
        <f ca="1">IF(INDIRECT("A"&amp;ROW())="","",RANK(A546,[Data],1))</f>
        <v/>
      </c>
      <c r="C546" s="5" t="str">
        <f ca="1">IF(INDIRECT("A"&amp;ROW())="","",(B546-1)/COUNT([Data]))</f>
        <v/>
      </c>
      <c r="D546" s="5" t="str">
        <f ca="1">IF(INDIRECT("A"&amp;ROW())="","",B546/COUNT([Data]))</f>
        <v/>
      </c>
      <c r="E546" t="str">
        <f t="shared" ca="1" si="26"/>
        <v/>
      </c>
      <c r="F546" s="5" t="str">
        <f t="shared" ca="1" si="24"/>
        <v/>
      </c>
      <c r="G546" s="5" t="str">
        <f>IF(ROW()=7,MAX([D_i]),"")</f>
        <v/>
      </c>
      <c r="H546" s="69" t="str">
        <f ca="1">IF(INDIRECT("A"&amp;ROW())="","",RANK([Data],[Data],1)+COUNTIF([Data],Tabulka249[[#This Row],[Data]])-1)</f>
        <v/>
      </c>
      <c r="I546" s="5" t="str">
        <f ca="1">IF(INDIRECT("A"&amp;ROW())="","",(Tabulka249[[#This Row],[Pořadí2 - i2]]-1)/COUNT([Data]))</f>
        <v/>
      </c>
      <c r="J546" s="5" t="str">
        <f ca="1">IF(INDIRECT("A"&amp;ROW())="","",H546/COUNT([Data]))</f>
        <v/>
      </c>
      <c r="K546" s="72" t="str">
        <f ca="1">IF(INDIRECT("A"&amp;ROW())="","",NORMDIST(Tabulka249[[#This Row],[Data]],$X$6,$X$7,1))</f>
        <v/>
      </c>
      <c r="L546" s="5" t="str">
        <f t="shared" ca="1" si="25"/>
        <v/>
      </c>
      <c r="M546" s="5" t="str">
        <f>IF(ROW()=7,MAX(Tabulka249[D_i]),"")</f>
        <v/>
      </c>
      <c r="N546" s="5"/>
      <c r="O546" s="80"/>
      <c r="P546" s="80"/>
      <c r="Q546" s="80"/>
      <c r="R546" s="76" t="str">
        <f>IF(ROW()=7,IF(SUM([pomocná])&gt;0,SUM([pomocná]),1.36/SQRT(COUNT(Tabulka249[Data]))),"")</f>
        <v/>
      </c>
      <c r="S546" s="79"/>
      <c r="T546" s="72"/>
      <c r="U546" s="72"/>
      <c r="V546" s="72"/>
    </row>
    <row r="547" spans="1:22">
      <c r="A547" s="4" t="str">
        <f>IF('Odhad parametrů populace'!D550="","",'Odhad parametrů populace'!D550)</f>
        <v/>
      </c>
      <c r="B547" s="69" t="str">
        <f ca="1">IF(INDIRECT("A"&amp;ROW())="","",RANK(A547,[Data],1))</f>
        <v/>
      </c>
      <c r="C547" s="5" t="str">
        <f ca="1">IF(INDIRECT("A"&amp;ROW())="","",(B547-1)/COUNT([Data]))</f>
        <v/>
      </c>
      <c r="D547" s="5" t="str">
        <f ca="1">IF(INDIRECT("A"&amp;ROW())="","",B547/COUNT([Data]))</f>
        <v/>
      </c>
      <c r="E547" t="str">
        <f t="shared" ca="1" si="26"/>
        <v/>
      </c>
      <c r="F547" s="5" t="str">
        <f t="shared" ca="1" si="24"/>
        <v/>
      </c>
      <c r="G547" s="5" t="str">
        <f>IF(ROW()=7,MAX([D_i]),"")</f>
        <v/>
      </c>
      <c r="H547" s="69" t="str">
        <f ca="1">IF(INDIRECT("A"&amp;ROW())="","",RANK([Data],[Data],1)+COUNTIF([Data],Tabulka249[[#This Row],[Data]])-1)</f>
        <v/>
      </c>
      <c r="I547" s="5" t="str">
        <f ca="1">IF(INDIRECT("A"&amp;ROW())="","",(Tabulka249[[#This Row],[Pořadí2 - i2]]-1)/COUNT([Data]))</f>
        <v/>
      </c>
      <c r="J547" s="5" t="str">
        <f ca="1">IF(INDIRECT("A"&amp;ROW())="","",H547/COUNT([Data]))</f>
        <v/>
      </c>
      <c r="K547" s="72" t="str">
        <f ca="1">IF(INDIRECT("A"&amp;ROW())="","",NORMDIST(Tabulka249[[#This Row],[Data]],$X$6,$X$7,1))</f>
        <v/>
      </c>
      <c r="L547" s="5" t="str">
        <f t="shared" ca="1" si="25"/>
        <v/>
      </c>
      <c r="M547" s="5" t="str">
        <f>IF(ROW()=7,MAX(Tabulka249[D_i]),"")</f>
        <v/>
      </c>
      <c r="N547" s="5"/>
      <c r="O547" s="80"/>
      <c r="P547" s="80"/>
      <c r="Q547" s="80"/>
      <c r="R547" s="76" t="str">
        <f>IF(ROW()=7,IF(SUM([pomocná])&gt;0,SUM([pomocná]),1.36/SQRT(COUNT(Tabulka249[Data]))),"")</f>
        <v/>
      </c>
      <c r="S547" s="79"/>
      <c r="T547" s="72"/>
      <c r="U547" s="72"/>
      <c r="V547" s="72"/>
    </row>
    <row r="548" spans="1:22">
      <c r="A548" s="4" t="str">
        <f>IF('Odhad parametrů populace'!D551="","",'Odhad parametrů populace'!D551)</f>
        <v/>
      </c>
      <c r="B548" s="69" t="str">
        <f ca="1">IF(INDIRECT("A"&amp;ROW())="","",RANK(A548,[Data],1))</f>
        <v/>
      </c>
      <c r="C548" s="5" t="str">
        <f ca="1">IF(INDIRECT("A"&amp;ROW())="","",(B548-1)/COUNT([Data]))</f>
        <v/>
      </c>
      <c r="D548" s="5" t="str">
        <f ca="1">IF(INDIRECT("A"&amp;ROW())="","",B548/COUNT([Data]))</f>
        <v/>
      </c>
      <c r="E548" t="str">
        <f t="shared" ca="1" si="26"/>
        <v/>
      </c>
      <c r="F548" s="5" t="str">
        <f t="shared" ca="1" si="24"/>
        <v/>
      </c>
      <c r="G548" s="5" t="str">
        <f>IF(ROW()=7,MAX([D_i]),"")</f>
        <v/>
      </c>
      <c r="H548" s="69" t="str">
        <f ca="1">IF(INDIRECT("A"&amp;ROW())="","",RANK([Data],[Data],1)+COUNTIF([Data],Tabulka249[[#This Row],[Data]])-1)</f>
        <v/>
      </c>
      <c r="I548" s="5" t="str">
        <f ca="1">IF(INDIRECT("A"&amp;ROW())="","",(Tabulka249[[#This Row],[Pořadí2 - i2]]-1)/COUNT([Data]))</f>
        <v/>
      </c>
      <c r="J548" s="5" t="str">
        <f ca="1">IF(INDIRECT("A"&amp;ROW())="","",H548/COUNT([Data]))</f>
        <v/>
      </c>
      <c r="K548" s="72" t="str">
        <f ca="1">IF(INDIRECT("A"&amp;ROW())="","",NORMDIST(Tabulka249[[#This Row],[Data]],$X$6,$X$7,1))</f>
        <v/>
      </c>
      <c r="L548" s="5" t="str">
        <f t="shared" ca="1" si="25"/>
        <v/>
      </c>
      <c r="M548" s="5" t="str">
        <f>IF(ROW()=7,MAX(Tabulka249[D_i]),"")</f>
        <v/>
      </c>
      <c r="N548" s="5"/>
      <c r="O548" s="80"/>
      <c r="P548" s="80"/>
      <c r="Q548" s="80"/>
      <c r="R548" s="76" t="str">
        <f>IF(ROW()=7,IF(SUM([pomocná])&gt;0,SUM([pomocná]),1.36/SQRT(COUNT(Tabulka249[Data]))),"")</f>
        <v/>
      </c>
      <c r="S548" s="79"/>
      <c r="T548" s="72"/>
      <c r="U548" s="72"/>
      <c r="V548" s="72"/>
    </row>
    <row r="549" spans="1:22">
      <c r="A549" s="4" t="str">
        <f>IF('Odhad parametrů populace'!D552="","",'Odhad parametrů populace'!D552)</f>
        <v/>
      </c>
      <c r="B549" s="69" t="str">
        <f ca="1">IF(INDIRECT("A"&amp;ROW())="","",RANK(A549,[Data],1))</f>
        <v/>
      </c>
      <c r="C549" s="5" t="str">
        <f ca="1">IF(INDIRECT("A"&amp;ROW())="","",(B549-1)/COUNT([Data]))</f>
        <v/>
      </c>
      <c r="D549" s="5" t="str">
        <f ca="1">IF(INDIRECT("A"&amp;ROW())="","",B549/COUNT([Data]))</f>
        <v/>
      </c>
      <c r="E549" t="str">
        <f t="shared" ca="1" si="26"/>
        <v/>
      </c>
      <c r="F549" s="5" t="str">
        <f t="shared" ca="1" si="24"/>
        <v/>
      </c>
      <c r="G549" s="5" t="str">
        <f>IF(ROW()=7,MAX([D_i]),"")</f>
        <v/>
      </c>
      <c r="H549" s="69" t="str">
        <f ca="1">IF(INDIRECT("A"&amp;ROW())="","",RANK([Data],[Data],1)+COUNTIF([Data],Tabulka249[[#This Row],[Data]])-1)</f>
        <v/>
      </c>
      <c r="I549" s="5" t="str">
        <f ca="1">IF(INDIRECT("A"&amp;ROW())="","",(Tabulka249[[#This Row],[Pořadí2 - i2]]-1)/COUNT([Data]))</f>
        <v/>
      </c>
      <c r="J549" s="5" t="str">
        <f ca="1">IF(INDIRECT("A"&amp;ROW())="","",H549/COUNT([Data]))</f>
        <v/>
      </c>
      <c r="K549" s="72" t="str">
        <f ca="1">IF(INDIRECT("A"&amp;ROW())="","",NORMDIST(Tabulka249[[#This Row],[Data]],$X$6,$X$7,1))</f>
        <v/>
      </c>
      <c r="L549" s="5" t="str">
        <f t="shared" ca="1" si="25"/>
        <v/>
      </c>
      <c r="M549" s="5" t="str">
        <f>IF(ROW()=7,MAX(Tabulka249[D_i]),"")</f>
        <v/>
      </c>
      <c r="N549" s="5"/>
      <c r="O549" s="80"/>
      <c r="P549" s="80"/>
      <c r="Q549" s="80"/>
      <c r="R549" s="76" t="str">
        <f>IF(ROW()=7,IF(SUM([pomocná])&gt;0,SUM([pomocná]),1.36/SQRT(COUNT(Tabulka249[Data]))),"")</f>
        <v/>
      </c>
      <c r="S549" s="79"/>
      <c r="T549" s="72"/>
      <c r="U549" s="72"/>
      <c r="V549" s="72"/>
    </row>
    <row r="550" spans="1:22">
      <c r="A550" s="4" t="str">
        <f>IF('Odhad parametrů populace'!D553="","",'Odhad parametrů populace'!D553)</f>
        <v/>
      </c>
      <c r="B550" s="69" t="str">
        <f ca="1">IF(INDIRECT("A"&amp;ROW())="","",RANK(A550,[Data],1))</f>
        <v/>
      </c>
      <c r="C550" s="5" t="str">
        <f ca="1">IF(INDIRECT("A"&amp;ROW())="","",(B550-1)/COUNT([Data]))</f>
        <v/>
      </c>
      <c r="D550" s="5" t="str">
        <f ca="1">IF(INDIRECT("A"&amp;ROW())="","",B550/COUNT([Data]))</f>
        <v/>
      </c>
      <c r="E550" t="str">
        <f t="shared" ca="1" si="26"/>
        <v/>
      </c>
      <c r="F550" s="5" t="str">
        <f t="shared" ca="1" si="24"/>
        <v/>
      </c>
      <c r="G550" s="5" t="str">
        <f>IF(ROW()=7,MAX([D_i]),"")</f>
        <v/>
      </c>
      <c r="H550" s="69" t="str">
        <f ca="1">IF(INDIRECT("A"&amp;ROW())="","",RANK([Data],[Data],1)+COUNTIF([Data],Tabulka249[[#This Row],[Data]])-1)</f>
        <v/>
      </c>
      <c r="I550" s="5" t="str">
        <f ca="1">IF(INDIRECT("A"&amp;ROW())="","",(Tabulka249[[#This Row],[Pořadí2 - i2]]-1)/COUNT([Data]))</f>
        <v/>
      </c>
      <c r="J550" s="5" t="str">
        <f ca="1">IF(INDIRECT("A"&amp;ROW())="","",H550/COUNT([Data]))</f>
        <v/>
      </c>
      <c r="K550" s="72" t="str">
        <f ca="1">IF(INDIRECT("A"&amp;ROW())="","",NORMDIST(Tabulka249[[#This Row],[Data]],$X$6,$X$7,1))</f>
        <v/>
      </c>
      <c r="L550" s="5" t="str">
        <f t="shared" ca="1" si="25"/>
        <v/>
      </c>
      <c r="M550" s="5" t="str">
        <f>IF(ROW()=7,MAX(Tabulka249[D_i]),"")</f>
        <v/>
      </c>
      <c r="N550" s="5"/>
      <c r="O550" s="80"/>
      <c r="P550" s="80"/>
      <c r="Q550" s="80"/>
      <c r="R550" s="76" t="str">
        <f>IF(ROW()=7,IF(SUM([pomocná])&gt;0,SUM([pomocná]),1.36/SQRT(COUNT(Tabulka249[Data]))),"")</f>
        <v/>
      </c>
      <c r="S550" s="79"/>
      <c r="T550" s="72"/>
      <c r="U550" s="72"/>
      <c r="V550" s="72"/>
    </row>
    <row r="551" spans="1:22">
      <c r="A551" s="4" t="str">
        <f>IF('Odhad parametrů populace'!D554="","",'Odhad parametrů populace'!D554)</f>
        <v/>
      </c>
      <c r="B551" s="69" t="str">
        <f ca="1">IF(INDIRECT("A"&amp;ROW())="","",RANK(A551,[Data],1))</f>
        <v/>
      </c>
      <c r="C551" s="5" t="str">
        <f ca="1">IF(INDIRECT("A"&amp;ROW())="","",(B551-1)/COUNT([Data]))</f>
        <v/>
      </c>
      <c r="D551" s="5" t="str">
        <f ca="1">IF(INDIRECT("A"&amp;ROW())="","",B551/COUNT([Data]))</f>
        <v/>
      </c>
      <c r="E551" t="str">
        <f t="shared" ca="1" si="26"/>
        <v/>
      </c>
      <c r="F551" s="5" t="str">
        <f t="shared" ca="1" si="24"/>
        <v/>
      </c>
      <c r="G551" s="5" t="str">
        <f>IF(ROW()=7,MAX([D_i]),"")</f>
        <v/>
      </c>
      <c r="H551" s="69" t="str">
        <f ca="1">IF(INDIRECT("A"&amp;ROW())="","",RANK([Data],[Data],1)+COUNTIF([Data],Tabulka249[[#This Row],[Data]])-1)</f>
        <v/>
      </c>
      <c r="I551" s="5" t="str">
        <f ca="1">IF(INDIRECT("A"&amp;ROW())="","",(Tabulka249[[#This Row],[Pořadí2 - i2]]-1)/COUNT([Data]))</f>
        <v/>
      </c>
      <c r="J551" s="5" t="str">
        <f ca="1">IF(INDIRECT("A"&amp;ROW())="","",H551/COUNT([Data]))</f>
        <v/>
      </c>
      <c r="K551" s="72" t="str">
        <f ca="1">IF(INDIRECT("A"&amp;ROW())="","",NORMDIST(Tabulka249[[#This Row],[Data]],$X$6,$X$7,1))</f>
        <v/>
      </c>
      <c r="L551" s="5" t="str">
        <f t="shared" ca="1" si="25"/>
        <v/>
      </c>
      <c r="M551" s="5" t="str">
        <f>IF(ROW()=7,MAX(Tabulka249[D_i]),"")</f>
        <v/>
      </c>
      <c r="N551" s="5"/>
      <c r="O551" s="80"/>
      <c r="P551" s="80"/>
      <c r="Q551" s="80"/>
      <c r="R551" s="76" t="str">
        <f>IF(ROW()=7,IF(SUM([pomocná])&gt;0,SUM([pomocná]),1.36/SQRT(COUNT(Tabulka249[Data]))),"")</f>
        <v/>
      </c>
      <c r="S551" s="79"/>
      <c r="T551" s="72"/>
      <c r="U551" s="72"/>
      <c r="V551" s="72"/>
    </row>
    <row r="552" spans="1:22">
      <c r="A552" s="4" t="str">
        <f>IF('Odhad parametrů populace'!D555="","",'Odhad parametrů populace'!D555)</f>
        <v/>
      </c>
      <c r="B552" s="69" t="str">
        <f ca="1">IF(INDIRECT("A"&amp;ROW())="","",RANK(A552,[Data],1))</f>
        <v/>
      </c>
      <c r="C552" s="5" t="str">
        <f ca="1">IF(INDIRECT("A"&amp;ROW())="","",(B552-1)/COUNT([Data]))</f>
        <v/>
      </c>
      <c r="D552" s="5" t="str">
        <f ca="1">IF(INDIRECT("A"&amp;ROW())="","",B552/COUNT([Data]))</f>
        <v/>
      </c>
      <c r="E552" t="str">
        <f t="shared" ca="1" si="26"/>
        <v/>
      </c>
      <c r="F552" s="5" t="str">
        <f t="shared" ca="1" si="24"/>
        <v/>
      </c>
      <c r="G552" s="5" t="str">
        <f>IF(ROW()=7,MAX([D_i]),"")</f>
        <v/>
      </c>
      <c r="H552" s="69" t="str">
        <f ca="1">IF(INDIRECT("A"&amp;ROW())="","",RANK([Data],[Data],1)+COUNTIF([Data],Tabulka249[[#This Row],[Data]])-1)</f>
        <v/>
      </c>
      <c r="I552" s="5" t="str">
        <f ca="1">IF(INDIRECT("A"&amp;ROW())="","",(Tabulka249[[#This Row],[Pořadí2 - i2]]-1)/COUNT([Data]))</f>
        <v/>
      </c>
      <c r="J552" s="5" t="str">
        <f ca="1">IF(INDIRECT("A"&amp;ROW())="","",H552/COUNT([Data]))</f>
        <v/>
      </c>
      <c r="K552" s="72" t="str">
        <f ca="1">IF(INDIRECT("A"&amp;ROW())="","",NORMDIST(Tabulka249[[#This Row],[Data]],$X$6,$X$7,1))</f>
        <v/>
      </c>
      <c r="L552" s="5" t="str">
        <f t="shared" ca="1" si="25"/>
        <v/>
      </c>
      <c r="M552" s="5" t="str">
        <f>IF(ROW()=7,MAX(Tabulka249[D_i]),"")</f>
        <v/>
      </c>
      <c r="N552" s="5"/>
      <c r="O552" s="80"/>
      <c r="P552" s="80"/>
      <c r="Q552" s="80"/>
      <c r="R552" s="76" t="str">
        <f>IF(ROW()=7,IF(SUM([pomocná])&gt;0,SUM([pomocná]),1.36/SQRT(COUNT(Tabulka249[Data]))),"")</f>
        <v/>
      </c>
      <c r="S552" s="79"/>
      <c r="T552" s="72"/>
      <c r="U552" s="72"/>
      <c r="V552" s="72"/>
    </row>
    <row r="553" spans="1:22">
      <c r="A553" s="4" t="str">
        <f>IF('Odhad parametrů populace'!D556="","",'Odhad parametrů populace'!D556)</f>
        <v/>
      </c>
      <c r="B553" s="69" t="str">
        <f ca="1">IF(INDIRECT("A"&amp;ROW())="","",RANK(A553,[Data],1))</f>
        <v/>
      </c>
      <c r="C553" s="5" t="str">
        <f ca="1">IF(INDIRECT("A"&amp;ROW())="","",(B553-1)/COUNT([Data]))</f>
        <v/>
      </c>
      <c r="D553" s="5" t="str">
        <f ca="1">IF(INDIRECT("A"&amp;ROW())="","",B553/COUNT([Data]))</f>
        <v/>
      </c>
      <c r="E553" t="str">
        <f t="shared" ca="1" si="26"/>
        <v/>
      </c>
      <c r="F553" s="5" t="str">
        <f t="shared" ca="1" si="24"/>
        <v/>
      </c>
      <c r="G553" s="5" t="str">
        <f>IF(ROW()=7,MAX([D_i]),"")</f>
        <v/>
      </c>
      <c r="H553" s="69" t="str">
        <f ca="1">IF(INDIRECT("A"&amp;ROW())="","",RANK([Data],[Data],1)+COUNTIF([Data],Tabulka249[[#This Row],[Data]])-1)</f>
        <v/>
      </c>
      <c r="I553" s="5" t="str">
        <f ca="1">IF(INDIRECT("A"&amp;ROW())="","",(Tabulka249[[#This Row],[Pořadí2 - i2]]-1)/COUNT([Data]))</f>
        <v/>
      </c>
      <c r="J553" s="5" t="str">
        <f ca="1">IF(INDIRECT("A"&amp;ROW())="","",H553/COUNT([Data]))</f>
        <v/>
      </c>
      <c r="K553" s="72" t="str">
        <f ca="1">IF(INDIRECT("A"&amp;ROW())="","",NORMDIST(Tabulka249[[#This Row],[Data]],$X$6,$X$7,1))</f>
        <v/>
      </c>
      <c r="L553" s="5" t="str">
        <f t="shared" ca="1" si="25"/>
        <v/>
      </c>
      <c r="M553" s="5" t="str">
        <f>IF(ROW()=7,MAX(Tabulka249[D_i]),"")</f>
        <v/>
      </c>
      <c r="N553" s="5"/>
      <c r="O553" s="80"/>
      <c r="P553" s="80"/>
      <c r="Q553" s="80"/>
      <c r="R553" s="76" t="str">
        <f>IF(ROW()=7,IF(SUM([pomocná])&gt;0,SUM([pomocná]),1.36/SQRT(COUNT(Tabulka249[Data]))),"")</f>
        <v/>
      </c>
      <c r="S553" s="79"/>
      <c r="T553" s="72"/>
      <c r="U553" s="72"/>
      <c r="V553" s="72"/>
    </row>
    <row r="554" spans="1:22">
      <c r="A554" s="4" t="str">
        <f>IF('Odhad parametrů populace'!D557="","",'Odhad parametrů populace'!D557)</f>
        <v/>
      </c>
      <c r="B554" s="69" t="str">
        <f ca="1">IF(INDIRECT("A"&amp;ROW())="","",RANK(A554,[Data],1))</f>
        <v/>
      </c>
      <c r="C554" s="5" t="str">
        <f ca="1">IF(INDIRECT("A"&amp;ROW())="","",(B554-1)/COUNT([Data]))</f>
        <v/>
      </c>
      <c r="D554" s="5" t="str">
        <f ca="1">IF(INDIRECT("A"&amp;ROW())="","",B554/COUNT([Data]))</f>
        <v/>
      </c>
      <c r="E554" t="str">
        <f t="shared" ca="1" si="26"/>
        <v/>
      </c>
      <c r="F554" s="5" t="str">
        <f t="shared" ca="1" si="24"/>
        <v/>
      </c>
      <c r="G554" s="5" t="str">
        <f>IF(ROW()=7,MAX([D_i]),"")</f>
        <v/>
      </c>
      <c r="H554" s="69" t="str">
        <f ca="1">IF(INDIRECT("A"&amp;ROW())="","",RANK([Data],[Data],1)+COUNTIF([Data],Tabulka249[[#This Row],[Data]])-1)</f>
        <v/>
      </c>
      <c r="I554" s="5" t="str">
        <f ca="1">IF(INDIRECT("A"&amp;ROW())="","",(Tabulka249[[#This Row],[Pořadí2 - i2]]-1)/COUNT([Data]))</f>
        <v/>
      </c>
      <c r="J554" s="5" t="str">
        <f ca="1">IF(INDIRECT("A"&amp;ROW())="","",H554/COUNT([Data]))</f>
        <v/>
      </c>
      <c r="K554" s="72" t="str">
        <f ca="1">IF(INDIRECT("A"&amp;ROW())="","",NORMDIST(Tabulka249[[#This Row],[Data]],$X$6,$X$7,1))</f>
        <v/>
      </c>
      <c r="L554" s="5" t="str">
        <f t="shared" ca="1" si="25"/>
        <v/>
      </c>
      <c r="M554" s="5" t="str">
        <f>IF(ROW()=7,MAX(Tabulka249[D_i]),"")</f>
        <v/>
      </c>
      <c r="N554" s="5"/>
      <c r="O554" s="80"/>
      <c r="P554" s="80"/>
      <c r="Q554" s="80"/>
      <c r="R554" s="76" t="str">
        <f>IF(ROW()=7,IF(SUM([pomocná])&gt;0,SUM([pomocná]),1.36/SQRT(COUNT(Tabulka249[Data]))),"")</f>
        <v/>
      </c>
      <c r="S554" s="79"/>
      <c r="T554" s="72"/>
      <c r="U554" s="72"/>
      <c r="V554" s="72"/>
    </row>
    <row r="555" spans="1:22">
      <c r="A555" s="4" t="str">
        <f>IF('Odhad parametrů populace'!D558="","",'Odhad parametrů populace'!D558)</f>
        <v/>
      </c>
      <c r="B555" s="69" t="str">
        <f ca="1">IF(INDIRECT("A"&amp;ROW())="","",RANK(A555,[Data],1))</f>
        <v/>
      </c>
      <c r="C555" s="5" t="str">
        <f ca="1">IF(INDIRECT("A"&amp;ROW())="","",(B555-1)/COUNT([Data]))</f>
        <v/>
      </c>
      <c r="D555" s="5" t="str">
        <f ca="1">IF(INDIRECT("A"&amp;ROW())="","",B555/COUNT([Data]))</f>
        <v/>
      </c>
      <c r="E555" t="str">
        <f t="shared" ca="1" si="26"/>
        <v/>
      </c>
      <c r="F555" s="5" t="str">
        <f t="shared" ca="1" si="24"/>
        <v/>
      </c>
      <c r="G555" s="5" t="str">
        <f>IF(ROW()=7,MAX([D_i]),"")</f>
        <v/>
      </c>
      <c r="H555" s="69" t="str">
        <f ca="1">IF(INDIRECT("A"&amp;ROW())="","",RANK([Data],[Data],1)+COUNTIF([Data],Tabulka249[[#This Row],[Data]])-1)</f>
        <v/>
      </c>
      <c r="I555" s="5" t="str">
        <f ca="1">IF(INDIRECT("A"&amp;ROW())="","",(Tabulka249[[#This Row],[Pořadí2 - i2]]-1)/COUNT([Data]))</f>
        <v/>
      </c>
      <c r="J555" s="5" t="str">
        <f ca="1">IF(INDIRECT("A"&amp;ROW())="","",H555/COUNT([Data]))</f>
        <v/>
      </c>
      <c r="K555" s="72" t="str">
        <f ca="1">IF(INDIRECT("A"&amp;ROW())="","",NORMDIST(Tabulka249[[#This Row],[Data]],$X$6,$X$7,1))</f>
        <v/>
      </c>
      <c r="L555" s="5" t="str">
        <f t="shared" ca="1" si="25"/>
        <v/>
      </c>
      <c r="M555" s="5" t="str">
        <f>IF(ROW()=7,MAX(Tabulka249[D_i]),"")</f>
        <v/>
      </c>
      <c r="N555" s="5"/>
      <c r="O555" s="80"/>
      <c r="P555" s="80"/>
      <c r="Q555" s="80"/>
      <c r="R555" s="76" t="str">
        <f>IF(ROW()=7,IF(SUM([pomocná])&gt;0,SUM([pomocná]),1.36/SQRT(COUNT(Tabulka249[Data]))),"")</f>
        <v/>
      </c>
      <c r="S555" s="79"/>
      <c r="T555" s="72"/>
      <c r="U555" s="72"/>
      <c r="V555" s="72"/>
    </row>
    <row r="556" spans="1:22">
      <c r="A556" s="4" t="str">
        <f>IF('Odhad parametrů populace'!D559="","",'Odhad parametrů populace'!D559)</f>
        <v/>
      </c>
      <c r="B556" s="69" t="str">
        <f ca="1">IF(INDIRECT("A"&amp;ROW())="","",RANK(A556,[Data],1))</f>
        <v/>
      </c>
      <c r="C556" s="5" t="str">
        <f ca="1">IF(INDIRECT("A"&amp;ROW())="","",(B556-1)/COUNT([Data]))</f>
        <v/>
      </c>
      <c r="D556" s="5" t="str">
        <f ca="1">IF(INDIRECT("A"&amp;ROW())="","",B556/COUNT([Data]))</f>
        <v/>
      </c>
      <c r="E556" t="str">
        <f t="shared" ca="1" si="26"/>
        <v/>
      </c>
      <c r="F556" s="5" t="str">
        <f t="shared" ca="1" si="24"/>
        <v/>
      </c>
      <c r="G556" s="5" t="str">
        <f>IF(ROW()=7,MAX([D_i]),"")</f>
        <v/>
      </c>
      <c r="H556" s="69" t="str">
        <f ca="1">IF(INDIRECT("A"&amp;ROW())="","",RANK([Data],[Data],1)+COUNTIF([Data],Tabulka249[[#This Row],[Data]])-1)</f>
        <v/>
      </c>
      <c r="I556" s="5" t="str">
        <f ca="1">IF(INDIRECT("A"&amp;ROW())="","",(Tabulka249[[#This Row],[Pořadí2 - i2]]-1)/COUNT([Data]))</f>
        <v/>
      </c>
      <c r="J556" s="5" t="str">
        <f ca="1">IF(INDIRECT("A"&amp;ROW())="","",H556/COUNT([Data]))</f>
        <v/>
      </c>
      <c r="K556" s="72" t="str">
        <f ca="1">IF(INDIRECT("A"&amp;ROW())="","",NORMDIST(Tabulka249[[#This Row],[Data]],$X$6,$X$7,1))</f>
        <v/>
      </c>
      <c r="L556" s="5" t="str">
        <f t="shared" ca="1" si="25"/>
        <v/>
      </c>
      <c r="M556" s="5" t="str">
        <f>IF(ROW()=7,MAX(Tabulka249[D_i]),"")</f>
        <v/>
      </c>
      <c r="N556" s="5"/>
      <c r="O556" s="80"/>
      <c r="P556" s="80"/>
      <c r="Q556" s="80"/>
      <c r="R556" s="76" t="str">
        <f>IF(ROW()=7,IF(SUM([pomocná])&gt;0,SUM([pomocná]),1.36/SQRT(COUNT(Tabulka249[Data]))),"")</f>
        <v/>
      </c>
      <c r="S556" s="79"/>
      <c r="T556" s="72"/>
      <c r="U556" s="72"/>
      <c r="V556" s="72"/>
    </row>
    <row r="557" spans="1:22">
      <c r="A557" s="4" t="str">
        <f>IF('Odhad parametrů populace'!D560="","",'Odhad parametrů populace'!D560)</f>
        <v/>
      </c>
      <c r="B557" s="69" t="str">
        <f ca="1">IF(INDIRECT("A"&amp;ROW())="","",RANK(A557,[Data],1))</f>
        <v/>
      </c>
      <c r="C557" s="5" t="str">
        <f ca="1">IF(INDIRECT("A"&amp;ROW())="","",(B557-1)/COUNT([Data]))</f>
        <v/>
      </c>
      <c r="D557" s="5" t="str">
        <f ca="1">IF(INDIRECT("A"&amp;ROW())="","",B557/COUNT([Data]))</f>
        <v/>
      </c>
      <c r="E557" t="str">
        <f t="shared" ca="1" si="26"/>
        <v/>
      </c>
      <c r="F557" s="5" t="str">
        <f t="shared" ca="1" si="24"/>
        <v/>
      </c>
      <c r="G557" s="5" t="str">
        <f>IF(ROW()=7,MAX([D_i]),"")</f>
        <v/>
      </c>
      <c r="H557" s="69" t="str">
        <f ca="1">IF(INDIRECT("A"&amp;ROW())="","",RANK([Data],[Data],1)+COUNTIF([Data],Tabulka249[[#This Row],[Data]])-1)</f>
        <v/>
      </c>
      <c r="I557" s="5" t="str">
        <f ca="1">IF(INDIRECT("A"&amp;ROW())="","",(Tabulka249[[#This Row],[Pořadí2 - i2]]-1)/COUNT([Data]))</f>
        <v/>
      </c>
      <c r="J557" s="5" t="str">
        <f ca="1">IF(INDIRECT("A"&amp;ROW())="","",H557/COUNT([Data]))</f>
        <v/>
      </c>
      <c r="K557" s="72" t="str">
        <f ca="1">IF(INDIRECT("A"&amp;ROW())="","",NORMDIST(Tabulka249[[#This Row],[Data]],$X$6,$X$7,1))</f>
        <v/>
      </c>
      <c r="L557" s="5" t="str">
        <f t="shared" ca="1" si="25"/>
        <v/>
      </c>
      <c r="M557" s="5" t="str">
        <f>IF(ROW()=7,MAX(Tabulka249[D_i]),"")</f>
        <v/>
      </c>
      <c r="N557" s="5"/>
      <c r="O557" s="80"/>
      <c r="P557" s="80"/>
      <c r="Q557" s="80"/>
      <c r="R557" s="76" t="str">
        <f>IF(ROW()=7,IF(SUM([pomocná])&gt;0,SUM([pomocná]),1.36/SQRT(COUNT(Tabulka249[Data]))),"")</f>
        <v/>
      </c>
      <c r="S557" s="79"/>
      <c r="T557" s="72"/>
      <c r="U557" s="72"/>
      <c r="V557" s="72"/>
    </row>
    <row r="558" spans="1:22">
      <c r="A558" s="4" t="str">
        <f>IF('Odhad parametrů populace'!D561="","",'Odhad parametrů populace'!D561)</f>
        <v/>
      </c>
      <c r="B558" s="69" t="str">
        <f ca="1">IF(INDIRECT("A"&amp;ROW())="","",RANK(A558,[Data],1))</f>
        <v/>
      </c>
      <c r="C558" s="5" t="str">
        <f ca="1">IF(INDIRECT("A"&amp;ROW())="","",(B558-1)/COUNT([Data]))</f>
        <v/>
      </c>
      <c r="D558" s="5" t="str">
        <f ca="1">IF(INDIRECT("A"&amp;ROW())="","",B558/COUNT([Data]))</f>
        <v/>
      </c>
      <c r="E558" t="str">
        <f t="shared" ca="1" si="26"/>
        <v/>
      </c>
      <c r="F558" s="5" t="str">
        <f t="shared" ca="1" si="24"/>
        <v/>
      </c>
      <c r="G558" s="5" t="str">
        <f>IF(ROW()=7,MAX([D_i]),"")</f>
        <v/>
      </c>
      <c r="H558" s="69" t="str">
        <f ca="1">IF(INDIRECT("A"&amp;ROW())="","",RANK([Data],[Data],1)+COUNTIF([Data],Tabulka249[[#This Row],[Data]])-1)</f>
        <v/>
      </c>
      <c r="I558" s="5" t="str">
        <f ca="1">IF(INDIRECT("A"&amp;ROW())="","",(Tabulka249[[#This Row],[Pořadí2 - i2]]-1)/COUNT([Data]))</f>
        <v/>
      </c>
      <c r="J558" s="5" t="str">
        <f ca="1">IF(INDIRECT("A"&amp;ROW())="","",H558/COUNT([Data]))</f>
        <v/>
      </c>
      <c r="K558" s="72" t="str">
        <f ca="1">IF(INDIRECT("A"&amp;ROW())="","",NORMDIST(Tabulka249[[#This Row],[Data]],$X$6,$X$7,1))</f>
        <v/>
      </c>
      <c r="L558" s="5" t="str">
        <f t="shared" ca="1" si="25"/>
        <v/>
      </c>
      <c r="M558" s="5" t="str">
        <f>IF(ROW()=7,MAX(Tabulka249[D_i]),"")</f>
        <v/>
      </c>
      <c r="N558" s="5"/>
      <c r="O558" s="80"/>
      <c r="P558" s="80"/>
      <c r="Q558" s="80"/>
      <c r="R558" s="76" t="str">
        <f>IF(ROW()=7,IF(SUM([pomocná])&gt;0,SUM([pomocná]),1.36/SQRT(COUNT(Tabulka249[Data]))),"")</f>
        <v/>
      </c>
      <c r="S558" s="79"/>
      <c r="T558" s="72"/>
      <c r="U558" s="72"/>
      <c r="V558" s="72"/>
    </row>
    <row r="559" spans="1:22">
      <c r="A559" s="4" t="str">
        <f>IF('Odhad parametrů populace'!D562="","",'Odhad parametrů populace'!D562)</f>
        <v/>
      </c>
      <c r="B559" s="69" t="str">
        <f ca="1">IF(INDIRECT("A"&amp;ROW())="","",RANK(A559,[Data],1))</f>
        <v/>
      </c>
      <c r="C559" s="5" t="str">
        <f ca="1">IF(INDIRECT("A"&amp;ROW())="","",(B559-1)/COUNT([Data]))</f>
        <v/>
      </c>
      <c r="D559" s="5" t="str">
        <f ca="1">IF(INDIRECT("A"&amp;ROW())="","",B559/COUNT([Data]))</f>
        <v/>
      </c>
      <c r="E559" t="str">
        <f t="shared" ca="1" si="26"/>
        <v/>
      </c>
      <c r="F559" s="5" t="str">
        <f t="shared" ca="1" si="24"/>
        <v/>
      </c>
      <c r="G559" s="5" t="str">
        <f>IF(ROW()=7,MAX([D_i]),"")</f>
        <v/>
      </c>
      <c r="H559" s="69" t="str">
        <f ca="1">IF(INDIRECT("A"&amp;ROW())="","",RANK([Data],[Data],1)+COUNTIF([Data],Tabulka249[[#This Row],[Data]])-1)</f>
        <v/>
      </c>
      <c r="I559" s="5" t="str">
        <f ca="1">IF(INDIRECT("A"&amp;ROW())="","",(Tabulka249[[#This Row],[Pořadí2 - i2]]-1)/COUNT([Data]))</f>
        <v/>
      </c>
      <c r="J559" s="5" t="str">
        <f ca="1">IF(INDIRECT("A"&amp;ROW())="","",H559/COUNT([Data]))</f>
        <v/>
      </c>
      <c r="K559" s="72" t="str">
        <f ca="1">IF(INDIRECT("A"&amp;ROW())="","",NORMDIST(Tabulka249[[#This Row],[Data]],$X$6,$X$7,1))</f>
        <v/>
      </c>
      <c r="L559" s="5" t="str">
        <f t="shared" ca="1" si="25"/>
        <v/>
      </c>
      <c r="M559" s="5" t="str">
        <f>IF(ROW()=7,MAX(Tabulka249[D_i]),"")</f>
        <v/>
      </c>
      <c r="N559" s="5"/>
      <c r="O559" s="80"/>
      <c r="P559" s="80"/>
      <c r="Q559" s="80"/>
      <c r="R559" s="76" t="str">
        <f>IF(ROW()=7,IF(SUM([pomocná])&gt;0,SUM([pomocná]),1.36/SQRT(COUNT(Tabulka249[Data]))),"")</f>
        <v/>
      </c>
      <c r="S559" s="79"/>
      <c r="T559" s="72"/>
      <c r="U559" s="72"/>
      <c r="V559" s="72"/>
    </row>
    <row r="560" spans="1:22">
      <c r="A560" s="4" t="str">
        <f>IF('Odhad parametrů populace'!D563="","",'Odhad parametrů populace'!D563)</f>
        <v/>
      </c>
      <c r="B560" s="69" t="str">
        <f ca="1">IF(INDIRECT("A"&amp;ROW())="","",RANK(A560,[Data],1))</f>
        <v/>
      </c>
      <c r="C560" s="5" t="str">
        <f ca="1">IF(INDIRECT("A"&amp;ROW())="","",(B560-1)/COUNT([Data]))</f>
        <v/>
      </c>
      <c r="D560" s="5" t="str">
        <f ca="1">IF(INDIRECT("A"&amp;ROW())="","",B560/COUNT([Data]))</f>
        <v/>
      </c>
      <c r="E560" t="str">
        <f t="shared" ca="1" si="26"/>
        <v/>
      </c>
      <c r="F560" s="5" t="str">
        <f t="shared" ca="1" si="24"/>
        <v/>
      </c>
      <c r="G560" s="5" t="str">
        <f>IF(ROW()=7,MAX([D_i]),"")</f>
        <v/>
      </c>
      <c r="H560" s="69" t="str">
        <f ca="1">IF(INDIRECT("A"&amp;ROW())="","",RANK([Data],[Data],1)+COUNTIF([Data],Tabulka249[[#This Row],[Data]])-1)</f>
        <v/>
      </c>
      <c r="I560" s="5" t="str">
        <f ca="1">IF(INDIRECT("A"&amp;ROW())="","",(Tabulka249[[#This Row],[Pořadí2 - i2]]-1)/COUNT([Data]))</f>
        <v/>
      </c>
      <c r="J560" s="5" t="str">
        <f ca="1">IF(INDIRECT("A"&amp;ROW())="","",H560/COUNT([Data]))</f>
        <v/>
      </c>
      <c r="K560" s="72" t="str">
        <f ca="1">IF(INDIRECT("A"&amp;ROW())="","",NORMDIST(Tabulka249[[#This Row],[Data]],$X$6,$X$7,1))</f>
        <v/>
      </c>
      <c r="L560" s="5" t="str">
        <f t="shared" ca="1" si="25"/>
        <v/>
      </c>
      <c r="M560" s="5" t="str">
        <f>IF(ROW()=7,MAX(Tabulka249[D_i]),"")</f>
        <v/>
      </c>
      <c r="N560" s="5"/>
      <c r="O560" s="80"/>
      <c r="P560" s="80"/>
      <c r="Q560" s="80"/>
      <c r="R560" s="76" t="str">
        <f>IF(ROW()=7,IF(SUM([pomocná])&gt;0,SUM([pomocná]),1.36/SQRT(COUNT(Tabulka249[Data]))),"")</f>
        <v/>
      </c>
      <c r="S560" s="79"/>
      <c r="T560" s="72"/>
      <c r="U560" s="72"/>
      <c r="V560" s="72"/>
    </row>
    <row r="561" spans="1:22">
      <c r="A561" s="4" t="str">
        <f>IF('Odhad parametrů populace'!D564="","",'Odhad parametrů populace'!D564)</f>
        <v/>
      </c>
      <c r="B561" s="69" t="str">
        <f ca="1">IF(INDIRECT("A"&amp;ROW())="","",RANK(A561,[Data],1))</f>
        <v/>
      </c>
      <c r="C561" s="5" t="str">
        <f ca="1">IF(INDIRECT("A"&amp;ROW())="","",(B561-1)/COUNT([Data]))</f>
        <v/>
      </c>
      <c r="D561" s="5" t="str">
        <f ca="1">IF(INDIRECT("A"&amp;ROW())="","",B561/COUNT([Data]))</f>
        <v/>
      </c>
      <c r="E561" t="str">
        <f t="shared" ca="1" si="26"/>
        <v/>
      </c>
      <c r="F561" s="5" t="str">
        <f t="shared" ca="1" si="24"/>
        <v/>
      </c>
      <c r="G561" s="5" t="str">
        <f>IF(ROW()=7,MAX([D_i]),"")</f>
        <v/>
      </c>
      <c r="H561" s="69" t="str">
        <f ca="1">IF(INDIRECT("A"&amp;ROW())="","",RANK([Data],[Data],1)+COUNTIF([Data],Tabulka249[[#This Row],[Data]])-1)</f>
        <v/>
      </c>
      <c r="I561" s="5" t="str">
        <f ca="1">IF(INDIRECT("A"&amp;ROW())="","",(Tabulka249[[#This Row],[Pořadí2 - i2]]-1)/COUNT([Data]))</f>
        <v/>
      </c>
      <c r="J561" s="5" t="str">
        <f ca="1">IF(INDIRECT("A"&amp;ROW())="","",H561/COUNT([Data]))</f>
        <v/>
      </c>
      <c r="K561" s="72" t="str">
        <f ca="1">IF(INDIRECT("A"&amp;ROW())="","",NORMDIST(Tabulka249[[#This Row],[Data]],$X$6,$X$7,1))</f>
        <v/>
      </c>
      <c r="L561" s="5" t="str">
        <f t="shared" ca="1" si="25"/>
        <v/>
      </c>
      <c r="M561" s="5" t="str">
        <f>IF(ROW()=7,MAX(Tabulka249[D_i]),"")</f>
        <v/>
      </c>
      <c r="N561" s="5"/>
      <c r="O561" s="80"/>
      <c r="P561" s="80"/>
      <c r="Q561" s="80"/>
      <c r="R561" s="76" t="str">
        <f>IF(ROW()=7,IF(SUM([pomocná])&gt;0,SUM([pomocná]),1.36/SQRT(COUNT(Tabulka249[Data]))),"")</f>
        <v/>
      </c>
      <c r="S561" s="79"/>
      <c r="T561" s="72"/>
      <c r="U561" s="72"/>
      <c r="V561" s="72"/>
    </row>
    <row r="562" spans="1:22">
      <c r="A562" s="4" t="str">
        <f>IF('Odhad parametrů populace'!D565="","",'Odhad parametrů populace'!D565)</f>
        <v/>
      </c>
      <c r="B562" s="69" t="str">
        <f ca="1">IF(INDIRECT("A"&amp;ROW())="","",RANK(A562,[Data],1))</f>
        <v/>
      </c>
      <c r="C562" s="5" t="str">
        <f ca="1">IF(INDIRECT("A"&amp;ROW())="","",(B562-1)/COUNT([Data]))</f>
        <v/>
      </c>
      <c r="D562" s="5" t="str">
        <f ca="1">IF(INDIRECT("A"&amp;ROW())="","",B562/COUNT([Data]))</f>
        <v/>
      </c>
      <c r="E562" t="str">
        <f t="shared" ca="1" si="26"/>
        <v/>
      </c>
      <c r="F562" s="5" t="str">
        <f t="shared" ca="1" si="24"/>
        <v/>
      </c>
      <c r="G562" s="5" t="str">
        <f>IF(ROW()=7,MAX([D_i]),"")</f>
        <v/>
      </c>
      <c r="H562" s="69" t="str">
        <f ca="1">IF(INDIRECT("A"&amp;ROW())="","",RANK([Data],[Data],1)+COUNTIF([Data],Tabulka249[[#This Row],[Data]])-1)</f>
        <v/>
      </c>
      <c r="I562" s="5" t="str">
        <f ca="1">IF(INDIRECT("A"&amp;ROW())="","",(Tabulka249[[#This Row],[Pořadí2 - i2]]-1)/COUNT([Data]))</f>
        <v/>
      </c>
      <c r="J562" s="5" t="str">
        <f ca="1">IF(INDIRECT("A"&amp;ROW())="","",H562/COUNT([Data]))</f>
        <v/>
      </c>
      <c r="K562" s="72" t="str">
        <f ca="1">IF(INDIRECT("A"&amp;ROW())="","",NORMDIST(Tabulka249[[#This Row],[Data]],$X$6,$X$7,1))</f>
        <v/>
      </c>
      <c r="L562" s="5" t="str">
        <f t="shared" ca="1" si="25"/>
        <v/>
      </c>
      <c r="M562" s="5" t="str">
        <f>IF(ROW()=7,MAX(Tabulka249[D_i]),"")</f>
        <v/>
      </c>
      <c r="N562" s="5"/>
      <c r="O562" s="80"/>
      <c r="P562" s="80"/>
      <c r="Q562" s="80"/>
      <c r="R562" s="76" t="str">
        <f>IF(ROW()=7,IF(SUM([pomocná])&gt;0,SUM([pomocná]),1.36/SQRT(COUNT(Tabulka249[Data]))),"")</f>
        <v/>
      </c>
      <c r="S562" s="79"/>
      <c r="T562" s="72"/>
      <c r="U562" s="72"/>
      <c r="V562" s="72"/>
    </row>
    <row r="563" spans="1:22">
      <c r="A563" s="4" t="str">
        <f>IF('Odhad parametrů populace'!D566="","",'Odhad parametrů populace'!D566)</f>
        <v/>
      </c>
      <c r="B563" s="69" t="str">
        <f ca="1">IF(INDIRECT("A"&amp;ROW())="","",RANK(A563,[Data],1))</f>
        <v/>
      </c>
      <c r="C563" s="5" t="str">
        <f ca="1">IF(INDIRECT("A"&amp;ROW())="","",(B563-1)/COUNT([Data]))</f>
        <v/>
      </c>
      <c r="D563" s="5" t="str">
        <f ca="1">IF(INDIRECT("A"&amp;ROW())="","",B563/COUNT([Data]))</f>
        <v/>
      </c>
      <c r="E563" t="str">
        <f t="shared" ca="1" si="26"/>
        <v/>
      </c>
      <c r="F563" s="5" t="str">
        <f t="shared" ca="1" si="24"/>
        <v/>
      </c>
      <c r="G563" s="5" t="str">
        <f>IF(ROW()=7,MAX([D_i]),"")</f>
        <v/>
      </c>
      <c r="H563" s="69" t="str">
        <f ca="1">IF(INDIRECT("A"&amp;ROW())="","",RANK([Data],[Data],1)+COUNTIF([Data],Tabulka249[[#This Row],[Data]])-1)</f>
        <v/>
      </c>
      <c r="I563" s="5" t="str">
        <f ca="1">IF(INDIRECT("A"&amp;ROW())="","",(Tabulka249[[#This Row],[Pořadí2 - i2]]-1)/COUNT([Data]))</f>
        <v/>
      </c>
      <c r="J563" s="5" t="str">
        <f ca="1">IF(INDIRECT("A"&amp;ROW())="","",H563/COUNT([Data]))</f>
        <v/>
      </c>
      <c r="K563" s="72" t="str">
        <f ca="1">IF(INDIRECT("A"&amp;ROW())="","",NORMDIST(Tabulka249[[#This Row],[Data]],$X$6,$X$7,1))</f>
        <v/>
      </c>
      <c r="L563" s="5" t="str">
        <f t="shared" ca="1" si="25"/>
        <v/>
      </c>
      <c r="M563" s="5" t="str">
        <f>IF(ROW()=7,MAX(Tabulka249[D_i]),"")</f>
        <v/>
      </c>
      <c r="N563" s="5"/>
      <c r="O563" s="80"/>
      <c r="P563" s="80"/>
      <c r="Q563" s="80"/>
      <c r="R563" s="76" t="str">
        <f>IF(ROW()=7,IF(SUM([pomocná])&gt;0,SUM([pomocná]),1.36/SQRT(COUNT(Tabulka249[Data]))),"")</f>
        <v/>
      </c>
      <c r="S563" s="79"/>
      <c r="T563" s="72"/>
      <c r="U563" s="72"/>
      <c r="V563" s="72"/>
    </row>
    <row r="564" spans="1:22">
      <c r="A564" s="4" t="str">
        <f>IF('Odhad parametrů populace'!D567="","",'Odhad parametrů populace'!D567)</f>
        <v/>
      </c>
      <c r="B564" s="69" t="str">
        <f ca="1">IF(INDIRECT("A"&amp;ROW())="","",RANK(A564,[Data],1))</f>
        <v/>
      </c>
      <c r="C564" s="5" t="str">
        <f ca="1">IF(INDIRECT("A"&amp;ROW())="","",(B564-1)/COUNT([Data]))</f>
        <v/>
      </c>
      <c r="D564" s="5" t="str">
        <f ca="1">IF(INDIRECT("A"&amp;ROW())="","",B564/COUNT([Data]))</f>
        <v/>
      </c>
      <c r="E564" t="str">
        <f t="shared" ca="1" si="26"/>
        <v/>
      </c>
      <c r="F564" s="5" t="str">
        <f t="shared" ca="1" si="24"/>
        <v/>
      </c>
      <c r="G564" s="5" t="str">
        <f>IF(ROW()=7,MAX([D_i]),"")</f>
        <v/>
      </c>
      <c r="H564" s="69" t="str">
        <f ca="1">IF(INDIRECT("A"&amp;ROW())="","",RANK([Data],[Data],1)+COUNTIF([Data],Tabulka249[[#This Row],[Data]])-1)</f>
        <v/>
      </c>
      <c r="I564" s="5" t="str">
        <f ca="1">IF(INDIRECT("A"&amp;ROW())="","",(Tabulka249[[#This Row],[Pořadí2 - i2]]-1)/COUNT([Data]))</f>
        <v/>
      </c>
      <c r="J564" s="5" t="str">
        <f ca="1">IF(INDIRECT("A"&amp;ROW())="","",H564/COUNT([Data]))</f>
        <v/>
      </c>
      <c r="K564" s="72" t="str">
        <f ca="1">IF(INDIRECT("A"&amp;ROW())="","",NORMDIST(Tabulka249[[#This Row],[Data]],$X$6,$X$7,1))</f>
        <v/>
      </c>
      <c r="L564" s="5" t="str">
        <f t="shared" ca="1" si="25"/>
        <v/>
      </c>
      <c r="M564" s="5" t="str">
        <f>IF(ROW()=7,MAX(Tabulka249[D_i]),"")</f>
        <v/>
      </c>
      <c r="N564" s="5"/>
      <c r="O564" s="80"/>
      <c r="P564" s="80"/>
      <c r="Q564" s="80"/>
      <c r="R564" s="76" t="str">
        <f>IF(ROW()=7,IF(SUM([pomocná])&gt;0,SUM([pomocná]),1.36/SQRT(COUNT(Tabulka249[Data]))),"")</f>
        <v/>
      </c>
      <c r="S564" s="79"/>
      <c r="T564" s="72"/>
      <c r="U564" s="72"/>
      <c r="V564" s="72"/>
    </row>
    <row r="565" spans="1:22">
      <c r="A565" s="4" t="str">
        <f>IF('Odhad parametrů populace'!D568="","",'Odhad parametrů populace'!D568)</f>
        <v/>
      </c>
      <c r="B565" s="69" t="str">
        <f ca="1">IF(INDIRECT("A"&amp;ROW())="","",RANK(A565,[Data],1))</f>
        <v/>
      </c>
      <c r="C565" s="5" t="str">
        <f ca="1">IF(INDIRECT("A"&amp;ROW())="","",(B565-1)/COUNT([Data]))</f>
        <v/>
      </c>
      <c r="D565" s="5" t="str">
        <f ca="1">IF(INDIRECT("A"&amp;ROW())="","",B565/COUNT([Data]))</f>
        <v/>
      </c>
      <c r="E565" t="str">
        <f t="shared" ca="1" si="26"/>
        <v/>
      </c>
      <c r="F565" s="5" t="str">
        <f t="shared" ca="1" si="24"/>
        <v/>
      </c>
      <c r="G565" s="5" t="str">
        <f>IF(ROW()=7,MAX([D_i]),"")</f>
        <v/>
      </c>
      <c r="H565" s="69" t="str">
        <f ca="1">IF(INDIRECT("A"&amp;ROW())="","",RANK([Data],[Data],1)+COUNTIF([Data],Tabulka249[[#This Row],[Data]])-1)</f>
        <v/>
      </c>
      <c r="I565" s="5" t="str">
        <f ca="1">IF(INDIRECT("A"&amp;ROW())="","",(Tabulka249[[#This Row],[Pořadí2 - i2]]-1)/COUNT([Data]))</f>
        <v/>
      </c>
      <c r="J565" s="5" t="str">
        <f ca="1">IF(INDIRECT("A"&amp;ROW())="","",H565/COUNT([Data]))</f>
        <v/>
      </c>
      <c r="K565" s="72" t="str">
        <f ca="1">IF(INDIRECT("A"&amp;ROW())="","",NORMDIST(Tabulka249[[#This Row],[Data]],$X$6,$X$7,1))</f>
        <v/>
      </c>
      <c r="L565" s="5" t="str">
        <f t="shared" ca="1" si="25"/>
        <v/>
      </c>
      <c r="M565" s="5" t="str">
        <f>IF(ROW()=7,MAX(Tabulka249[D_i]),"")</f>
        <v/>
      </c>
      <c r="N565" s="5"/>
      <c r="O565" s="80"/>
      <c r="P565" s="80"/>
      <c r="Q565" s="80"/>
      <c r="R565" s="76" t="str">
        <f>IF(ROW()=7,IF(SUM([pomocná])&gt;0,SUM([pomocná]),1.36/SQRT(COUNT(Tabulka249[Data]))),"")</f>
        <v/>
      </c>
      <c r="S565" s="79"/>
      <c r="T565" s="72"/>
      <c r="U565" s="72"/>
      <c r="V565" s="72"/>
    </row>
    <row r="566" spans="1:22">
      <c r="A566" s="4" t="str">
        <f>IF('Odhad parametrů populace'!D569="","",'Odhad parametrů populace'!D569)</f>
        <v/>
      </c>
      <c r="B566" s="69" t="str">
        <f ca="1">IF(INDIRECT("A"&amp;ROW())="","",RANK(A566,[Data],1))</f>
        <v/>
      </c>
      <c r="C566" s="5" t="str">
        <f ca="1">IF(INDIRECT("A"&amp;ROW())="","",(B566-1)/COUNT([Data]))</f>
        <v/>
      </c>
      <c r="D566" s="5" t="str">
        <f ca="1">IF(INDIRECT("A"&amp;ROW())="","",B566/COUNT([Data]))</f>
        <v/>
      </c>
      <c r="E566" t="str">
        <f t="shared" ca="1" si="26"/>
        <v/>
      </c>
      <c r="F566" s="5" t="str">
        <f t="shared" ca="1" si="24"/>
        <v/>
      </c>
      <c r="G566" s="5" t="str">
        <f>IF(ROW()=7,MAX([D_i]),"")</f>
        <v/>
      </c>
      <c r="H566" s="69" t="str">
        <f ca="1">IF(INDIRECT("A"&amp;ROW())="","",RANK([Data],[Data],1)+COUNTIF([Data],Tabulka249[[#This Row],[Data]])-1)</f>
        <v/>
      </c>
      <c r="I566" s="5" t="str">
        <f ca="1">IF(INDIRECT("A"&amp;ROW())="","",(Tabulka249[[#This Row],[Pořadí2 - i2]]-1)/COUNT([Data]))</f>
        <v/>
      </c>
      <c r="J566" s="5" t="str">
        <f ca="1">IF(INDIRECT("A"&amp;ROW())="","",H566/COUNT([Data]))</f>
        <v/>
      </c>
      <c r="K566" s="72" t="str">
        <f ca="1">IF(INDIRECT("A"&amp;ROW())="","",NORMDIST(Tabulka249[[#This Row],[Data]],$X$6,$X$7,1))</f>
        <v/>
      </c>
      <c r="L566" s="5" t="str">
        <f t="shared" ca="1" si="25"/>
        <v/>
      </c>
      <c r="M566" s="5" t="str">
        <f>IF(ROW()=7,MAX(Tabulka249[D_i]),"")</f>
        <v/>
      </c>
      <c r="N566" s="5"/>
      <c r="O566" s="80"/>
      <c r="P566" s="80"/>
      <c r="Q566" s="80"/>
      <c r="R566" s="76" t="str">
        <f>IF(ROW()=7,IF(SUM([pomocná])&gt;0,SUM([pomocná]),1.36/SQRT(COUNT(Tabulka249[Data]))),"")</f>
        <v/>
      </c>
      <c r="S566" s="79"/>
      <c r="T566" s="72"/>
      <c r="U566" s="72"/>
      <c r="V566" s="72"/>
    </row>
    <row r="567" spans="1:22">
      <c r="A567" s="4" t="str">
        <f>IF('Odhad parametrů populace'!D570="","",'Odhad parametrů populace'!D570)</f>
        <v/>
      </c>
      <c r="B567" s="69" t="str">
        <f ca="1">IF(INDIRECT("A"&amp;ROW())="","",RANK(A567,[Data],1))</f>
        <v/>
      </c>
      <c r="C567" s="5" t="str">
        <f ca="1">IF(INDIRECT("A"&amp;ROW())="","",(B567-1)/COUNT([Data]))</f>
        <v/>
      </c>
      <c r="D567" s="5" t="str">
        <f ca="1">IF(INDIRECT("A"&amp;ROW())="","",B567/COUNT([Data]))</f>
        <v/>
      </c>
      <c r="E567" t="str">
        <f t="shared" ca="1" si="26"/>
        <v/>
      </c>
      <c r="F567" s="5" t="str">
        <f t="shared" ca="1" si="24"/>
        <v/>
      </c>
      <c r="G567" s="5" t="str">
        <f>IF(ROW()=7,MAX([D_i]),"")</f>
        <v/>
      </c>
      <c r="H567" s="69" t="str">
        <f ca="1">IF(INDIRECT("A"&amp;ROW())="","",RANK([Data],[Data],1)+COUNTIF([Data],Tabulka249[[#This Row],[Data]])-1)</f>
        <v/>
      </c>
      <c r="I567" s="5" t="str">
        <f ca="1">IF(INDIRECT("A"&amp;ROW())="","",(Tabulka249[[#This Row],[Pořadí2 - i2]]-1)/COUNT([Data]))</f>
        <v/>
      </c>
      <c r="J567" s="5" t="str">
        <f ca="1">IF(INDIRECT("A"&amp;ROW())="","",H567/COUNT([Data]))</f>
        <v/>
      </c>
      <c r="K567" s="72" t="str">
        <f ca="1">IF(INDIRECT("A"&amp;ROW())="","",NORMDIST(Tabulka249[[#This Row],[Data]],$X$6,$X$7,1))</f>
        <v/>
      </c>
      <c r="L567" s="5" t="str">
        <f t="shared" ca="1" si="25"/>
        <v/>
      </c>
      <c r="M567" s="5" t="str">
        <f>IF(ROW()=7,MAX(Tabulka249[D_i]),"")</f>
        <v/>
      </c>
      <c r="N567" s="5"/>
      <c r="O567" s="80"/>
      <c r="P567" s="80"/>
      <c r="Q567" s="80"/>
      <c r="R567" s="76" t="str">
        <f>IF(ROW()=7,IF(SUM([pomocná])&gt;0,SUM([pomocná]),1.36/SQRT(COUNT(Tabulka249[Data]))),"")</f>
        <v/>
      </c>
      <c r="S567" s="79"/>
      <c r="T567" s="72"/>
      <c r="U567" s="72"/>
      <c r="V567" s="72"/>
    </row>
    <row r="568" spans="1:22">
      <c r="A568" s="4" t="str">
        <f>IF('Odhad parametrů populace'!D571="","",'Odhad parametrů populace'!D571)</f>
        <v/>
      </c>
      <c r="B568" s="69" t="str">
        <f ca="1">IF(INDIRECT("A"&amp;ROW())="","",RANK(A568,[Data],1))</f>
        <v/>
      </c>
      <c r="C568" s="5" t="str">
        <f ca="1">IF(INDIRECT("A"&amp;ROW())="","",(B568-1)/COUNT([Data]))</f>
        <v/>
      </c>
      <c r="D568" s="5" t="str">
        <f ca="1">IF(INDIRECT("A"&amp;ROW())="","",B568/COUNT([Data]))</f>
        <v/>
      </c>
      <c r="E568" t="str">
        <f t="shared" ca="1" si="26"/>
        <v/>
      </c>
      <c r="F568" s="5" t="str">
        <f t="shared" ca="1" si="24"/>
        <v/>
      </c>
      <c r="G568" s="5" t="str">
        <f>IF(ROW()=7,MAX([D_i]),"")</f>
        <v/>
      </c>
      <c r="H568" s="69" t="str">
        <f ca="1">IF(INDIRECT("A"&amp;ROW())="","",RANK([Data],[Data],1)+COUNTIF([Data],Tabulka249[[#This Row],[Data]])-1)</f>
        <v/>
      </c>
      <c r="I568" s="5" t="str">
        <f ca="1">IF(INDIRECT("A"&amp;ROW())="","",(Tabulka249[[#This Row],[Pořadí2 - i2]]-1)/COUNT([Data]))</f>
        <v/>
      </c>
      <c r="J568" s="5" t="str">
        <f ca="1">IF(INDIRECT("A"&amp;ROW())="","",H568/COUNT([Data]))</f>
        <v/>
      </c>
      <c r="K568" s="72" t="str">
        <f ca="1">IF(INDIRECT("A"&amp;ROW())="","",NORMDIST(Tabulka249[[#This Row],[Data]],$X$6,$X$7,1))</f>
        <v/>
      </c>
      <c r="L568" s="5" t="str">
        <f t="shared" ca="1" si="25"/>
        <v/>
      </c>
      <c r="M568" s="5" t="str">
        <f>IF(ROW()=7,MAX(Tabulka249[D_i]),"")</f>
        <v/>
      </c>
      <c r="N568" s="5"/>
      <c r="O568" s="80"/>
      <c r="P568" s="80"/>
      <c r="Q568" s="80"/>
      <c r="R568" s="76" t="str">
        <f>IF(ROW()=7,IF(SUM([pomocná])&gt;0,SUM([pomocná]),1.36/SQRT(COUNT(Tabulka249[Data]))),"")</f>
        <v/>
      </c>
      <c r="S568" s="79"/>
      <c r="T568" s="72"/>
      <c r="U568" s="72"/>
      <c r="V568" s="72"/>
    </row>
    <row r="569" spans="1:22">
      <c r="A569" s="4" t="str">
        <f>IF('Odhad parametrů populace'!D572="","",'Odhad parametrů populace'!D572)</f>
        <v/>
      </c>
      <c r="B569" s="69" t="str">
        <f ca="1">IF(INDIRECT("A"&amp;ROW())="","",RANK(A569,[Data],1))</f>
        <v/>
      </c>
      <c r="C569" s="5" t="str">
        <f ca="1">IF(INDIRECT("A"&amp;ROW())="","",(B569-1)/COUNT([Data]))</f>
        <v/>
      </c>
      <c r="D569" s="5" t="str">
        <f ca="1">IF(INDIRECT("A"&amp;ROW())="","",B569/COUNT([Data]))</f>
        <v/>
      </c>
      <c r="E569" t="str">
        <f t="shared" ca="1" si="26"/>
        <v/>
      </c>
      <c r="F569" s="5" t="str">
        <f t="shared" ca="1" si="24"/>
        <v/>
      </c>
      <c r="G569" s="5" t="str">
        <f>IF(ROW()=7,MAX([D_i]),"")</f>
        <v/>
      </c>
      <c r="H569" s="69" t="str">
        <f ca="1">IF(INDIRECT("A"&amp;ROW())="","",RANK([Data],[Data],1)+COUNTIF([Data],Tabulka249[[#This Row],[Data]])-1)</f>
        <v/>
      </c>
      <c r="I569" s="5" t="str">
        <f ca="1">IF(INDIRECT("A"&amp;ROW())="","",(Tabulka249[[#This Row],[Pořadí2 - i2]]-1)/COUNT([Data]))</f>
        <v/>
      </c>
      <c r="J569" s="5" t="str">
        <f ca="1">IF(INDIRECT("A"&amp;ROW())="","",H569/COUNT([Data]))</f>
        <v/>
      </c>
      <c r="K569" s="72" t="str">
        <f ca="1">IF(INDIRECT("A"&amp;ROW())="","",NORMDIST(Tabulka249[[#This Row],[Data]],$X$6,$X$7,1))</f>
        <v/>
      </c>
      <c r="L569" s="5" t="str">
        <f t="shared" ca="1" si="25"/>
        <v/>
      </c>
      <c r="M569" s="5" t="str">
        <f>IF(ROW()=7,MAX(Tabulka249[D_i]),"")</f>
        <v/>
      </c>
      <c r="N569" s="5"/>
      <c r="O569" s="80"/>
      <c r="P569" s="80"/>
      <c r="Q569" s="80"/>
      <c r="R569" s="76" t="str">
        <f>IF(ROW()=7,IF(SUM([pomocná])&gt;0,SUM([pomocná]),1.36/SQRT(COUNT(Tabulka249[Data]))),"")</f>
        <v/>
      </c>
      <c r="S569" s="79"/>
      <c r="T569" s="72"/>
      <c r="U569" s="72"/>
      <c r="V569" s="72"/>
    </row>
    <row r="570" spans="1:22">
      <c r="A570" s="4" t="str">
        <f>IF('Odhad parametrů populace'!D573="","",'Odhad parametrů populace'!D573)</f>
        <v/>
      </c>
      <c r="B570" s="69" t="str">
        <f ca="1">IF(INDIRECT("A"&amp;ROW())="","",RANK(A570,[Data],1))</f>
        <v/>
      </c>
      <c r="C570" s="5" t="str">
        <f ca="1">IF(INDIRECT("A"&amp;ROW())="","",(B570-1)/COUNT([Data]))</f>
        <v/>
      </c>
      <c r="D570" s="5" t="str">
        <f ca="1">IF(INDIRECT("A"&amp;ROW())="","",B570/COUNT([Data]))</f>
        <v/>
      </c>
      <c r="E570" t="str">
        <f t="shared" ca="1" si="26"/>
        <v/>
      </c>
      <c r="F570" s="5" t="str">
        <f t="shared" ca="1" si="24"/>
        <v/>
      </c>
      <c r="G570" s="5" t="str">
        <f>IF(ROW()=7,MAX([D_i]),"")</f>
        <v/>
      </c>
      <c r="H570" s="69" t="str">
        <f ca="1">IF(INDIRECT("A"&amp;ROW())="","",RANK([Data],[Data],1)+COUNTIF([Data],Tabulka249[[#This Row],[Data]])-1)</f>
        <v/>
      </c>
      <c r="I570" s="5" t="str">
        <f ca="1">IF(INDIRECT("A"&amp;ROW())="","",(Tabulka249[[#This Row],[Pořadí2 - i2]]-1)/COUNT([Data]))</f>
        <v/>
      </c>
      <c r="J570" s="5" t="str">
        <f ca="1">IF(INDIRECT("A"&amp;ROW())="","",H570/COUNT([Data]))</f>
        <v/>
      </c>
      <c r="K570" s="72" t="str">
        <f ca="1">IF(INDIRECT("A"&amp;ROW())="","",NORMDIST(Tabulka249[[#This Row],[Data]],$X$6,$X$7,1))</f>
        <v/>
      </c>
      <c r="L570" s="5" t="str">
        <f t="shared" ca="1" si="25"/>
        <v/>
      </c>
      <c r="M570" s="5" t="str">
        <f>IF(ROW()=7,MAX(Tabulka249[D_i]),"")</f>
        <v/>
      </c>
      <c r="N570" s="5"/>
      <c r="O570" s="80"/>
      <c r="P570" s="80"/>
      <c r="Q570" s="80"/>
      <c r="R570" s="76" t="str">
        <f>IF(ROW()=7,IF(SUM([pomocná])&gt;0,SUM([pomocná]),1.36/SQRT(COUNT(Tabulka249[Data]))),"")</f>
        <v/>
      </c>
      <c r="S570" s="79"/>
      <c r="T570" s="72"/>
      <c r="U570" s="72"/>
      <c r="V570" s="72"/>
    </row>
    <row r="571" spans="1:22">
      <c r="A571" s="4" t="str">
        <f>IF('Odhad parametrů populace'!D574="","",'Odhad parametrů populace'!D574)</f>
        <v/>
      </c>
      <c r="B571" s="69" t="str">
        <f ca="1">IF(INDIRECT("A"&amp;ROW())="","",RANK(A571,[Data],1))</f>
        <v/>
      </c>
      <c r="C571" s="5" t="str">
        <f ca="1">IF(INDIRECT("A"&amp;ROW())="","",(B571-1)/COUNT([Data]))</f>
        <v/>
      </c>
      <c r="D571" s="5" t="str">
        <f ca="1">IF(INDIRECT("A"&amp;ROW())="","",B571/COUNT([Data]))</f>
        <v/>
      </c>
      <c r="E571" t="str">
        <f t="shared" ca="1" si="26"/>
        <v/>
      </c>
      <c r="F571" s="5" t="str">
        <f t="shared" ca="1" si="24"/>
        <v/>
      </c>
      <c r="G571" s="5" t="str">
        <f>IF(ROW()=7,MAX([D_i]),"")</f>
        <v/>
      </c>
      <c r="H571" s="69" t="str">
        <f ca="1">IF(INDIRECT("A"&amp;ROW())="","",RANK([Data],[Data],1)+COUNTIF([Data],Tabulka249[[#This Row],[Data]])-1)</f>
        <v/>
      </c>
      <c r="I571" s="5" t="str">
        <f ca="1">IF(INDIRECT("A"&amp;ROW())="","",(Tabulka249[[#This Row],[Pořadí2 - i2]]-1)/COUNT([Data]))</f>
        <v/>
      </c>
      <c r="J571" s="5" t="str">
        <f ca="1">IF(INDIRECT("A"&amp;ROW())="","",H571/COUNT([Data]))</f>
        <v/>
      </c>
      <c r="K571" s="72" t="str">
        <f ca="1">IF(INDIRECT("A"&amp;ROW())="","",NORMDIST(Tabulka249[[#This Row],[Data]],$X$6,$X$7,1))</f>
        <v/>
      </c>
      <c r="L571" s="5" t="str">
        <f t="shared" ca="1" si="25"/>
        <v/>
      </c>
      <c r="M571" s="5" t="str">
        <f>IF(ROW()=7,MAX(Tabulka249[D_i]),"")</f>
        <v/>
      </c>
      <c r="N571" s="5"/>
      <c r="O571" s="80"/>
      <c r="P571" s="80"/>
      <c r="Q571" s="80"/>
      <c r="R571" s="76" t="str">
        <f>IF(ROW()=7,IF(SUM([pomocná])&gt;0,SUM([pomocná]),1.36/SQRT(COUNT(Tabulka249[Data]))),"")</f>
        <v/>
      </c>
      <c r="S571" s="79"/>
      <c r="T571" s="72"/>
      <c r="U571" s="72"/>
      <c r="V571" s="72"/>
    </row>
    <row r="572" spans="1:22">
      <c r="A572" s="4" t="str">
        <f>IF('Odhad parametrů populace'!D575="","",'Odhad parametrů populace'!D575)</f>
        <v/>
      </c>
      <c r="B572" s="69" t="str">
        <f ca="1">IF(INDIRECT("A"&amp;ROW())="","",RANK(A572,[Data],1))</f>
        <v/>
      </c>
      <c r="C572" s="5" t="str">
        <f ca="1">IF(INDIRECT("A"&amp;ROW())="","",(B572-1)/COUNT([Data]))</f>
        <v/>
      </c>
      <c r="D572" s="5" t="str">
        <f ca="1">IF(INDIRECT("A"&amp;ROW())="","",B572/COUNT([Data]))</f>
        <v/>
      </c>
      <c r="E572" t="str">
        <f t="shared" ca="1" si="26"/>
        <v/>
      </c>
      <c r="F572" s="5" t="str">
        <f t="shared" ca="1" si="24"/>
        <v/>
      </c>
      <c r="G572" s="5" t="str">
        <f>IF(ROW()=7,MAX([D_i]),"")</f>
        <v/>
      </c>
      <c r="H572" s="69" t="str">
        <f ca="1">IF(INDIRECT("A"&amp;ROW())="","",RANK([Data],[Data],1)+COUNTIF([Data],Tabulka249[[#This Row],[Data]])-1)</f>
        <v/>
      </c>
      <c r="I572" s="5" t="str">
        <f ca="1">IF(INDIRECT("A"&amp;ROW())="","",(Tabulka249[[#This Row],[Pořadí2 - i2]]-1)/COUNT([Data]))</f>
        <v/>
      </c>
      <c r="J572" s="5" t="str">
        <f ca="1">IF(INDIRECT("A"&amp;ROW())="","",H572/COUNT([Data]))</f>
        <v/>
      </c>
      <c r="K572" s="72" t="str">
        <f ca="1">IF(INDIRECT("A"&amp;ROW())="","",NORMDIST(Tabulka249[[#This Row],[Data]],$X$6,$X$7,1))</f>
        <v/>
      </c>
      <c r="L572" s="5" t="str">
        <f t="shared" ca="1" si="25"/>
        <v/>
      </c>
      <c r="M572" s="5" t="str">
        <f>IF(ROW()=7,MAX(Tabulka249[D_i]),"")</f>
        <v/>
      </c>
      <c r="N572" s="5"/>
      <c r="O572" s="80"/>
      <c r="P572" s="80"/>
      <c r="Q572" s="80"/>
      <c r="R572" s="76" t="str">
        <f>IF(ROW()=7,IF(SUM([pomocná])&gt;0,SUM([pomocná]),1.36/SQRT(COUNT(Tabulka249[Data]))),"")</f>
        <v/>
      </c>
      <c r="S572" s="79"/>
      <c r="T572" s="72"/>
      <c r="U572" s="72"/>
      <c r="V572" s="72"/>
    </row>
    <row r="573" spans="1:22">
      <c r="A573" s="4" t="str">
        <f>IF('Odhad parametrů populace'!D576="","",'Odhad parametrů populace'!D576)</f>
        <v/>
      </c>
      <c r="B573" s="69" t="str">
        <f ca="1">IF(INDIRECT("A"&amp;ROW())="","",RANK(A573,[Data],1))</f>
        <v/>
      </c>
      <c r="C573" s="5" t="str">
        <f ca="1">IF(INDIRECT("A"&amp;ROW())="","",(B573-1)/COUNT([Data]))</f>
        <v/>
      </c>
      <c r="D573" s="5" t="str">
        <f ca="1">IF(INDIRECT("A"&amp;ROW())="","",B573/COUNT([Data]))</f>
        <v/>
      </c>
      <c r="E573" t="str">
        <f t="shared" ca="1" si="26"/>
        <v/>
      </c>
      <c r="F573" s="5" t="str">
        <f t="shared" ca="1" si="24"/>
        <v/>
      </c>
      <c r="G573" s="5" t="str">
        <f>IF(ROW()=7,MAX([D_i]),"")</f>
        <v/>
      </c>
      <c r="H573" s="69" t="str">
        <f ca="1">IF(INDIRECT("A"&amp;ROW())="","",RANK([Data],[Data],1)+COUNTIF([Data],Tabulka249[[#This Row],[Data]])-1)</f>
        <v/>
      </c>
      <c r="I573" s="5" t="str">
        <f ca="1">IF(INDIRECT("A"&amp;ROW())="","",(Tabulka249[[#This Row],[Pořadí2 - i2]]-1)/COUNT([Data]))</f>
        <v/>
      </c>
      <c r="J573" s="5" t="str">
        <f ca="1">IF(INDIRECT("A"&amp;ROW())="","",H573/COUNT([Data]))</f>
        <v/>
      </c>
      <c r="K573" s="72" t="str">
        <f ca="1">IF(INDIRECT("A"&amp;ROW())="","",NORMDIST(Tabulka249[[#This Row],[Data]],$X$6,$X$7,1))</f>
        <v/>
      </c>
      <c r="L573" s="5" t="str">
        <f t="shared" ca="1" si="25"/>
        <v/>
      </c>
      <c r="M573" s="5" t="str">
        <f>IF(ROW()=7,MAX(Tabulka249[D_i]),"")</f>
        <v/>
      </c>
      <c r="N573" s="5"/>
      <c r="O573" s="80"/>
      <c r="P573" s="80"/>
      <c r="Q573" s="80"/>
      <c r="R573" s="76" t="str">
        <f>IF(ROW()=7,IF(SUM([pomocná])&gt;0,SUM([pomocná]),1.36/SQRT(COUNT(Tabulka249[Data]))),"")</f>
        <v/>
      </c>
      <c r="S573" s="79"/>
      <c r="T573" s="72"/>
      <c r="U573" s="72"/>
      <c r="V573" s="72"/>
    </row>
    <row r="574" spans="1:22">
      <c r="A574" s="4" t="str">
        <f>IF('Odhad parametrů populace'!D577="","",'Odhad parametrů populace'!D577)</f>
        <v/>
      </c>
      <c r="B574" s="69" t="str">
        <f ca="1">IF(INDIRECT("A"&amp;ROW())="","",RANK(A574,[Data],1))</f>
        <v/>
      </c>
      <c r="C574" s="5" t="str">
        <f ca="1">IF(INDIRECT("A"&amp;ROW())="","",(B574-1)/COUNT([Data]))</f>
        <v/>
      </c>
      <c r="D574" s="5" t="str">
        <f ca="1">IF(INDIRECT("A"&amp;ROW())="","",B574/COUNT([Data]))</f>
        <v/>
      </c>
      <c r="E574" t="str">
        <f t="shared" ca="1" si="26"/>
        <v/>
      </c>
      <c r="F574" s="5" t="str">
        <f t="shared" ca="1" si="24"/>
        <v/>
      </c>
      <c r="G574" s="5" t="str">
        <f>IF(ROW()=7,MAX([D_i]),"")</f>
        <v/>
      </c>
      <c r="H574" s="69" t="str">
        <f ca="1">IF(INDIRECT("A"&amp;ROW())="","",RANK([Data],[Data],1)+COUNTIF([Data],Tabulka249[[#This Row],[Data]])-1)</f>
        <v/>
      </c>
      <c r="I574" s="5" t="str">
        <f ca="1">IF(INDIRECT("A"&amp;ROW())="","",(Tabulka249[[#This Row],[Pořadí2 - i2]]-1)/COUNT([Data]))</f>
        <v/>
      </c>
      <c r="J574" s="5" t="str">
        <f ca="1">IF(INDIRECT("A"&amp;ROW())="","",H574/COUNT([Data]))</f>
        <v/>
      </c>
      <c r="K574" s="72" t="str">
        <f ca="1">IF(INDIRECT("A"&amp;ROW())="","",NORMDIST(Tabulka249[[#This Row],[Data]],$X$6,$X$7,1))</f>
        <v/>
      </c>
      <c r="L574" s="5" t="str">
        <f t="shared" ca="1" si="25"/>
        <v/>
      </c>
      <c r="M574" s="5" t="str">
        <f>IF(ROW()=7,MAX(Tabulka249[D_i]),"")</f>
        <v/>
      </c>
      <c r="N574" s="5"/>
      <c r="O574" s="80"/>
      <c r="P574" s="80"/>
      <c r="Q574" s="80"/>
      <c r="R574" s="76" t="str">
        <f>IF(ROW()=7,IF(SUM([pomocná])&gt;0,SUM([pomocná]),1.36/SQRT(COUNT(Tabulka249[Data]))),"")</f>
        <v/>
      </c>
      <c r="S574" s="79"/>
      <c r="T574" s="72"/>
      <c r="U574" s="72"/>
      <c r="V574" s="72"/>
    </row>
    <row r="575" spans="1:22">
      <c r="A575" s="4" t="str">
        <f>IF('Odhad parametrů populace'!D578="","",'Odhad parametrů populace'!D578)</f>
        <v/>
      </c>
      <c r="B575" s="69" t="str">
        <f ca="1">IF(INDIRECT("A"&amp;ROW())="","",RANK(A575,[Data],1))</f>
        <v/>
      </c>
      <c r="C575" s="5" t="str">
        <f ca="1">IF(INDIRECT("A"&amp;ROW())="","",(B575-1)/COUNT([Data]))</f>
        <v/>
      </c>
      <c r="D575" s="5" t="str">
        <f ca="1">IF(INDIRECT("A"&amp;ROW())="","",B575/COUNT([Data]))</f>
        <v/>
      </c>
      <c r="E575" t="str">
        <f t="shared" ca="1" si="26"/>
        <v/>
      </c>
      <c r="F575" s="5" t="str">
        <f t="shared" ca="1" si="24"/>
        <v/>
      </c>
      <c r="G575" s="5" t="str">
        <f>IF(ROW()=7,MAX([D_i]),"")</f>
        <v/>
      </c>
      <c r="H575" s="69" t="str">
        <f ca="1">IF(INDIRECT("A"&amp;ROW())="","",RANK([Data],[Data],1)+COUNTIF([Data],Tabulka249[[#This Row],[Data]])-1)</f>
        <v/>
      </c>
      <c r="I575" s="5" t="str">
        <f ca="1">IF(INDIRECT("A"&amp;ROW())="","",(Tabulka249[[#This Row],[Pořadí2 - i2]]-1)/COUNT([Data]))</f>
        <v/>
      </c>
      <c r="J575" s="5" t="str">
        <f ca="1">IF(INDIRECT("A"&amp;ROW())="","",H575/COUNT([Data]))</f>
        <v/>
      </c>
      <c r="K575" s="72" t="str">
        <f ca="1">IF(INDIRECT("A"&amp;ROW())="","",NORMDIST(Tabulka249[[#This Row],[Data]],$X$6,$X$7,1))</f>
        <v/>
      </c>
      <c r="L575" s="5" t="str">
        <f t="shared" ca="1" si="25"/>
        <v/>
      </c>
      <c r="M575" s="5" t="str">
        <f>IF(ROW()=7,MAX(Tabulka249[D_i]),"")</f>
        <v/>
      </c>
      <c r="N575" s="5"/>
      <c r="O575" s="80"/>
      <c r="P575" s="80"/>
      <c r="Q575" s="80"/>
      <c r="R575" s="76" t="str">
        <f>IF(ROW()=7,IF(SUM([pomocná])&gt;0,SUM([pomocná]),1.36/SQRT(COUNT(Tabulka249[Data]))),"")</f>
        <v/>
      </c>
      <c r="S575" s="79"/>
      <c r="T575" s="72"/>
      <c r="U575" s="72"/>
      <c r="V575" s="72"/>
    </row>
    <row r="576" spans="1:22">
      <c r="A576" s="4" t="str">
        <f>IF('Odhad parametrů populace'!D579="","",'Odhad parametrů populace'!D579)</f>
        <v/>
      </c>
      <c r="B576" s="69" t="str">
        <f ca="1">IF(INDIRECT("A"&amp;ROW())="","",RANK(A576,[Data],1))</f>
        <v/>
      </c>
      <c r="C576" s="5" t="str">
        <f ca="1">IF(INDIRECT("A"&amp;ROW())="","",(B576-1)/COUNT([Data]))</f>
        <v/>
      </c>
      <c r="D576" s="5" t="str">
        <f ca="1">IF(INDIRECT("A"&amp;ROW())="","",B576/COUNT([Data]))</f>
        <v/>
      </c>
      <c r="E576" t="str">
        <f t="shared" ca="1" si="26"/>
        <v/>
      </c>
      <c r="F576" s="5" t="str">
        <f t="shared" ca="1" si="24"/>
        <v/>
      </c>
      <c r="G576" s="5" t="str">
        <f>IF(ROW()=7,MAX([D_i]),"")</f>
        <v/>
      </c>
      <c r="H576" s="69" t="str">
        <f ca="1">IF(INDIRECT("A"&amp;ROW())="","",RANK([Data],[Data],1)+COUNTIF([Data],Tabulka249[[#This Row],[Data]])-1)</f>
        <v/>
      </c>
      <c r="I576" s="5" t="str">
        <f ca="1">IF(INDIRECT("A"&amp;ROW())="","",(Tabulka249[[#This Row],[Pořadí2 - i2]]-1)/COUNT([Data]))</f>
        <v/>
      </c>
      <c r="J576" s="5" t="str">
        <f ca="1">IF(INDIRECT("A"&amp;ROW())="","",H576/COUNT([Data]))</f>
        <v/>
      </c>
      <c r="K576" s="72" t="str">
        <f ca="1">IF(INDIRECT("A"&amp;ROW())="","",NORMDIST(Tabulka249[[#This Row],[Data]],$X$6,$X$7,1))</f>
        <v/>
      </c>
      <c r="L576" s="5" t="str">
        <f t="shared" ca="1" si="25"/>
        <v/>
      </c>
      <c r="M576" s="5" t="str">
        <f>IF(ROW()=7,MAX(Tabulka249[D_i]),"")</f>
        <v/>
      </c>
      <c r="N576" s="5"/>
      <c r="O576" s="80"/>
      <c r="P576" s="80"/>
      <c r="Q576" s="80"/>
      <c r="R576" s="76" t="str">
        <f>IF(ROW()=7,IF(SUM([pomocná])&gt;0,SUM([pomocná]),1.36/SQRT(COUNT(Tabulka249[Data]))),"")</f>
        <v/>
      </c>
      <c r="S576" s="79"/>
      <c r="T576" s="72"/>
      <c r="U576" s="72"/>
      <c r="V576" s="72"/>
    </row>
    <row r="577" spans="1:22">
      <c r="A577" s="4" t="str">
        <f>IF('Odhad parametrů populace'!D580="","",'Odhad parametrů populace'!D580)</f>
        <v/>
      </c>
      <c r="B577" s="69" t="str">
        <f ca="1">IF(INDIRECT("A"&amp;ROW())="","",RANK(A577,[Data],1))</f>
        <v/>
      </c>
      <c r="C577" s="5" t="str">
        <f ca="1">IF(INDIRECT("A"&amp;ROW())="","",(B577-1)/COUNT([Data]))</f>
        <v/>
      </c>
      <c r="D577" s="5" t="str">
        <f ca="1">IF(INDIRECT("A"&amp;ROW())="","",B577/COUNT([Data]))</f>
        <v/>
      </c>
      <c r="E577" t="str">
        <f t="shared" ca="1" si="26"/>
        <v/>
      </c>
      <c r="F577" s="5" t="str">
        <f t="shared" ca="1" si="24"/>
        <v/>
      </c>
      <c r="G577" s="5" t="str">
        <f>IF(ROW()=7,MAX([D_i]),"")</f>
        <v/>
      </c>
      <c r="H577" s="69" t="str">
        <f ca="1">IF(INDIRECT("A"&amp;ROW())="","",RANK([Data],[Data],1)+COUNTIF([Data],Tabulka249[[#This Row],[Data]])-1)</f>
        <v/>
      </c>
      <c r="I577" s="5" t="str">
        <f ca="1">IF(INDIRECT("A"&amp;ROW())="","",(Tabulka249[[#This Row],[Pořadí2 - i2]]-1)/COUNT([Data]))</f>
        <v/>
      </c>
      <c r="J577" s="5" t="str">
        <f ca="1">IF(INDIRECT("A"&amp;ROW())="","",H577/COUNT([Data]))</f>
        <v/>
      </c>
      <c r="K577" s="72" t="str">
        <f ca="1">IF(INDIRECT("A"&amp;ROW())="","",NORMDIST(Tabulka249[[#This Row],[Data]],$X$6,$X$7,1))</f>
        <v/>
      </c>
      <c r="L577" s="5" t="str">
        <f t="shared" ca="1" si="25"/>
        <v/>
      </c>
      <c r="M577" s="5" t="str">
        <f>IF(ROW()=7,MAX(Tabulka249[D_i]),"")</f>
        <v/>
      </c>
      <c r="N577" s="5"/>
      <c r="O577" s="80"/>
      <c r="P577" s="80"/>
      <c r="Q577" s="80"/>
      <c r="R577" s="76" t="str">
        <f>IF(ROW()=7,IF(SUM([pomocná])&gt;0,SUM([pomocná]),1.36/SQRT(COUNT(Tabulka249[Data]))),"")</f>
        <v/>
      </c>
      <c r="S577" s="79"/>
      <c r="T577" s="72"/>
      <c r="U577" s="72"/>
      <c r="V577" s="72"/>
    </row>
    <row r="578" spans="1:22">
      <c r="A578" s="4" t="str">
        <f>IF('Odhad parametrů populace'!D581="","",'Odhad parametrů populace'!D581)</f>
        <v/>
      </c>
      <c r="B578" s="69" t="str">
        <f ca="1">IF(INDIRECT("A"&amp;ROW())="","",RANK(A578,[Data],1))</f>
        <v/>
      </c>
      <c r="C578" s="5" t="str">
        <f ca="1">IF(INDIRECT("A"&amp;ROW())="","",(B578-1)/COUNT([Data]))</f>
        <v/>
      </c>
      <c r="D578" s="5" t="str">
        <f ca="1">IF(INDIRECT("A"&amp;ROW())="","",B578/COUNT([Data]))</f>
        <v/>
      </c>
      <c r="E578" t="str">
        <f t="shared" ca="1" si="26"/>
        <v/>
      </c>
      <c r="F578" s="5" t="str">
        <f t="shared" ca="1" si="24"/>
        <v/>
      </c>
      <c r="G578" s="5" t="str">
        <f>IF(ROW()=7,MAX([D_i]),"")</f>
        <v/>
      </c>
      <c r="H578" s="69" t="str">
        <f ca="1">IF(INDIRECT("A"&amp;ROW())="","",RANK([Data],[Data],1)+COUNTIF([Data],Tabulka249[[#This Row],[Data]])-1)</f>
        <v/>
      </c>
      <c r="I578" s="5" t="str">
        <f ca="1">IF(INDIRECT("A"&amp;ROW())="","",(Tabulka249[[#This Row],[Pořadí2 - i2]]-1)/COUNT([Data]))</f>
        <v/>
      </c>
      <c r="J578" s="5" t="str">
        <f ca="1">IF(INDIRECT("A"&amp;ROW())="","",H578/COUNT([Data]))</f>
        <v/>
      </c>
      <c r="K578" s="72" t="str">
        <f ca="1">IF(INDIRECT("A"&amp;ROW())="","",NORMDIST(Tabulka249[[#This Row],[Data]],$X$6,$X$7,1))</f>
        <v/>
      </c>
      <c r="L578" s="5" t="str">
        <f t="shared" ca="1" si="25"/>
        <v/>
      </c>
      <c r="M578" s="5" t="str">
        <f>IF(ROW()=7,MAX(Tabulka249[D_i]),"")</f>
        <v/>
      </c>
      <c r="N578" s="5"/>
      <c r="O578" s="80"/>
      <c r="P578" s="80"/>
      <c r="Q578" s="80"/>
      <c r="R578" s="76" t="str">
        <f>IF(ROW()=7,IF(SUM([pomocná])&gt;0,SUM([pomocná]),1.36/SQRT(COUNT(Tabulka249[Data]))),"")</f>
        <v/>
      </c>
      <c r="S578" s="79"/>
      <c r="T578" s="72"/>
      <c r="U578" s="72"/>
      <c r="V578" s="72"/>
    </row>
    <row r="579" spans="1:22">
      <c r="A579" s="4" t="str">
        <f>IF('Odhad parametrů populace'!D582="","",'Odhad parametrů populace'!D582)</f>
        <v/>
      </c>
      <c r="B579" s="69" t="str">
        <f ca="1">IF(INDIRECT("A"&amp;ROW())="","",RANK(A579,[Data],1))</f>
        <v/>
      </c>
      <c r="C579" s="5" t="str">
        <f ca="1">IF(INDIRECT("A"&amp;ROW())="","",(B579-1)/COUNT([Data]))</f>
        <v/>
      </c>
      <c r="D579" s="5" t="str">
        <f ca="1">IF(INDIRECT("A"&amp;ROW())="","",B579/COUNT([Data]))</f>
        <v/>
      </c>
      <c r="E579" t="str">
        <f t="shared" ca="1" si="26"/>
        <v/>
      </c>
      <c r="F579" s="5" t="str">
        <f t="shared" ca="1" si="24"/>
        <v/>
      </c>
      <c r="G579" s="5" t="str">
        <f>IF(ROW()=7,MAX([D_i]),"")</f>
        <v/>
      </c>
      <c r="H579" s="69" t="str">
        <f ca="1">IF(INDIRECT("A"&amp;ROW())="","",RANK([Data],[Data],1)+COUNTIF([Data],Tabulka249[[#This Row],[Data]])-1)</f>
        <v/>
      </c>
      <c r="I579" s="5" t="str">
        <f ca="1">IF(INDIRECT("A"&amp;ROW())="","",(Tabulka249[[#This Row],[Pořadí2 - i2]]-1)/COUNT([Data]))</f>
        <v/>
      </c>
      <c r="J579" s="5" t="str">
        <f ca="1">IF(INDIRECT("A"&amp;ROW())="","",H579/COUNT([Data]))</f>
        <v/>
      </c>
      <c r="K579" s="72" t="str">
        <f ca="1">IF(INDIRECT("A"&amp;ROW())="","",NORMDIST(Tabulka249[[#This Row],[Data]],$X$6,$X$7,1))</f>
        <v/>
      </c>
      <c r="L579" s="5" t="str">
        <f t="shared" ca="1" si="25"/>
        <v/>
      </c>
      <c r="M579" s="5" t="str">
        <f>IF(ROW()=7,MAX(Tabulka249[D_i]),"")</f>
        <v/>
      </c>
      <c r="N579" s="5"/>
      <c r="O579" s="80"/>
      <c r="P579" s="80"/>
      <c r="Q579" s="80"/>
      <c r="R579" s="76" t="str">
        <f>IF(ROW()=7,IF(SUM([pomocná])&gt;0,SUM([pomocná]),1.36/SQRT(COUNT(Tabulka249[Data]))),"")</f>
        <v/>
      </c>
      <c r="S579" s="79"/>
      <c r="T579" s="72"/>
      <c r="U579" s="72"/>
      <c r="V579" s="72"/>
    </row>
    <row r="580" spans="1:22">
      <c r="A580" s="4" t="str">
        <f>IF('Odhad parametrů populace'!D583="","",'Odhad parametrů populace'!D583)</f>
        <v/>
      </c>
      <c r="B580" s="69" t="str">
        <f ca="1">IF(INDIRECT("A"&amp;ROW())="","",RANK(A580,[Data],1))</f>
        <v/>
      </c>
      <c r="C580" s="5" t="str">
        <f ca="1">IF(INDIRECT("A"&amp;ROW())="","",(B580-1)/COUNT([Data]))</f>
        <v/>
      </c>
      <c r="D580" s="5" t="str">
        <f ca="1">IF(INDIRECT("A"&amp;ROW())="","",B580/COUNT([Data]))</f>
        <v/>
      </c>
      <c r="E580" t="str">
        <f t="shared" ca="1" si="26"/>
        <v/>
      </c>
      <c r="F580" s="5" t="str">
        <f t="shared" ca="1" si="24"/>
        <v/>
      </c>
      <c r="G580" s="5" t="str">
        <f>IF(ROW()=7,MAX([D_i]),"")</f>
        <v/>
      </c>
      <c r="H580" s="69" t="str">
        <f ca="1">IF(INDIRECT("A"&amp;ROW())="","",RANK([Data],[Data],1)+COUNTIF([Data],Tabulka249[[#This Row],[Data]])-1)</f>
        <v/>
      </c>
      <c r="I580" s="5" t="str">
        <f ca="1">IF(INDIRECT("A"&amp;ROW())="","",(Tabulka249[[#This Row],[Pořadí2 - i2]]-1)/COUNT([Data]))</f>
        <v/>
      </c>
      <c r="J580" s="5" t="str">
        <f ca="1">IF(INDIRECT("A"&amp;ROW())="","",H580/COUNT([Data]))</f>
        <v/>
      </c>
      <c r="K580" s="72" t="str">
        <f ca="1">IF(INDIRECT("A"&amp;ROW())="","",NORMDIST(Tabulka249[[#This Row],[Data]],$X$6,$X$7,1))</f>
        <v/>
      </c>
      <c r="L580" s="5" t="str">
        <f t="shared" ca="1" si="25"/>
        <v/>
      </c>
      <c r="M580" s="5" t="str">
        <f>IF(ROW()=7,MAX(Tabulka249[D_i]),"")</f>
        <v/>
      </c>
      <c r="N580" s="5"/>
      <c r="O580" s="80"/>
      <c r="P580" s="80"/>
      <c r="Q580" s="80"/>
      <c r="R580" s="76" t="str">
        <f>IF(ROW()=7,IF(SUM([pomocná])&gt;0,SUM([pomocná]),1.36/SQRT(COUNT(Tabulka249[Data]))),"")</f>
        <v/>
      </c>
      <c r="S580" s="79"/>
      <c r="T580" s="72"/>
      <c r="U580" s="72"/>
      <c r="V580" s="72"/>
    </row>
    <row r="581" spans="1:22">
      <c r="A581" s="4" t="str">
        <f>IF('Odhad parametrů populace'!D584="","",'Odhad parametrů populace'!D584)</f>
        <v/>
      </c>
      <c r="B581" s="69" t="str">
        <f ca="1">IF(INDIRECT("A"&amp;ROW())="","",RANK(A581,[Data],1))</f>
        <v/>
      </c>
      <c r="C581" s="5" t="str">
        <f ca="1">IF(INDIRECT("A"&amp;ROW())="","",(B581-1)/COUNT([Data]))</f>
        <v/>
      </c>
      <c r="D581" s="5" t="str">
        <f ca="1">IF(INDIRECT("A"&amp;ROW())="","",B581/COUNT([Data]))</f>
        <v/>
      </c>
      <c r="E581" t="str">
        <f t="shared" ca="1" si="26"/>
        <v/>
      </c>
      <c r="F581" s="5" t="str">
        <f t="shared" ca="1" si="24"/>
        <v/>
      </c>
      <c r="G581" s="5" t="str">
        <f>IF(ROW()=7,MAX([D_i]),"")</f>
        <v/>
      </c>
      <c r="H581" s="69" t="str">
        <f ca="1">IF(INDIRECT("A"&amp;ROW())="","",RANK([Data],[Data],1)+COUNTIF([Data],Tabulka249[[#This Row],[Data]])-1)</f>
        <v/>
      </c>
      <c r="I581" s="5" t="str">
        <f ca="1">IF(INDIRECT("A"&amp;ROW())="","",(Tabulka249[[#This Row],[Pořadí2 - i2]]-1)/COUNT([Data]))</f>
        <v/>
      </c>
      <c r="J581" s="5" t="str">
        <f ca="1">IF(INDIRECT("A"&amp;ROW())="","",H581/COUNT([Data]))</f>
        <v/>
      </c>
      <c r="K581" s="72" t="str">
        <f ca="1">IF(INDIRECT("A"&amp;ROW())="","",NORMDIST(Tabulka249[[#This Row],[Data]],$X$6,$X$7,1))</f>
        <v/>
      </c>
      <c r="L581" s="5" t="str">
        <f t="shared" ca="1" si="25"/>
        <v/>
      </c>
      <c r="M581" s="5" t="str">
        <f>IF(ROW()=7,MAX(Tabulka249[D_i]),"")</f>
        <v/>
      </c>
      <c r="N581" s="5"/>
      <c r="O581" s="80"/>
      <c r="P581" s="80"/>
      <c r="Q581" s="80"/>
      <c r="R581" s="76" t="str">
        <f>IF(ROW()=7,IF(SUM([pomocná])&gt;0,SUM([pomocná]),1.36/SQRT(COUNT(Tabulka249[Data]))),"")</f>
        <v/>
      </c>
      <c r="S581" s="79"/>
      <c r="T581" s="72"/>
      <c r="U581" s="72"/>
      <c r="V581" s="72"/>
    </row>
    <row r="582" spans="1:22">
      <c r="A582" s="4" t="str">
        <f>IF('Odhad parametrů populace'!D585="","",'Odhad parametrů populace'!D585)</f>
        <v/>
      </c>
      <c r="B582" s="69" t="str">
        <f ca="1">IF(INDIRECT("A"&amp;ROW())="","",RANK(A582,[Data],1))</f>
        <v/>
      </c>
      <c r="C582" s="5" t="str">
        <f ca="1">IF(INDIRECT("A"&amp;ROW())="","",(B582-1)/COUNT([Data]))</f>
        <v/>
      </c>
      <c r="D582" s="5" t="str">
        <f ca="1">IF(INDIRECT("A"&amp;ROW())="","",B582/COUNT([Data]))</f>
        <v/>
      </c>
      <c r="E582" t="str">
        <f t="shared" ca="1" si="26"/>
        <v/>
      </c>
      <c r="F582" s="5" t="str">
        <f t="shared" ca="1" si="24"/>
        <v/>
      </c>
      <c r="G582" s="5" t="str">
        <f>IF(ROW()=7,MAX([D_i]),"")</f>
        <v/>
      </c>
      <c r="H582" s="69" t="str">
        <f ca="1">IF(INDIRECT("A"&amp;ROW())="","",RANK([Data],[Data],1)+COUNTIF([Data],Tabulka249[[#This Row],[Data]])-1)</f>
        <v/>
      </c>
      <c r="I582" s="5" t="str">
        <f ca="1">IF(INDIRECT("A"&amp;ROW())="","",(Tabulka249[[#This Row],[Pořadí2 - i2]]-1)/COUNT([Data]))</f>
        <v/>
      </c>
      <c r="J582" s="5" t="str">
        <f ca="1">IF(INDIRECT("A"&amp;ROW())="","",H582/COUNT([Data]))</f>
        <v/>
      </c>
      <c r="K582" s="72" t="str">
        <f ca="1">IF(INDIRECT("A"&amp;ROW())="","",NORMDIST(Tabulka249[[#This Row],[Data]],$X$6,$X$7,1))</f>
        <v/>
      </c>
      <c r="L582" s="5" t="str">
        <f t="shared" ca="1" si="25"/>
        <v/>
      </c>
      <c r="M582" s="5" t="str">
        <f>IF(ROW()=7,MAX(Tabulka249[D_i]),"")</f>
        <v/>
      </c>
      <c r="N582" s="5"/>
      <c r="O582" s="80"/>
      <c r="P582" s="80"/>
      <c r="Q582" s="80"/>
      <c r="R582" s="76" t="str">
        <f>IF(ROW()=7,IF(SUM([pomocná])&gt;0,SUM([pomocná]),1.36/SQRT(COUNT(Tabulka249[Data]))),"")</f>
        <v/>
      </c>
      <c r="S582" s="79"/>
      <c r="T582" s="72"/>
      <c r="U582" s="72"/>
      <c r="V582" s="72"/>
    </row>
    <row r="583" spans="1:22">
      <c r="A583" s="4" t="str">
        <f>IF('Odhad parametrů populace'!D586="","",'Odhad parametrů populace'!D586)</f>
        <v/>
      </c>
      <c r="B583" s="69" t="str">
        <f ca="1">IF(INDIRECT("A"&amp;ROW())="","",RANK(A583,[Data],1))</f>
        <v/>
      </c>
      <c r="C583" s="5" t="str">
        <f ca="1">IF(INDIRECT("A"&amp;ROW())="","",(B583-1)/COUNT([Data]))</f>
        <v/>
      </c>
      <c r="D583" s="5" t="str">
        <f ca="1">IF(INDIRECT("A"&amp;ROW())="","",B583/COUNT([Data]))</f>
        <v/>
      </c>
      <c r="E583" t="str">
        <f t="shared" ca="1" si="26"/>
        <v/>
      </c>
      <c r="F583" s="5" t="str">
        <f t="shared" ref="F583:F646" ca="1" si="27">IF(INDIRECT("A"&amp;ROW())="","",MAX(ABS(C583-E583),ABS(D583-E583)))</f>
        <v/>
      </c>
      <c r="G583" s="5" t="str">
        <f>IF(ROW()=7,MAX([D_i]),"")</f>
        <v/>
      </c>
      <c r="H583" s="69" t="str">
        <f ca="1">IF(INDIRECT("A"&amp;ROW())="","",RANK([Data],[Data],1)+COUNTIF([Data],Tabulka249[[#This Row],[Data]])-1)</f>
        <v/>
      </c>
      <c r="I583" s="5" t="str">
        <f ca="1">IF(INDIRECT("A"&amp;ROW())="","",(Tabulka249[[#This Row],[Pořadí2 - i2]]-1)/COUNT([Data]))</f>
        <v/>
      </c>
      <c r="J583" s="5" t="str">
        <f ca="1">IF(INDIRECT("A"&amp;ROW())="","",H583/COUNT([Data]))</f>
        <v/>
      </c>
      <c r="K583" s="72" t="str">
        <f ca="1">IF(INDIRECT("A"&amp;ROW())="","",NORMDIST(Tabulka249[[#This Row],[Data]],$X$6,$X$7,1))</f>
        <v/>
      </c>
      <c r="L583" s="5" t="str">
        <f t="shared" ref="L583:L646" ca="1" si="28">IF(INDIRECT("A"&amp;ROW())="","",MAX(ABS(I583-K583),ABS(J583-K583)))</f>
        <v/>
      </c>
      <c r="M583" s="5" t="str">
        <f>IF(ROW()=7,MAX(Tabulka249[D_i]),"")</f>
        <v/>
      </c>
      <c r="N583" s="5"/>
      <c r="O583" s="80"/>
      <c r="P583" s="80"/>
      <c r="Q583" s="80"/>
      <c r="R583" s="76" t="str">
        <f>IF(ROW()=7,IF(SUM([pomocná])&gt;0,SUM([pomocná]),1.36/SQRT(COUNT(Tabulka249[Data]))),"")</f>
        <v/>
      </c>
      <c r="S583" s="79"/>
      <c r="T583" s="72"/>
      <c r="U583" s="72"/>
      <c r="V583" s="72"/>
    </row>
    <row r="584" spans="1:22">
      <c r="A584" s="4" t="str">
        <f>IF('Odhad parametrů populace'!D587="","",'Odhad parametrů populace'!D587)</f>
        <v/>
      </c>
      <c r="B584" s="69" t="str">
        <f ca="1">IF(INDIRECT("A"&amp;ROW())="","",RANK(A584,[Data],1))</f>
        <v/>
      </c>
      <c r="C584" s="5" t="str">
        <f ca="1">IF(INDIRECT("A"&amp;ROW())="","",(B584-1)/COUNT([Data]))</f>
        <v/>
      </c>
      <c r="D584" s="5" t="str">
        <f ca="1">IF(INDIRECT("A"&amp;ROW())="","",B584/COUNT([Data]))</f>
        <v/>
      </c>
      <c r="E584" t="str">
        <f t="shared" ref="E584:E647" ca="1" si="29">IF(INDIRECT("A"&amp;ROW())="","",NORMDIST(A584,$X$6,$X$7,1))</f>
        <v/>
      </c>
      <c r="F584" s="5" t="str">
        <f t="shared" ca="1" si="27"/>
        <v/>
      </c>
      <c r="G584" s="5" t="str">
        <f>IF(ROW()=7,MAX([D_i]),"")</f>
        <v/>
      </c>
      <c r="H584" s="69" t="str">
        <f ca="1">IF(INDIRECT("A"&amp;ROW())="","",RANK([Data],[Data],1)+COUNTIF([Data],Tabulka249[[#This Row],[Data]])-1)</f>
        <v/>
      </c>
      <c r="I584" s="5" t="str">
        <f ca="1">IF(INDIRECT("A"&amp;ROW())="","",(Tabulka249[[#This Row],[Pořadí2 - i2]]-1)/COUNT([Data]))</f>
        <v/>
      </c>
      <c r="J584" s="5" t="str">
        <f ca="1">IF(INDIRECT("A"&amp;ROW())="","",H584/COUNT([Data]))</f>
        <v/>
      </c>
      <c r="K584" s="72" t="str">
        <f ca="1">IF(INDIRECT("A"&amp;ROW())="","",NORMDIST(Tabulka249[[#This Row],[Data]],$X$6,$X$7,1))</f>
        <v/>
      </c>
      <c r="L584" s="5" t="str">
        <f t="shared" ca="1" si="28"/>
        <v/>
      </c>
      <c r="M584" s="5" t="str">
        <f>IF(ROW()=7,MAX(Tabulka249[D_i]),"")</f>
        <v/>
      </c>
      <c r="N584" s="5"/>
      <c r="O584" s="80"/>
      <c r="P584" s="80"/>
      <c r="Q584" s="80"/>
      <c r="R584" s="76" t="str">
        <f>IF(ROW()=7,IF(SUM([pomocná])&gt;0,SUM([pomocná]),1.36/SQRT(COUNT(Tabulka249[Data]))),"")</f>
        <v/>
      </c>
      <c r="S584" s="79"/>
      <c r="T584" s="72"/>
      <c r="U584" s="72"/>
      <c r="V584" s="72"/>
    </row>
    <row r="585" spans="1:22">
      <c r="A585" s="4" t="str">
        <f>IF('Odhad parametrů populace'!D588="","",'Odhad parametrů populace'!D588)</f>
        <v/>
      </c>
      <c r="B585" s="69" t="str">
        <f ca="1">IF(INDIRECT("A"&amp;ROW())="","",RANK(A585,[Data],1))</f>
        <v/>
      </c>
      <c r="C585" s="5" t="str">
        <f ca="1">IF(INDIRECT("A"&amp;ROW())="","",(B585-1)/COUNT([Data]))</f>
        <v/>
      </c>
      <c r="D585" s="5" t="str">
        <f ca="1">IF(INDIRECT("A"&amp;ROW())="","",B585/COUNT([Data]))</f>
        <v/>
      </c>
      <c r="E585" t="str">
        <f t="shared" ca="1" si="29"/>
        <v/>
      </c>
      <c r="F585" s="5" t="str">
        <f t="shared" ca="1" si="27"/>
        <v/>
      </c>
      <c r="G585" s="5" t="str">
        <f>IF(ROW()=7,MAX([D_i]),"")</f>
        <v/>
      </c>
      <c r="H585" s="69" t="str">
        <f ca="1">IF(INDIRECT("A"&amp;ROW())="","",RANK([Data],[Data],1)+COUNTIF([Data],Tabulka249[[#This Row],[Data]])-1)</f>
        <v/>
      </c>
      <c r="I585" s="5" t="str">
        <f ca="1">IF(INDIRECT("A"&amp;ROW())="","",(Tabulka249[[#This Row],[Pořadí2 - i2]]-1)/COUNT([Data]))</f>
        <v/>
      </c>
      <c r="J585" s="5" t="str">
        <f ca="1">IF(INDIRECT("A"&amp;ROW())="","",H585/COUNT([Data]))</f>
        <v/>
      </c>
      <c r="K585" s="72" t="str">
        <f ca="1">IF(INDIRECT("A"&amp;ROW())="","",NORMDIST(Tabulka249[[#This Row],[Data]],$X$6,$X$7,1))</f>
        <v/>
      </c>
      <c r="L585" s="5" t="str">
        <f t="shared" ca="1" si="28"/>
        <v/>
      </c>
      <c r="M585" s="5" t="str">
        <f>IF(ROW()=7,MAX(Tabulka249[D_i]),"")</f>
        <v/>
      </c>
      <c r="N585" s="5"/>
      <c r="O585" s="80"/>
      <c r="P585" s="80"/>
      <c r="Q585" s="80"/>
      <c r="R585" s="76" t="str">
        <f>IF(ROW()=7,IF(SUM([pomocná])&gt;0,SUM([pomocná]),1.36/SQRT(COUNT(Tabulka249[Data]))),"")</f>
        <v/>
      </c>
      <c r="S585" s="79"/>
      <c r="T585" s="72"/>
      <c r="U585" s="72"/>
      <c r="V585" s="72"/>
    </row>
    <row r="586" spans="1:22">
      <c r="A586" s="4" t="str">
        <f>IF('Odhad parametrů populace'!D589="","",'Odhad parametrů populace'!D589)</f>
        <v/>
      </c>
      <c r="B586" s="69" t="str">
        <f ca="1">IF(INDIRECT("A"&amp;ROW())="","",RANK(A586,[Data],1))</f>
        <v/>
      </c>
      <c r="C586" s="5" t="str">
        <f ca="1">IF(INDIRECT("A"&amp;ROW())="","",(B586-1)/COUNT([Data]))</f>
        <v/>
      </c>
      <c r="D586" s="5" t="str">
        <f ca="1">IF(INDIRECT("A"&amp;ROW())="","",B586/COUNT([Data]))</f>
        <v/>
      </c>
      <c r="E586" t="str">
        <f t="shared" ca="1" si="29"/>
        <v/>
      </c>
      <c r="F586" s="5" t="str">
        <f t="shared" ca="1" si="27"/>
        <v/>
      </c>
      <c r="G586" s="5" t="str">
        <f>IF(ROW()=7,MAX([D_i]),"")</f>
        <v/>
      </c>
      <c r="H586" s="69" t="str">
        <f ca="1">IF(INDIRECT("A"&amp;ROW())="","",RANK([Data],[Data],1)+COUNTIF([Data],Tabulka249[[#This Row],[Data]])-1)</f>
        <v/>
      </c>
      <c r="I586" s="5" t="str">
        <f ca="1">IF(INDIRECT("A"&amp;ROW())="","",(Tabulka249[[#This Row],[Pořadí2 - i2]]-1)/COUNT([Data]))</f>
        <v/>
      </c>
      <c r="J586" s="5" t="str">
        <f ca="1">IF(INDIRECT("A"&amp;ROW())="","",H586/COUNT([Data]))</f>
        <v/>
      </c>
      <c r="K586" s="72" t="str">
        <f ca="1">IF(INDIRECT("A"&amp;ROW())="","",NORMDIST(Tabulka249[[#This Row],[Data]],$X$6,$X$7,1))</f>
        <v/>
      </c>
      <c r="L586" s="5" t="str">
        <f t="shared" ca="1" si="28"/>
        <v/>
      </c>
      <c r="M586" s="5" t="str">
        <f>IF(ROW()=7,MAX(Tabulka249[D_i]),"")</f>
        <v/>
      </c>
      <c r="N586" s="5"/>
      <c r="O586" s="80"/>
      <c r="P586" s="80"/>
      <c r="Q586" s="80"/>
      <c r="R586" s="76" t="str">
        <f>IF(ROW()=7,IF(SUM([pomocná])&gt;0,SUM([pomocná]),1.36/SQRT(COUNT(Tabulka249[Data]))),"")</f>
        <v/>
      </c>
      <c r="S586" s="79"/>
      <c r="T586" s="72"/>
      <c r="U586" s="72"/>
      <c r="V586" s="72"/>
    </row>
    <row r="587" spans="1:22">
      <c r="A587" s="4" t="str">
        <f>IF('Odhad parametrů populace'!D590="","",'Odhad parametrů populace'!D590)</f>
        <v/>
      </c>
      <c r="B587" s="69" t="str">
        <f ca="1">IF(INDIRECT("A"&amp;ROW())="","",RANK(A587,[Data],1))</f>
        <v/>
      </c>
      <c r="C587" s="5" t="str">
        <f ca="1">IF(INDIRECT("A"&amp;ROW())="","",(B587-1)/COUNT([Data]))</f>
        <v/>
      </c>
      <c r="D587" s="5" t="str">
        <f ca="1">IF(INDIRECT("A"&amp;ROW())="","",B587/COUNT([Data]))</f>
        <v/>
      </c>
      <c r="E587" t="str">
        <f t="shared" ca="1" si="29"/>
        <v/>
      </c>
      <c r="F587" s="5" t="str">
        <f t="shared" ca="1" si="27"/>
        <v/>
      </c>
      <c r="G587" s="5" t="str">
        <f>IF(ROW()=7,MAX([D_i]),"")</f>
        <v/>
      </c>
      <c r="H587" s="69" t="str">
        <f ca="1">IF(INDIRECT("A"&amp;ROW())="","",RANK([Data],[Data],1)+COUNTIF([Data],Tabulka249[[#This Row],[Data]])-1)</f>
        <v/>
      </c>
      <c r="I587" s="5" t="str">
        <f ca="1">IF(INDIRECT("A"&amp;ROW())="","",(Tabulka249[[#This Row],[Pořadí2 - i2]]-1)/COUNT([Data]))</f>
        <v/>
      </c>
      <c r="J587" s="5" t="str">
        <f ca="1">IF(INDIRECT("A"&amp;ROW())="","",H587/COUNT([Data]))</f>
        <v/>
      </c>
      <c r="K587" s="72" t="str">
        <f ca="1">IF(INDIRECT("A"&amp;ROW())="","",NORMDIST(Tabulka249[[#This Row],[Data]],$X$6,$X$7,1))</f>
        <v/>
      </c>
      <c r="L587" s="5" t="str">
        <f t="shared" ca="1" si="28"/>
        <v/>
      </c>
      <c r="M587" s="5" t="str">
        <f>IF(ROW()=7,MAX(Tabulka249[D_i]),"")</f>
        <v/>
      </c>
      <c r="N587" s="5"/>
      <c r="O587" s="80"/>
      <c r="P587" s="80"/>
      <c r="Q587" s="80"/>
      <c r="R587" s="76" t="str">
        <f>IF(ROW()=7,IF(SUM([pomocná])&gt;0,SUM([pomocná]),1.36/SQRT(COUNT(Tabulka249[Data]))),"")</f>
        <v/>
      </c>
      <c r="S587" s="79"/>
      <c r="T587" s="72"/>
      <c r="U587" s="72"/>
      <c r="V587" s="72"/>
    </row>
    <row r="588" spans="1:22">
      <c r="A588" s="4" t="str">
        <f>IF('Odhad parametrů populace'!D591="","",'Odhad parametrů populace'!D591)</f>
        <v/>
      </c>
      <c r="B588" s="69" t="str">
        <f ca="1">IF(INDIRECT("A"&amp;ROW())="","",RANK(A588,[Data],1))</f>
        <v/>
      </c>
      <c r="C588" s="5" t="str">
        <f ca="1">IF(INDIRECT("A"&amp;ROW())="","",(B588-1)/COUNT([Data]))</f>
        <v/>
      </c>
      <c r="D588" s="5" t="str">
        <f ca="1">IF(INDIRECT("A"&amp;ROW())="","",B588/COUNT([Data]))</f>
        <v/>
      </c>
      <c r="E588" t="str">
        <f t="shared" ca="1" si="29"/>
        <v/>
      </c>
      <c r="F588" s="5" t="str">
        <f t="shared" ca="1" si="27"/>
        <v/>
      </c>
      <c r="G588" s="5" t="str">
        <f>IF(ROW()=7,MAX([D_i]),"")</f>
        <v/>
      </c>
      <c r="H588" s="69" t="str">
        <f ca="1">IF(INDIRECT("A"&amp;ROW())="","",RANK([Data],[Data],1)+COUNTIF([Data],Tabulka249[[#This Row],[Data]])-1)</f>
        <v/>
      </c>
      <c r="I588" s="5" t="str">
        <f ca="1">IF(INDIRECT("A"&amp;ROW())="","",(Tabulka249[[#This Row],[Pořadí2 - i2]]-1)/COUNT([Data]))</f>
        <v/>
      </c>
      <c r="J588" s="5" t="str">
        <f ca="1">IF(INDIRECT("A"&amp;ROW())="","",H588/COUNT([Data]))</f>
        <v/>
      </c>
      <c r="K588" s="72" t="str">
        <f ca="1">IF(INDIRECT("A"&amp;ROW())="","",NORMDIST(Tabulka249[[#This Row],[Data]],$X$6,$X$7,1))</f>
        <v/>
      </c>
      <c r="L588" s="5" t="str">
        <f t="shared" ca="1" si="28"/>
        <v/>
      </c>
      <c r="M588" s="5" t="str">
        <f>IF(ROW()=7,MAX(Tabulka249[D_i]),"")</f>
        <v/>
      </c>
      <c r="N588" s="5"/>
      <c r="O588" s="80"/>
      <c r="P588" s="80"/>
      <c r="Q588" s="80"/>
      <c r="R588" s="76" t="str">
        <f>IF(ROW()=7,IF(SUM([pomocná])&gt;0,SUM([pomocná]),1.36/SQRT(COUNT(Tabulka249[Data]))),"")</f>
        <v/>
      </c>
      <c r="S588" s="79"/>
      <c r="T588" s="72"/>
      <c r="U588" s="72"/>
      <c r="V588" s="72"/>
    </row>
    <row r="589" spans="1:22">
      <c r="A589" s="4" t="str">
        <f>IF('Odhad parametrů populace'!D592="","",'Odhad parametrů populace'!D592)</f>
        <v/>
      </c>
      <c r="B589" s="69" t="str">
        <f ca="1">IF(INDIRECT("A"&amp;ROW())="","",RANK(A589,[Data],1))</f>
        <v/>
      </c>
      <c r="C589" s="5" t="str">
        <f ca="1">IF(INDIRECT("A"&amp;ROW())="","",(B589-1)/COUNT([Data]))</f>
        <v/>
      </c>
      <c r="D589" s="5" t="str">
        <f ca="1">IF(INDIRECT("A"&amp;ROW())="","",B589/COUNT([Data]))</f>
        <v/>
      </c>
      <c r="E589" t="str">
        <f t="shared" ca="1" si="29"/>
        <v/>
      </c>
      <c r="F589" s="5" t="str">
        <f t="shared" ca="1" si="27"/>
        <v/>
      </c>
      <c r="G589" s="5" t="str">
        <f>IF(ROW()=7,MAX([D_i]),"")</f>
        <v/>
      </c>
      <c r="H589" s="69" t="str">
        <f ca="1">IF(INDIRECT("A"&amp;ROW())="","",RANK([Data],[Data],1)+COUNTIF([Data],Tabulka249[[#This Row],[Data]])-1)</f>
        <v/>
      </c>
      <c r="I589" s="5" t="str">
        <f ca="1">IF(INDIRECT("A"&amp;ROW())="","",(Tabulka249[[#This Row],[Pořadí2 - i2]]-1)/COUNT([Data]))</f>
        <v/>
      </c>
      <c r="J589" s="5" t="str">
        <f ca="1">IF(INDIRECT("A"&amp;ROW())="","",H589/COUNT([Data]))</f>
        <v/>
      </c>
      <c r="K589" s="72" t="str">
        <f ca="1">IF(INDIRECT("A"&amp;ROW())="","",NORMDIST(Tabulka249[[#This Row],[Data]],$X$6,$X$7,1))</f>
        <v/>
      </c>
      <c r="L589" s="5" t="str">
        <f t="shared" ca="1" si="28"/>
        <v/>
      </c>
      <c r="M589" s="5" t="str">
        <f>IF(ROW()=7,MAX(Tabulka249[D_i]),"")</f>
        <v/>
      </c>
      <c r="N589" s="5"/>
      <c r="O589" s="80"/>
      <c r="P589" s="80"/>
      <c r="Q589" s="80"/>
      <c r="R589" s="76" t="str">
        <f>IF(ROW()=7,IF(SUM([pomocná])&gt;0,SUM([pomocná]),1.36/SQRT(COUNT(Tabulka249[Data]))),"")</f>
        <v/>
      </c>
      <c r="S589" s="79"/>
      <c r="T589" s="72"/>
      <c r="U589" s="72"/>
      <c r="V589" s="72"/>
    </row>
    <row r="590" spans="1:22">
      <c r="A590" s="4" t="str">
        <f>IF('Odhad parametrů populace'!D593="","",'Odhad parametrů populace'!D593)</f>
        <v/>
      </c>
      <c r="B590" s="69" t="str">
        <f ca="1">IF(INDIRECT("A"&amp;ROW())="","",RANK(A590,[Data],1))</f>
        <v/>
      </c>
      <c r="C590" s="5" t="str">
        <f ca="1">IF(INDIRECT("A"&amp;ROW())="","",(B590-1)/COUNT([Data]))</f>
        <v/>
      </c>
      <c r="D590" s="5" t="str">
        <f ca="1">IF(INDIRECT("A"&amp;ROW())="","",B590/COUNT([Data]))</f>
        <v/>
      </c>
      <c r="E590" t="str">
        <f t="shared" ca="1" si="29"/>
        <v/>
      </c>
      <c r="F590" s="5" t="str">
        <f t="shared" ca="1" si="27"/>
        <v/>
      </c>
      <c r="G590" s="5" t="str">
        <f>IF(ROW()=7,MAX([D_i]),"")</f>
        <v/>
      </c>
      <c r="H590" s="69" t="str">
        <f ca="1">IF(INDIRECT("A"&amp;ROW())="","",RANK([Data],[Data],1)+COUNTIF([Data],Tabulka249[[#This Row],[Data]])-1)</f>
        <v/>
      </c>
      <c r="I590" s="5" t="str">
        <f ca="1">IF(INDIRECT("A"&amp;ROW())="","",(Tabulka249[[#This Row],[Pořadí2 - i2]]-1)/COUNT([Data]))</f>
        <v/>
      </c>
      <c r="J590" s="5" t="str">
        <f ca="1">IF(INDIRECT("A"&amp;ROW())="","",H590/COUNT([Data]))</f>
        <v/>
      </c>
      <c r="K590" s="72" t="str">
        <f ca="1">IF(INDIRECT("A"&amp;ROW())="","",NORMDIST(Tabulka249[[#This Row],[Data]],$X$6,$X$7,1))</f>
        <v/>
      </c>
      <c r="L590" s="5" t="str">
        <f t="shared" ca="1" si="28"/>
        <v/>
      </c>
      <c r="M590" s="5" t="str">
        <f>IF(ROW()=7,MAX(Tabulka249[D_i]),"")</f>
        <v/>
      </c>
      <c r="N590" s="5"/>
      <c r="O590" s="80"/>
      <c r="P590" s="80"/>
      <c r="Q590" s="80"/>
      <c r="R590" s="76" t="str">
        <f>IF(ROW()=7,IF(SUM([pomocná])&gt;0,SUM([pomocná]),1.36/SQRT(COUNT(Tabulka249[Data]))),"")</f>
        <v/>
      </c>
      <c r="S590" s="79"/>
      <c r="T590" s="72"/>
      <c r="U590" s="72"/>
      <c r="V590" s="72"/>
    </row>
    <row r="591" spans="1:22">
      <c r="A591" s="4" t="str">
        <f>IF('Odhad parametrů populace'!D594="","",'Odhad parametrů populace'!D594)</f>
        <v/>
      </c>
      <c r="B591" s="69" t="str">
        <f ca="1">IF(INDIRECT("A"&amp;ROW())="","",RANK(A591,[Data],1))</f>
        <v/>
      </c>
      <c r="C591" s="5" t="str">
        <f ca="1">IF(INDIRECT("A"&amp;ROW())="","",(B591-1)/COUNT([Data]))</f>
        <v/>
      </c>
      <c r="D591" s="5" t="str">
        <f ca="1">IF(INDIRECT("A"&amp;ROW())="","",B591/COUNT([Data]))</f>
        <v/>
      </c>
      <c r="E591" t="str">
        <f t="shared" ca="1" si="29"/>
        <v/>
      </c>
      <c r="F591" s="5" t="str">
        <f t="shared" ca="1" si="27"/>
        <v/>
      </c>
      <c r="G591" s="5" t="str">
        <f>IF(ROW()=7,MAX([D_i]),"")</f>
        <v/>
      </c>
      <c r="H591" s="69" t="str">
        <f ca="1">IF(INDIRECT("A"&amp;ROW())="","",RANK([Data],[Data],1)+COUNTIF([Data],Tabulka249[[#This Row],[Data]])-1)</f>
        <v/>
      </c>
      <c r="I591" s="5" t="str">
        <f ca="1">IF(INDIRECT("A"&amp;ROW())="","",(Tabulka249[[#This Row],[Pořadí2 - i2]]-1)/COUNT([Data]))</f>
        <v/>
      </c>
      <c r="J591" s="5" t="str">
        <f ca="1">IF(INDIRECT("A"&amp;ROW())="","",H591/COUNT([Data]))</f>
        <v/>
      </c>
      <c r="K591" s="72" t="str">
        <f ca="1">IF(INDIRECT("A"&amp;ROW())="","",NORMDIST(Tabulka249[[#This Row],[Data]],$X$6,$X$7,1))</f>
        <v/>
      </c>
      <c r="L591" s="5" t="str">
        <f t="shared" ca="1" si="28"/>
        <v/>
      </c>
      <c r="M591" s="5" t="str">
        <f>IF(ROW()=7,MAX(Tabulka249[D_i]),"")</f>
        <v/>
      </c>
      <c r="N591" s="5"/>
      <c r="O591" s="80"/>
      <c r="P591" s="80"/>
      <c r="Q591" s="80"/>
      <c r="R591" s="76" t="str">
        <f>IF(ROW()=7,IF(SUM([pomocná])&gt;0,SUM([pomocná]),1.36/SQRT(COUNT(Tabulka249[Data]))),"")</f>
        <v/>
      </c>
      <c r="S591" s="79"/>
      <c r="T591" s="72"/>
      <c r="U591" s="72"/>
      <c r="V591" s="72"/>
    </row>
    <row r="592" spans="1:22">
      <c r="A592" s="4" t="str">
        <f>IF('Odhad parametrů populace'!D595="","",'Odhad parametrů populace'!D595)</f>
        <v/>
      </c>
      <c r="B592" s="69" t="str">
        <f ca="1">IF(INDIRECT("A"&amp;ROW())="","",RANK(A592,[Data],1))</f>
        <v/>
      </c>
      <c r="C592" s="5" t="str">
        <f ca="1">IF(INDIRECT("A"&amp;ROW())="","",(B592-1)/COUNT([Data]))</f>
        <v/>
      </c>
      <c r="D592" s="5" t="str">
        <f ca="1">IF(INDIRECT("A"&amp;ROW())="","",B592/COUNT([Data]))</f>
        <v/>
      </c>
      <c r="E592" t="str">
        <f t="shared" ca="1" si="29"/>
        <v/>
      </c>
      <c r="F592" s="5" t="str">
        <f t="shared" ca="1" si="27"/>
        <v/>
      </c>
      <c r="G592" s="5" t="str">
        <f>IF(ROW()=7,MAX([D_i]),"")</f>
        <v/>
      </c>
      <c r="H592" s="69" t="str">
        <f ca="1">IF(INDIRECT("A"&amp;ROW())="","",RANK([Data],[Data],1)+COUNTIF([Data],Tabulka249[[#This Row],[Data]])-1)</f>
        <v/>
      </c>
      <c r="I592" s="5" t="str">
        <f ca="1">IF(INDIRECT("A"&amp;ROW())="","",(Tabulka249[[#This Row],[Pořadí2 - i2]]-1)/COUNT([Data]))</f>
        <v/>
      </c>
      <c r="J592" s="5" t="str">
        <f ca="1">IF(INDIRECT("A"&amp;ROW())="","",H592/COUNT([Data]))</f>
        <v/>
      </c>
      <c r="K592" s="72" t="str">
        <f ca="1">IF(INDIRECT("A"&amp;ROW())="","",NORMDIST(Tabulka249[[#This Row],[Data]],$X$6,$X$7,1))</f>
        <v/>
      </c>
      <c r="L592" s="5" t="str">
        <f t="shared" ca="1" si="28"/>
        <v/>
      </c>
      <c r="M592" s="5" t="str">
        <f>IF(ROW()=7,MAX(Tabulka249[D_i]),"")</f>
        <v/>
      </c>
      <c r="N592" s="5"/>
      <c r="O592" s="80"/>
      <c r="P592" s="80"/>
      <c r="Q592" s="80"/>
      <c r="R592" s="76" t="str">
        <f>IF(ROW()=7,IF(SUM([pomocná])&gt;0,SUM([pomocná]),1.36/SQRT(COUNT(Tabulka249[Data]))),"")</f>
        <v/>
      </c>
      <c r="S592" s="79"/>
      <c r="T592" s="72"/>
      <c r="U592" s="72"/>
      <c r="V592" s="72"/>
    </row>
    <row r="593" spans="1:22">
      <c r="A593" s="4" t="str">
        <f>IF('Odhad parametrů populace'!D596="","",'Odhad parametrů populace'!D596)</f>
        <v/>
      </c>
      <c r="B593" s="69" t="str">
        <f ca="1">IF(INDIRECT("A"&amp;ROW())="","",RANK(A593,[Data],1))</f>
        <v/>
      </c>
      <c r="C593" s="5" t="str">
        <f ca="1">IF(INDIRECT("A"&amp;ROW())="","",(B593-1)/COUNT([Data]))</f>
        <v/>
      </c>
      <c r="D593" s="5" t="str">
        <f ca="1">IF(INDIRECT("A"&amp;ROW())="","",B593/COUNT([Data]))</f>
        <v/>
      </c>
      <c r="E593" t="str">
        <f t="shared" ca="1" si="29"/>
        <v/>
      </c>
      <c r="F593" s="5" t="str">
        <f t="shared" ca="1" si="27"/>
        <v/>
      </c>
      <c r="G593" s="5" t="str">
        <f>IF(ROW()=7,MAX([D_i]),"")</f>
        <v/>
      </c>
      <c r="H593" s="69" t="str">
        <f ca="1">IF(INDIRECT("A"&amp;ROW())="","",RANK([Data],[Data],1)+COUNTIF([Data],Tabulka249[[#This Row],[Data]])-1)</f>
        <v/>
      </c>
      <c r="I593" s="5" t="str">
        <f ca="1">IF(INDIRECT("A"&amp;ROW())="","",(Tabulka249[[#This Row],[Pořadí2 - i2]]-1)/COUNT([Data]))</f>
        <v/>
      </c>
      <c r="J593" s="5" t="str">
        <f ca="1">IF(INDIRECT("A"&amp;ROW())="","",H593/COUNT([Data]))</f>
        <v/>
      </c>
      <c r="K593" s="72" t="str">
        <f ca="1">IF(INDIRECT("A"&amp;ROW())="","",NORMDIST(Tabulka249[[#This Row],[Data]],$X$6,$X$7,1))</f>
        <v/>
      </c>
      <c r="L593" s="5" t="str">
        <f t="shared" ca="1" si="28"/>
        <v/>
      </c>
      <c r="M593" s="5" t="str">
        <f>IF(ROW()=7,MAX(Tabulka249[D_i]),"")</f>
        <v/>
      </c>
      <c r="N593" s="5"/>
      <c r="O593" s="80"/>
      <c r="P593" s="80"/>
      <c r="Q593" s="80"/>
      <c r="R593" s="76" t="str">
        <f>IF(ROW()=7,IF(SUM([pomocná])&gt;0,SUM([pomocná]),1.36/SQRT(COUNT(Tabulka249[Data]))),"")</f>
        <v/>
      </c>
      <c r="S593" s="79"/>
      <c r="T593" s="72"/>
      <c r="U593" s="72"/>
      <c r="V593" s="72"/>
    </row>
    <row r="594" spans="1:22">
      <c r="A594" s="4" t="str">
        <f>IF('Odhad parametrů populace'!D597="","",'Odhad parametrů populace'!D597)</f>
        <v/>
      </c>
      <c r="B594" s="69" t="str">
        <f ca="1">IF(INDIRECT("A"&amp;ROW())="","",RANK(A594,[Data],1))</f>
        <v/>
      </c>
      <c r="C594" s="5" t="str">
        <f ca="1">IF(INDIRECT("A"&amp;ROW())="","",(B594-1)/COUNT([Data]))</f>
        <v/>
      </c>
      <c r="D594" s="5" t="str">
        <f ca="1">IF(INDIRECT("A"&amp;ROW())="","",B594/COUNT([Data]))</f>
        <v/>
      </c>
      <c r="E594" t="str">
        <f t="shared" ca="1" si="29"/>
        <v/>
      </c>
      <c r="F594" s="5" t="str">
        <f t="shared" ca="1" si="27"/>
        <v/>
      </c>
      <c r="G594" s="5" t="str">
        <f>IF(ROW()=7,MAX([D_i]),"")</f>
        <v/>
      </c>
      <c r="H594" s="69" t="str">
        <f ca="1">IF(INDIRECT("A"&amp;ROW())="","",RANK([Data],[Data],1)+COUNTIF([Data],Tabulka249[[#This Row],[Data]])-1)</f>
        <v/>
      </c>
      <c r="I594" s="5" t="str">
        <f ca="1">IF(INDIRECT("A"&amp;ROW())="","",(Tabulka249[[#This Row],[Pořadí2 - i2]]-1)/COUNT([Data]))</f>
        <v/>
      </c>
      <c r="J594" s="5" t="str">
        <f ca="1">IF(INDIRECT("A"&amp;ROW())="","",H594/COUNT([Data]))</f>
        <v/>
      </c>
      <c r="K594" s="72" t="str">
        <f ca="1">IF(INDIRECT("A"&amp;ROW())="","",NORMDIST(Tabulka249[[#This Row],[Data]],$X$6,$X$7,1))</f>
        <v/>
      </c>
      <c r="L594" s="5" t="str">
        <f t="shared" ca="1" si="28"/>
        <v/>
      </c>
      <c r="M594" s="5" t="str">
        <f>IF(ROW()=7,MAX(Tabulka249[D_i]),"")</f>
        <v/>
      </c>
      <c r="N594" s="5"/>
      <c r="O594" s="80"/>
      <c r="P594" s="80"/>
      <c r="Q594" s="80"/>
      <c r="R594" s="76" t="str">
        <f>IF(ROW()=7,IF(SUM([pomocná])&gt;0,SUM([pomocná]),1.36/SQRT(COUNT(Tabulka249[Data]))),"")</f>
        <v/>
      </c>
      <c r="S594" s="79"/>
      <c r="T594" s="72"/>
      <c r="U594" s="72"/>
      <c r="V594" s="72"/>
    </row>
    <row r="595" spans="1:22">
      <c r="A595" s="4" t="str">
        <f>IF('Odhad parametrů populace'!D598="","",'Odhad parametrů populace'!D598)</f>
        <v/>
      </c>
      <c r="B595" s="69" t="str">
        <f ca="1">IF(INDIRECT("A"&amp;ROW())="","",RANK(A595,[Data],1))</f>
        <v/>
      </c>
      <c r="C595" s="5" t="str">
        <f ca="1">IF(INDIRECT("A"&amp;ROW())="","",(B595-1)/COUNT([Data]))</f>
        <v/>
      </c>
      <c r="D595" s="5" t="str">
        <f ca="1">IF(INDIRECT("A"&amp;ROW())="","",B595/COUNT([Data]))</f>
        <v/>
      </c>
      <c r="E595" t="str">
        <f t="shared" ca="1" si="29"/>
        <v/>
      </c>
      <c r="F595" s="5" t="str">
        <f t="shared" ca="1" si="27"/>
        <v/>
      </c>
      <c r="G595" s="5" t="str">
        <f>IF(ROW()=7,MAX([D_i]),"")</f>
        <v/>
      </c>
      <c r="H595" s="69" t="str">
        <f ca="1">IF(INDIRECT("A"&amp;ROW())="","",RANK([Data],[Data],1)+COUNTIF([Data],Tabulka249[[#This Row],[Data]])-1)</f>
        <v/>
      </c>
      <c r="I595" s="5" t="str">
        <f ca="1">IF(INDIRECT("A"&amp;ROW())="","",(Tabulka249[[#This Row],[Pořadí2 - i2]]-1)/COUNT([Data]))</f>
        <v/>
      </c>
      <c r="J595" s="5" t="str">
        <f ca="1">IF(INDIRECT("A"&amp;ROW())="","",H595/COUNT([Data]))</f>
        <v/>
      </c>
      <c r="K595" s="72" t="str">
        <f ca="1">IF(INDIRECT("A"&amp;ROW())="","",NORMDIST(Tabulka249[[#This Row],[Data]],$X$6,$X$7,1))</f>
        <v/>
      </c>
      <c r="L595" s="5" t="str">
        <f t="shared" ca="1" si="28"/>
        <v/>
      </c>
      <c r="M595" s="5" t="str">
        <f>IF(ROW()=7,MAX(Tabulka249[D_i]),"")</f>
        <v/>
      </c>
      <c r="N595" s="5"/>
      <c r="O595" s="80"/>
      <c r="P595" s="80"/>
      <c r="Q595" s="80"/>
      <c r="R595" s="76" t="str">
        <f>IF(ROW()=7,IF(SUM([pomocná])&gt;0,SUM([pomocná]),1.36/SQRT(COUNT(Tabulka249[Data]))),"")</f>
        <v/>
      </c>
      <c r="S595" s="79"/>
      <c r="T595" s="72"/>
      <c r="U595" s="72"/>
      <c r="V595" s="72"/>
    </row>
    <row r="596" spans="1:22">
      <c r="A596" s="4" t="str">
        <f>IF('Odhad parametrů populace'!D599="","",'Odhad parametrů populace'!D599)</f>
        <v/>
      </c>
      <c r="B596" s="69" t="str">
        <f ca="1">IF(INDIRECT("A"&amp;ROW())="","",RANK(A596,[Data],1))</f>
        <v/>
      </c>
      <c r="C596" s="5" t="str">
        <f ca="1">IF(INDIRECT("A"&amp;ROW())="","",(B596-1)/COUNT([Data]))</f>
        <v/>
      </c>
      <c r="D596" s="5" t="str">
        <f ca="1">IF(INDIRECT("A"&amp;ROW())="","",B596/COUNT([Data]))</f>
        <v/>
      </c>
      <c r="E596" t="str">
        <f t="shared" ca="1" si="29"/>
        <v/>
      </c>
      <c r="F596" s="5" t="str">
        <f t="shared" ca="1" si="27"/>
        <v/>
      </c>
      <c r="G596" s="5" t="str">
        <f>IF(ROW()=7,MAX([D_i]),"")</f>
        <v/>
      </c>
      <c r="H596" s="69" t="str">
        <f ca="1">IF(INDIRECT("A"&amp;ROW())="","",RANK([Data],[Data],1)+COUNTIF([Data],Tabulka249[[#This Row],[Data]])-1)</f>
        <v/>
      </c>
      <c r="I596" s="5" t="str">
        <f ca="1">IF(INDIRECT("A"&amp;ROW())="","",(Tabulka249[[#This Row],[Pořadí2 - i2]]-1)/COUNT([Data]))</f>
        <v/>
      </c>
      <c r="J596" s="5" t="str">
        <f ca="1">IF(INDIRECT("A"&amp;ROW())="","",H596/COUNT([Data]))</f>
        <v/>
      </c>
      <c r="K596" s="72" t="str">
        <f ca="1">IF(INDIRECT("A"&amp;ROW())="","",NORMDIST(Tabulka249[[#This Row],[Data]],$X$6,$X$7,1))</f>
        <v/>
      </c>
      <c r="L596" s="5" t="str">
        <f t="shared" ca="1" si="28"/>
        <v/>
      </c>
      <c r="M596" s="5" t="str">
        <f>IF(ROW()=7,MAX(Tabulka249[D_i]),"")</f>
        <v/>
      </c>
      <c r="N596" s="5"/>
      <c r="O596" s="80"/>
      <c r="P596" s="80"/>
      <c r="Q596" s="80"/>
      <c r="R596" s="76" t="str">
        <f>IF(ROW()=7,IF(SUM([pomocná])&gt;0,SUM([pomocná]),1.36/SQRT(COUNT(Tabulka249[Data]))),"")</f>
        <v/>
      </c>
      <c r="S596" s="79"/>
      <c r="T596" s="72"/>
      <c r="U596" s="72"/>
      <c r="V596" s="72"/>
    </row>
    <row r="597" spans="1:22">
      <c r="A597" s="4" t="str">
        <f>IF('Odhad parametrů populace'!D600="","",'Odhad parametrů populace'!D600)</f>
        <v/>
      </c>
      <c r="B597" s="69" t="str">
        <f ca="1">IF(INDIRECT("A"&amp;ROW())="","",RANK(A597,[Data],1))</f>
        <v/>
      </c>
      <c r="C597" s="5" t="str">
        <f ca="1">IF(INDIRECT("A"&amp;ROW())="","",(B597-1)/COUNT([Data]))</f>
        <v/>
      </c>
      <c r="D597" s="5" t="str">
        <f ca="1">IF(INDIRECT("A"&amp;ROW())="","",B597/COUNT([Data]))</f>
        <v/>
      </c>
      <c r="E597" t="str">
        <f t="shared" ca="1" si="29"/>
        <v/>
      </c>
      <c r="F597" s="5" t="str">
        <f t="shared" ca="1" si="27"/>
        <v/>
      </c>
      <c r="G597" s="5" t="str">
        <f>IF(ROW()=7,MAX([D_i]),"")</f>
        <v/>
      </c>
      <c r="H597" s="69" t="str">
        <f ca="1">IF(INDIRECT("A"&amp;ROW())="","",RANK([Data],[Data],1)+COUNTIF([Data],Tabulka249[[#This Row],[Data]])-1)</f>
        <v/>
      </c>
      <c r="I597" s="5" t="str">
        <f ca="1">IF(INDIRECT("A"&amp;ROW())="","",(Tabulka249[[#This Row],[Pořadí2 - i2]]-1)/COUNT([Data]))</f>
        <v/>
      </c>
      <c r="J597" s="5" t="str">
        <f ca="1">IF(INDIRECT("A"&amp;ROW())="","",H597/COUNT([Data]))</f>
        <v/>
      </c>
      <c r="K597" s="72" t="str">
        <f ca="1">IF(INDIRECT("A"&amp;ROW())="","",NORMDIST(Tabulka249[[#This Row],[Data]],$X$6,$X$7,1))</f>
        <v/>
      </c>
      <c r="L597" s="5" t="str">
        <f t="shared" ca="1" si="28"/>
        <v/>
      </c>
      <c r="M597" s="5" t="str">
        <f>IF(ROW()=7,MAX(Tabulka249[D_i]),"")</f>
        <v/>
      </c>
      <c r="N597" s="5"/>
      <c r="O597" s="80"/>
      <c r="P597" s="80"/>
      <c r="Q597" s="80"/>
      <c r="R597" s="76" t="str">
        <f>IF(ROW()=7,IF(SUM([pomocná])&gt;0,SUM([pomocná]),1.36/SQRT(COUNT(Tabulka249[Data]))),"")</f>
        <v/>
      </c>
      <c r="S597" s="79"/>
      <c r="T597" s="72"/>
      <c r="U597" s="72"/>
      <c r="V597" s="72"/>
    </row>
    <row r="598" spans="1:22">
      <c r="A598" s="4" t="str">
        <f>IF('Odhad parametrů populace'!D601="","",'Odhad parametrů populace'!D601)</f>
        <v/>
      </c>
      <c r="B598" s="69" t="str">
        <f ca="1">IF(INDIRECT("A"&amp;ROW())="","",RANK(A598,[Data],1))</f>
        <v/>
      </c>
      <c r="C598" s="5" t="str">
        <f ca="1">IF(INDIRECT("A"&amp;ROW())="","",(B598-1)/COUNT([Data]))</f>
        <v/>
      </c>
      <c r="D598" s="5" t="str">
        <f ca="1">IF(INDIRECT("A"&amp;ROW())="","",B598/COUNT([Data]))</f>
        <v/>
      </c>
      <c r="E598" t="str">
        <f t="shared" ca="1" si="29"/>
        <v/>
      </c>
      <c r="F598" s="5" t="str">
        <f t="shared" ca="1" si="27"/>
        <v/>
      </c>
      <c r="G598" s="5" t="str">
        <f>IF(ROW()=7,MAX([D_i]),"")</f>
        <v/>
      </c>
      <c r="H598" s="69" t="str">
        <f ca="1">IF(INDIRECT("A"&amp;ROW())="","",RANK([Data],[Data],1)+COUNTIF([Data],Tabulka249[[#This Row],[Data]])-1)</f>
        <v/>
      </c>
      <c r="I598" s="5" t="str">
        <f ca="1">IF(INDIRECT("A"&amp;ROW())="","",(Tabulka249[[#This Row],[Pořadí2 - i2]]-1)/COUNT([Data]))</f>
        <v/>
      </c>
      <c r="J598" s="5" t="str">
        <f ca="1">IF(INDIRECT("A"&amp;ROW())="","",H598/COUNT([Data]))</f>
        <v/>
      </c>
      <c r="K598" s="72" t="str">
        <f ca="1">IF(INDIRECT("A"&amp;ROW())="","",NORMDIST(Tabulka249[[#This Row],[Data]],$X$6,$X$7,1))</f>
        <v/>
      </c>
      <c r="L598" s="5" t="str">
        <f t="shared" ca="1" si="28"/>
        <v/>
      </c>
      <c r="M598" s="5" t="str">
        <f>IF(ROW()=7,MAX(Tabulka249[D_i]),"")</f>
        <v/>
      </c>
      <c r="N598" s="5"/>
      <c r="O598" s="80"/>
      <c r="P598" s="80"/>
      <c r="Q598" s="80"/>
      <c r="R598" s="76" t="str">
        <f>IF(ROW()=7,IF(SUM([pomocná])&gt;0,SUM([pomocná]),1.36/SQRT(COUNT(Tabulka249[Data]))),"")</f>
        <v/>
      </c>
      <c r="S598" s="79"/>
      <c r="T598" s="72"/>
      <c r="U598" s="72"/>
      <c r="V598" s="72"/>
    </row>
    <row r="599" spans="1:22">
      <c r="A599" s="4" t="str">
        <f>IF('Odhad parametrů populace'!D602="","",'Odhad parametrů populace'!D602)</f>
        <v/>
      </c>
      <c r="B599" s="69" t="str">
        <f ca="1">IF(INDIRECT("A"&amp;ROW())="","",RANK(A599,[Data],1))</f>
        <v/>
      </c>
      <c r="C599" s="5" t="str">
        <f ca="1">IF(INDIRECT("A"&amp;ROW())="","",(B599-1)/COUNT([Data]))</f>
        <v/>
      </c>
      <c r="D599" s="5" t="str">
        <f ca="1">IF(INDIRECT("A"&amp;ROW())="","",B599/COUNT([Data]))</f>
        <v/>
      </c>
      <c r="E599" t="str">
        <f t="shared" ca="1" si="29"/>
        <v/>
      </c>
      <c r="F599" s="5" t="str">
        <f t="shared" ca="1" si="27"/>
        <v/>
      </c>
      <c r="G599" s="5" t="str">
        <f>IF(ROW()=7,MAX([D_i]),"")</f>
        <v/>
      </c>
      <c r="H599" s="69" t="str">
        <f ca="1">IF(INDIRECT("A"&amp;ROW())="","",RANK([Data],[Data],1)+COUNTIF([Data],Tabulka249[[#This Row],[Data]])-1)</f>
        <v/>
      </c>
      <c r="I599" s="5" t="str">
        <f ca="1">IF(INDIRECT("A"&amp;ROW())="","",(Tabulka249[[#This Row],[Pořadí2 - i2]]-1)/COUNT([Data]))</f>
        <v/>
      </c>
      <c r="J599" s="5" t="str">
        <f ca="1">IF(INDIRECT("A"&amp;ROW())="","",H599/COUNT([Data]))</f>
        <v/>
      </c>
      <c r="K599" s="72" t="str">
        <f ca="1">IF(INDIRECT("A"&amp;ROW())="","",NORMDIST(Tabulka249[[#This Row],[Data]],$X$6,$X$7,1))</f>
        <v/>
      </c>
      <c r="L599" s="5" t="str">
        <f t="shared" ca="1" si="28"/>
        <v/>
      </c>
      <c r="M599" s="5" t="str">
        <f>IF(ROW()=7,MAX(Tabulka249[D_i]),"")</f>
        <v/>
      </c>
      <c r="N599" s="5"/>
      <c r="O599" s="80"/>
      <c r="P599" s="80"/>
      <c r="Q599" s="80"/>
      <c r="R599" s="76" t="str">
        <f>IF(ROW()=7,IF(SUM([pomocná])&gt;0,SUM([pomocná]),1.36/SQRT(COUNT(Tabulka249[Data]))),"")</f>
        <v/>
      </c>
      <c r="S599" s="79"/>
      <c r="T599" s="72"/>
      <c r="U599" s="72"/>
      <c r="V599" s="72"/>
    </row>
    <row r="600" spans="1:22">
      <c r="A600" s="4" t="str">
        <f>IF('Odhad parametrů populace'!D603="","",'Odhad parametrů populace'!D603)</f>
        <v/>
      </c>
      <c r="B600" s="69" t="str">
        <f ca="1">IF(INDIRECT("A"&amp;ROW())="","",RANK(A600,[Data],1))</f>
        <v/>
      </c>
      <c r="C600" s="5" t="str">
        <f ca="1">IF(INDIRECT("A"&amp;ROW())="","",(B600-1)/COUNT([Data]))</f>
        <v/>
      </c>
      <c r="D600" s="5" t="str">
        <f ca="1">IF(INDIRECT("A"&amp;ROW())="","",B600/COUNT([Data]))</f>
        <v/>
      </c>
      <c r="E600" t="str">
        <f t="shared" ca="1" si="29"/>
        <v/>
      </c>
      <c r="F600" s="5" t="str">
        <f t="shared" ca="1" si="27"/>
        <v/>
      </c>
      <c r="G600" s="5" t="str">
        <f>IF(ROW()=7,MAX([D_i]),"")</f>
        <v/>
      </c>
      <c r="H600" s="69" t="str">
        <f ca="1">IF(INDIRECT("A"&amp;ROW())="","",RANK([Data],[Data],1)+COUNTIF([Data],Tabulka249[[#This Row],[Data]])-1)</f>
        <v/>
      </c>
      <c r="I600" s="5" t="str">
        <f ca="1">IF(INDIRECT("A"&amp;ROW())="","",(Tabulka249[[#This Row],[Pořadí2 - i2]]-1)/COUNT([Data]))</f>
        <v/>
      </c>
      <c r="J600" s="5" t="str">
        <f ca="1">IF(INDIRECT("A"&amp;ROW())="","",H600/COUNT([Data]))</f>
        <v/>
      </c>
      <c r="K600" s="72" t="str">
        <f ca="1">IF(INDIRECT("A"&amp;ROW())="","",NORMDIST(Tabulka249[[#This Row],[Data]],$X$6,$X$7,1))</f>
        <v/>
      </c>
      <c r="L600" s="5" t="str">
        <f t="shared" ca="1" si="28"/>
        <v/>
      </c>
      <c r="M600" s="5" t="str">
        <f>IF(ROW()=7,MAX(Tabulka249[D_i]),"")</f>
        <v/>
      </c>
      <c r="N600" s="5"/>
      <c r="O600" s="80"/>
      <c r="P600" s="80"/>
      <c r="Q600" s="80"/>
      <c r="R600" s="76" t="str">
        <f>IF(ROW()=7,IF(SUM([pomocná])&gt;0,SUM([pomocná]),1.36/SQRT(COUNT(Tabulka249[Data]))),"")</f>
        <v/>
      </c>
      <c r="S600" s="79"/>
      <c r="T600" s="72"/>
      <c r="U600" s="72"/>
      <c r="V600" s="72"/>
    </row>
    <row r="601" spans="1:22">
      <c r="A601" s="4" t="str">
        <f>IF('Odhad parametrů populace'!D604="","",'Odhad parametrů populace'!D604)</f>
        <v/>
      </c>
      <c r="B601" s="69" t="str">
        <f ca="1">IF(INDIRECT("A"&amp;ROW())="","",RANK(A601,[Data],1))</f>
        <v/>
      </c>
      <c r="C601" s="5" t="str">
        <f ca="1">IF(INDIRECT("A"&amp;ROW())="","",(B601-1)/COUNT([Data]))</f>
        <v/>
      </c>
      <c r="D601" s="5" t="str">
        <f ca="1">IF(INDIRECT("A"&amp;ROW())="","",B601/COUNT([Data]))</f>
        <v/>
      </c>
      <c r="E601" t="str">
        <f t="shared" ca="1" si="29"/>
        <v/>
      </c>
      <c r="F601" s="5" t="str">
        <f t="shared" ca="1" si="27"/>
        <v/>
      </c>
      <c r="G601" s="5" t="str">
        <f>IF(ROW()=7,MAX([D_i]),"")</f>
        <v/>
      </c>
      <c r="H601" s="69" t="str">
        <f ca="1">IF(INDIRECT("A"&amp;ROW())="","",RANK([Data],[Data],1)+COUNTIF([Data],Tabulka249[[#This Row],[Data]])-1)</f>
        <v/>
      </c>
      <c r="I601" s="5" t="str">
        <f ca="1">IF(INDIRECT("A"&amp;ROW())="","",(Tabulka249[[#This Row],[Pořadí2 - i2]]-1)/COUNT([Data]))</f>
        <v/>
      </c>
      <c r="J601" s="5" t="str">
        <f ca="1">IF(INDIRECT("A"&amp;ROW())="","",H601/COUNT([Data]))</f>
        <v/>
      </c>
      <c r="K601" s="72" t="str">
        <f ca="1">IF(INDIRECT("A"&amp;ROW())="","",NORMDIST(Tabulka249[[#This Row],[Data]],$X$6,$X$7,1))</f>
        <v/>
      </c>
      <c r="L601" s="5" t="str">
        <f t="shared" ca="1" si="28"/>
        <v/>
      </c>
      <c r="M601" s="5" t="str">
        <f>IF(ROW()=7,MAX(Tabulka249[D_i]),"")</f>
        <v/>
      </c>
      <c r="N601" s="5"/>
      <c r="O601" s="80"/>
      <c r="P601" s="80"/>
      <c r="Q601" s="80"/>
      <c r="R601" s="76" t="str">
        <f>IF(ROW()=7,IF(SUM([pomocná])&gt;0,SUM([pomocná]),1.36/SQRT(COUNT(Tabulka249[Data]))),"")</f>
        <v/>
      </c>
      <c r="S601" s="79"/>
      <c r="T601" s="72"/>
      <c r="U601" s="72"/>
      <c r="V601" s="72"/>
    </row>
    <row r="602" spans="1:22">
      <c r="A602" s="4" t="str">
        <f>IF('Odhad parametrů populace'!D605="","",'Odhad parametrů populace'!D605)</f>
        <v/>
      </c>
      <c r="B602" s="69" t="str">
        <f ca="1">IF(INDIRECT("A"&amp;ROW())="","",RANK(A602,[Data],1))</f>
        <v/>
      </c>
      <c r="C602" s="5" t="str">
        <f ca="1">IF(INDIRECT("A"&amp;ROW())="","",(B602-1)/COUNT([Data]))</f>
        <v/>
      </c>
      <c r="D602" s="5" t="str">
        <f ca="1">IF(INDIRECT("A"&amp;ROW())="","",B602/COUNT([Data]))</f>
        <v/>
      </c>
      <c r="E602" t="str">
        <f t="shared" ca="1" si="29"/>
        <v/>
      </c>
      <c r="F602" s="5" t="str">
        <f t="shared" ca="1" si="27"/>
        <v/>
      </c>
      <c r="G602" s="5" t="str">
        <f>IF(ROW()=7,MAX([D_i]),"")</f>
        <v/>
      </c>
      <c r="H602" s="69" t="str">
        <f ca="1">IF(INDIRECT("A"&amp;ROW())="","",RANK([Data],[Data],1)+COUNTIF([Data],Tabulka249[[#This Row],[Data]])-1)</f>
        <v/>
      </c>
      <c r="I602" s="5" t="str">
        <f ca="1">IF(INDIRECT("A"&amp;ROW())="","",(Tabulka249[[#This Row],[Pořadí2 - i2]]-1)/COUNT([Data]))</f>
        <v/>
      </c>
      <c r="J602" s="5" t="str">
        <f ca="1">IF(INDIRECT("A"&amp;ROW())="","",H602/COUNT([Data]))</f>
        <v/>
      </c>
      <c r="K602" s="72" t="str">
        <f ca="1">IF(INDIRECT("A"&amp;ROW())="","",NORMDIST(Tabulka249[[#This Row],[Data]],$X$6,$X$7,1))</f>
        <v/>
      </c>
      <c r="L602" s="5" t="str">
        <f t="shared" ca="1" si="28"/>
        <v/>
      </c>
      <c r="M602" s="5" t="str">
        <f>IF(ROW()=7,MAX(Tabulka249[D_i]),"")</f>
        <v/>
      </c>
      <c r="N602" s="5"/>
      <c r="O602" s="80"/>
      <c r="P602" s="80"/>
      <c r="Q602" s="80"/>
      <c r="R602" s="76" t="str">
        <f>IF(ROW()=7,IF(SUM([pomocná])&gt;0,SUM([pomocná]),1.36/SQRT(COUNT(Tabulka249[Data]))),"")</f>
        <v/>
      </c>
      <c r="S602" s="79"/>
      <c r="T602" s="72"/>
      <c r="U602" s="72"/>
      <c r="V602" s="72"/>
    </row>
    <row r="603" spans="1:22">
      <c r="A603" s="4" t="str">
        <f>IF('Odhad parametrů populace'!D606="","",'Odhad parametrů populace'!D606)</f>
        <v/>
      </c>
      <c r="B603" s="69" t="str">
        <f ca="1">IF(INDIRECT("A"&amp;ROW())="","",RANK(A603,[Data],1))</f>
        <v/>
      </c>
      <c r="C603" s="5" t="str">
        <f ca="1">IF(INDIRECT("A"&amp;ROW())="","",(B603-1)/COUNT([Data]))</f>
        <v/>
      </c>
      <c r="D603" s="5" t="str">
        <f ca="1">IF(INDIRECT("A"&amp;ROW())="","",B603/COUNT([Data]))</f>
        <v/>
      </c>
      <c r="E603" t="str">
        <f t="shared" ca="1" si="29"/>
        <v/>
      </c>
      <c r="F603" s="5" t="str">
        <f t="shared" ca="1" si="27"/>
        <v/>
      </c>
      <c r="G603" s="5" t="str">
        <f>IF(ROW()=7,MAX([D_i]),"")</f>
        <v/>
      </c>
      <c r="H603" s="69" t="str">
        <f ca="1">IF(INDIRECT("A"&amp;ROW())="","",RANK([Data],[Data],1)+COUNTIF([Data],Tabulka249[[#This Row],[Data]])-1)</f>
        <v/>
      </c>
      <c r="I603" s="5" t="str">
        <f ca="1">IF(INDIRECT("A"&amp;ROW())="","",(Tabulka249[[#This Row],[Pořadí2 - i2]]-1)/COUNT([Data]))</f>
        <v/>
      </c>
      <c r="J603" s="5" t="str">
        <f ca="1">IF(INDIRECT("A"&amp;ROW())="","",H603/COUNT([Data]))</f>
        <v/>
      </c>
      <c r="K603" s="72" t="str">
        <f ca="1">IF(INDIRECT("A"&amp;ROW())="","",NORMDIST(Tabulka249[[#This Row],[Data]],$X$6,$X$7,1))</f>
        <v/>
      </c>
      <c r="L603" s="5" t="str">
        <f t="shared" ca="1" si="28"/>
        <v/>
      </c>
      <c r="M603" s="5" t="str">
        <f>IF(ROW()=7,MAX(Tabulka249[D_i]),"")</f>
        <v/>
      </c>
      <c r="N603" s="5"/>
      <c r="O603" s="80"/>
      <c r="P603" s="80"/>
      <c r="Q603" s="80"/>
      <c r="R603" s="76" t="str">
        <f>IF(ROW()=7,IF(SUM([pomocná])&gt;0,SUM([pomocná]),1.36/SQRT(COUNT(Tabulka249[Data]))),"")</f>
        <v/>
      </c>
      <c r="S603" s="79"/>
      <c r="T603" s="72"/>
      <c r="U603" s="72"/>
      <c r="V603" s="72"/>
    </row>
    <row r="604" spans="1:22">
      <c r="A604" s="4" t="str">
        <f>IF('Odhad parametrů populace'!D607="","",'Odhad parametrů populace'!D607)</f>
        <v/>
      </c>
      <c r="B604" s="69" t="str">
        <f ca="1">IF(INDIRECT("A"&amp;ROW())="","",RANK(A604,[Data],1))</f>
        <v/>
      </c>
      <c r="C604" s="5" t="str">
        <f ca="1">IF(INDIRECT("A"&amp;ROW())="","",(B604-1)/COUNT([Data]))</f>
        <v/>
      </c>
      <c r="D604" s="5" t="str">
        <f ca="1">IF(INDIRECT("A"&amp;ROW())="","",B604/COUNT([Data]))</f>
        <v/>
      </c>
      <c r="E604" t="str">
        <f t="shared" ca="1" si="29"/>
        <v/>
      </c>
      <c r="F604" s="5" t="str">
        <f t="shared" ca="1" si="27"/>
        <v/>
      </c>
      <c r="G604" s="5" t="str">
        <f>IF(ROW()=7,MAX([D_i]),"")</f>
        <v/>
      </c>
      <c r="H604" s="69" t="str">
        <f ca="1">IF(INDIRECT("A"&amp;ROW())="","",RANK([Data],[Data],1)+COUNTIF([Data],Tabulka249[[#This Row],[Data]])-1)</f>
        <v/>
      </c>
      <c r="I604" s="5" t="str">
        <f ca="1">IF(INDIRECT("A"&amp;ROW())="","",(Tabulka249[[#This Row],[Pořadí2 - i2]]-1)/COUNT([Data]))</f>
        <v/>
      </c>
      <c r="J604" s="5" t="str">
        <f ca="1">IF(INDIRECT("A"&amp;ROW())="","",H604/COUNT([Data]))</f>
        <v/>
      </c>
      <c r="K604" s="72" t="str">
        <f ca="1">IF(INDIRECT("A"&amp;ROW())="","",NORMDIST(Tabulka249[[#This Row],[Data]],$X$6,$X$7,1))</f>
        <v/>
      </c>
      <c r="L604" s="5" t="str">
        <f t="shared" ca="1" si="28"/>
        <v/>
      </c>
      <c r="M604" s="5" t="str">
        <f>IF(ROW()=7,MAX(Tabulka249[D_i]),"")</f>
        <v/>
      </c>
      <c r="N604" s="5"/>
      <c r="O604" s="80"/>
      <c r="P604" s="80"/>
      <c r="Q604" s="80"/>
      <c r="R604" s="76" t="str">
        <f>IF(ROW()=7,IF(SUM([pomocná])&gt;0,SUM([pomocná]),1.36/SQRT(COUNT(Tabulka249[Data]))),"")</f>
        <v/>
      </c>
      <c r="S604" s="79"/>
      <c r="T604" s="72"/>
      <c r="U604" s="72"/>
      <c r="V604" s="72"/>
    </row>
    <row r="605" spans="1:22">
      <c r="A605" s="4" t="str">
        <f>IF('Odhad parametrů populace'!D608="","",'Odhad parametrů populace'!D608)</f>
        <v/>
      </c>
      <c r="B605" s="69" t="str">
        <f ca="1">IF(INDIRECT("A"&amp;ROW())="","",RANK(A605,[Data],1))</f>
        <v/>
      </c>
      <c r="C605" s="5" t="str">
        <f ca="1">IF(INDIRECT("A"&amp;ROW())="","",(B605-1)/COUNT([Data]))</f>
        <v/>
      </c>
      <c r="D605" s="5" t="str">
        <f ca="1">IF(INDIRECT("A"&amp;ROW())="","",B605/COUNT([Data]))</f>
        <v/>
      </c>
      <c r="E605" t="str">
        <f t="shared" ca="1" si="29"/>
        <v/>
      </c>
      <c r="F605" s="5" t="str">
        <f t="shared" ca="1" si="27"/>
        <v/>
      </c>
      <c r="G605" s="5" t="str">
        <f>IF(ROW()=7,MAX([D_i]),"")</f>
        <v/>
      </c>
      <c r="H605" s="69" t="str">
        <f ca="1">IF(INDIRECT("A"&amp;ROW())="","",RANK([Data],[Data],1)+COUNTIF([Data],Tabulka249[[#This Row],[Data]])-1)</f>
        <v/>
      </c>
      <c r="I605" s="5" t="str">
        <f ca="1">IF(INDIRECT("A"&amp;ROW())="","",(Tabulka249[[#This Row],[Pořadí2 - i2]]-1)/COUNT([Data]))</f>
        <v/>
      </c>
      <c r="J605" s="5" t="str">
        <f ca="1">IF(INDIRECT("A"&amp;ROW())="","",H605/COUNT([Data]))</f>
        <v/>
      </c>
      <c r="K605" s="72" t="str">
        <f ca="1">IF(INDIRECT("A"&amp;ROW())="","",NORMDIST(Tabulka249[[#This Row],[Data]],$X$6,$X$7,1))</f>
        <v/>
      </c>
      <c r="L605" s="5" t="str">
        <f t="shared" ca="1" si="28"/>
        <v/>
      </c>
      <c r="M605" s="5" t="str">
        <f>IF(ROW()=7,MAX(Tabulka249[D_i]),"")</f>
        <v/>
      </c>
      <c r="N605" s="5"/>
      <c r="O605" s="80"/>
      <c r="P605" s="80"/>
      <c r="Q605" s="80"/>
      <c r="R605" s="76" t="str">
        <f>IF(ROW()=7,IF(SUM([pomocná])&gt;0,SUM([pomocná]),1.36/SQRT(COUNT(Tabulka249[Data]))),"")</f>
        <v/>
      </c>
      <c r="S605" s="79"/>
      <c r="T605" s="72"/>
      <c r="U605" s="72"/>
      <c r="V605" s="72"/>
    </row>
    <row r="606" spans="1:22">
      <c r="A606" s="4" t="str">
        <f>IF('Odhad parametrů populace'!D609="","",'Odhad parametrů populace'!D609)</f>
        <v/>
      </c>
      <c r="B606" s="69" t="str">
        <f ca="1">IF(INDIRECT("A"&amp;ROW())="","",RANK(A606,[Data],1))</f>
        <v/>
      </c>
      <c r="C606" s="5" t="str">
        <f ca="1">IF(INDIRECT("A"&amp;ROW())="","",(B606-1)/COUNT([Data]))</f>
        <v/>
      </c>
      <c r="D606" s="5" t="str">
        <f ca="1">IF(INDIRECT("A"&amp;ROW())="","",B606/COUNT([Data]))</f>
        <v/>
      </c>
      <c r="E606" t="str">
        <f t="shared" ca="1" si="29"/>
        <v/>
      </c>
      <c r="F606" s="5" t="str">
        <f t="shared" ca="1" si="27"/>
        <v/>
      </c>
      <c r="G606" s="5" t="str">
        <f>IF(ROW()=7,MAX([D_i]),"")</f>
        <v/>
      </c>
      <c r="H606" s="69" t="str">
        <f ca="1">IF(INDIRECT("A"&amp;ROW())="","",RANK([Data],[Data],1)+COUNTIF([Data],Tabulka249[[#This Row],[Data]])-1)</f>
        <v/>
      </c>
      <c r="I606" s="5" t="str">
        <f ca="1">IF(INDIRECT("A"&amp;ROW())="","",(Tabulka249[[#This Row],[Pořadí2 - i2]]-1)/COUNT([Data]))</f>
        <v/>
      </c>
      <c r="J606" s="5" t="str">
        <f ca="1">IF(INDIRECT("A"&amp;ROW())="","",H606/COUNT([Data]))</f>
        <v/>
      </c>
      <c r="K606" s="72" t="str">
        <f ca="1">IF(INDIRECT("A"&amp;ROW())="","",NORMDIST(Tabulka249[[#This Row],[Data]],$X$6,$X$7,1))</f>
        <v/>
      </c>
      <c r="L606" s="5" t="str">
        <f t="shared" ca="1" si="28"/>
        <v/>
      </c>
      <c r="M606" s="5" t="str">
        <f>IF(ROW()=7,MAX(Tabulka249[D_i]),"")</f>
        <v/>
      </c>
      <c r="N606" s="5"/>
      <c r="O606" s="80"/>
      <c r="P606" s="80"/>
      <c r="Q606" s="80"/>
      <c r="R606" s="76" t="str">
        <f>IF(ROW()=7,IF(SUM([pomocná])&gt;0,SUM([pomocná]),1.36/SQRT(COUNT(Tabulka249[Data]))),"")</f>
        <v/>
      </c>
      <c r="S606" s="79"/>
      <c r="T606" s="72"/>
      <c r="U606" s="72"/>
      <c r="V606" s="72"/>
    </row>
    <row r="607" spans="1:22">
      <c r="A607" s="4" t="str">
        <f>IF('Odhad parametrů populace'!D610="","",'Odhad parametrů populace'!D610)</f>
        <v/>
      </c>
      <c r="B607" s="69" t="str">
        <f ca="1">IF(INDIRECT("A"&amp;ROW())="","",RANK(A607,[Data],1))</f>
        <v/>
      </c>
      <c r="C607" s="5" t="str">
        <f ca="1">IF(INDIRECT("A"&amp;ROW())="","",(B607-1)/COUNT([Data]))</f>
        <v/>
      </c>
      <c r="D607" s="5" t="str">
        <f ca="1">IF(INDIRECT("A"&amp;ROW())="","",B607/COUNT([Data]))</f>
        <v/>
      </c>
      <c r="E607" t="str">
        <f t="shared" ca="1" si="29"/>
        <v/>
      </c>
      <c r="F607" s="5" t="str">
        <f t="shared" ca="1" si="27"/>
        <v/>
      </c>
      <c r="G607" s="5" t="str">
        <f>IF(ROW()=7,MAX([D_i]),"")</f>
        <v/>
      </c>
      <c r="H607" s="69" t="str">
        <f ca="1">IF(INDIRECT("A"&amp;ROW())="","",RANK([Data],[Data],1)+COUNTIF([Data],Tabulka249[[#This Row],[Data]])-1)</f>
        <v/>
      </c>
      <c r="I607" s="5" t="str">
        <f ca="1">IF(INDIRECT("A"&amp;ROW())="","",(Tabulka249[[#This Row],[Pořadí2 - i2]]-1)/COUNT([Data]))</f>
        <v/>
      </c>
      <c r="J607" s="5" t="str">
        <f ca="1">IF(INDIRECT("A"&amp;ROW())="","",H607/COUNT([Data]))</f>
        <v/>
      </c>
      <c r="K607" s="72" t="str">
        <f ca="1">IF(INDIRECT("A"&amp;ROW())="","",NORMDIST(Tabulka249[[#This Row],[Data]],$X$6,$X$7,1))</f>
        <v/>
      </c>
      <c r="L607" s="5" t="str">
        <f t="shared" ca="1" si="28"/>
        <v/>
      </c>
      <c r="M607" s="5" t="str">
        <f>IF(ROW()=7,MAX(Tabulka249[D_i]),"")</f>
        <v/>
      </c>
      <c r="N607" s="5"/>
      <c r="O607" s="80"/>
      <c r="P607" s="80"/>
      <c r="Q607" s="80"/>
      <c r="R607" s="76" t="str">
        <f>IF(ROW()=7,IF(SUM([pomocná])&gt;0,SUM([pomocná]),1.36/SQRT(COUNT(Tabulka249[Data]))),"")</f>
        <v/>
      </c>
      <c r="S607" s="79"/>
      <c r="T607" s="72"/>
      <c r="U607" s="72"/>
      <c r="V607" s="72"/>
    </row>
    <row r="608" spans="1:22">
      <c r="A608" s="4" t="str">
        <f>IF('Odhad parametrů populace'!D611="","",'Odhad parametrů populace'!D611)</f>
        <v/>
      </c>
      <c r="B608" s="69" t="str">
        <f ca="1">IF(INDIRECT("A"&amp;ROW())="","",RANK(A608,[Data],1))</f>
        <v/>
      </c>
      <c r="C608" s="5" t="str">
        <f ca="1">IF(INDIRECT("A"&amp;ROW())="","",(B608-1)/COUNT([Data]))</f>
        <v/>
      </c>
      <c r="D608" s="5" t="str">
        <f ca="1">IF(INDIRECT("A"&amp;ROW())="","",B608/COUNT([Data]))</f>
        <v/>
      </c>
      <c r="E608" t="str">
        <f t="shared" ca="1" si="29"/>
        <v/>
      </c>
      <c r="F608" s="5" t="str">
        <f t="shared" ca="1" si="27"/>
        <v/>
      </c>
      <c r="G608" s="5" t="str">
        <f>IF(ROW()=7,MAX([D_i]),"")</f>
        <v/>
      </c>
      <c r="H608" s="69" t="str">
        <f ca="1">IF(INDIRECT("A"&amp;ROW())="","",RANK([Data],[Data],1)+COUNTIF([Data],Tabulka249[[#This Row],[Data]])-1)</f>
        <v/>
      </c>
      <c r="I608" s="5" t="str">
        <f ca="1">IF(INDIRECT("A"&amp;ROW())="","",(Tabulka249[[#This Row],[Pořadí2 - i2]]-1)/COUNT([Data]))</f>
        <v/>
      </c>
      <c r="J608" s="5" t="str">
        <f ca="1">IF(INDIRECT("A"&amp;ROW())="","",H608/COUNT([Data]))</f>
        <v/>
      </c>
      <c r="K608" s="72" t="str">
        <f ca="1">IF(INDIRECT("A"&amp;ROW())="","",NORMDIST(Tabulka249[[#This Row],[Data]],$X$6,$X$7,1))</f>
        <v/>
      </c>
      <c r="L608" s="5" t="str">
        <f t="shared" ca="1" si="28"/>
        <v/>
      </c>
      <c r="M608" s="5" t="str">
        <f>IF(ROW()=7,MAX(Tabulka249[D_i]),"")</f>
        <v/>
      </c>
      <c r="N608" s="5"/>
      <c r="O608" s="80"/>
      <c r="P608" s="80"/>
      <c r="Q608" s="80"/>
      <c r="R608" s="76" t="str">
        <f>IF(ROW()=7,IF(SUM([pomocná])&gt;0,SUM([pomocná]),1.36/SQRT(COUNT(Tabulka249[Data]))),"")</f>
        <v/>
      </c>
      <c r="S608" s="79"/>
      <c r="T608" s="72"/>
      <c r="U608" s="72"/>
      <c r="V608" s="72"/>
    </row>
    <row r="609" spans="1:22">
      <c r="A609" s="4" t="str">
        <f>IF('Odhad parametrů populace'!D612="","",'Odhad parametrů populace'!D612)</f>
        <v/>
      </c>
      <c r="B609" s="69" t="str">
        <f ca="1">IF(INDIRECT("A"&amp;ROW())="","",RANK(A609,[Data],1))</f>
        <v/>
      </c>
      <c r="C609" s="5" t="str">
        <f ca="1">IF(INDIRECT("A"&amp;ROW())="","",(B609-1)/COUNT([Data]))</f>
        <v/>
      </c>
      <c r="D609" s="5" t="str">
        <f ca="1">IF(INDIRECT("A"&amp;ROW())="","",B609/COUNT([Data]))</f>
        <v/>
      </c>
      <c r="E609" t="str">
        <f t="shared" ca="1" si="29"/>
        <v/>
      </c>
      <c r="F609" s="5" t="str">
        <f t="shared" ca="1" si="27"/>
        <v/>
      </c>
      <c r="G609" s="5" t="str">
        <f>IF(ROW()=7,MAX([D_i]),"")</f>
        <v/>
      </c>
      <c r="H609" s="69" t="str">
        <f ca="1">IF(INDIRECT("A"&amp;ROW())="","",RANK([Data],[Data],1)+COUNTIF([Data],Tabulka249[[#This Row],[Data]])-1)</f>
        <v/>
      </c>
      <c r="I609" s="5" t="str">
        <f ca="1">IF(INDIRECT("A"&amp;ROW())="","",(Tabulka249[[#This Row],[Pořadí2 - i2]]-1)/COUNT([Data]))</f>
        <v/>
      </c>
      <c r="J609" s="5" t="str">
        <f ca="1">IF(INDIRECT("A"&amp;ROW())="","",H609/COUNT([Data]))</f>
        <v/>
      </c>
      <c r="K609" s="72" t="str">
        <f ca="1">IF(INDIRECT("A"&amp;ROW())="","",NORMDIST(Tabulka249[[#This Row],[Data]],$X$6,$X$7,1))</f>
        <v/>
      </c>
      <c r="L609" s="5" t="str">
        <f t="shared" ca="1" si="28"/>
        <v/>
      </c>
      <c r="M609" s="5" t="str">
        <f>IF(ROW()=7,MAX(Tabulka249[D_i]),"")</f>
        <v/>
      </c>
      <c r="N609" s="5"/>
      <c r="O609" s="80"/>
      <c r="P609" s="80"/>
      <c r="Q609" s="80"/>
      <c r="R609" s="76" t="str">
        <f>IF(ROW()=7,IF(SUM([pomocná])&gt;0,SUM([pomocná]),1.36/SQRT(COUNT(Tabulka249[Data]))),"")</f>
        <v/>
      </c>
      <c r="S609" s="79"/>
      <c r="T609" s="72"/>
      <c r="U609" s="72"/>
      <c r="V609" s="72"/>
    </row>
    <row r="610" spans="1:22">
      <c r="A610" s="4" t="str">
        <f>IF('Odhad parametrů populace'!D613="","",'Odhad parametrů populace'!D613)</f>
        <v/>
      </c>
      <c r="B610" s="69" t="str">
        <f ca="1">IF(INDIRECT("A"&amp;ROW())="","",RANK(A610,[Data],1))</f>
        <v/>
      </c>
      <c r="C610" s="5" t="str">
        <f ca="1">IF(INDIRECT("A"&amp;ROW())="","",(B610-1)/COUNT([Data]))</f>
        <v/>
      </c>
      <c r="D610" s="5" t="str">
        <f ca="1">IF(INDIRECT("A"&amp;ROW())="","",B610/COUNT([Data]))</f>
        <v/>
      </c>
      <c r="E610" t="str">
        <f t="shared" ca="1" si="29"/>
        <v/>
      </c>
      <c r="F610" s="5" t="str">
        <f t="shared" ca="1" si="27"/>
        <v/>
      </c>
      <c r="G610" s="5" t="str">
        <f>IF(ROW()=7,MAX([D_i]),"")</f>
        <v/>
      </c>
      <c r="H610" s="69" t="str">
        <f ca="1">IF(INDIRECT("A"&amp;ROW())="","",RANK([Data],[Data],1)+COUNTIF([Data],Tabulka249[[#This Row],[Data]])-1)</f>
        <v/>
      </c>
      <c r="I610" s="5" t="str">
        <f ca="1">IF(INDIRECT("A"&amp;ROW())="","",(Tabulka249[[#This Row],[Pořadí2 - i2]]-1)/COUNT([Data]))</f>
        <v/>
      </c>
      <c r="J610" s="5" t="str">
        <f ca="1">IF(INDIRECT("A"&amp;ROW())="","",H610/COUNT([Data]))</f>
        <v/>
      </c>
      <c r="K610" s="72" t="str">
        <f ca="1">IF(INDIRECT("A"&amp;ROW())="","",NORMDIST(Tabulka249[[#This Row],[Data]],$X$6,$X$7,1))</f>
        <v/>
      </c>
      <c r="L610" s="5" t="str">
        <f t="shared" ca="1" si="28"/>
        <v/>
      </c>
      <c r="M610" s="5" t="str">
        <f>IF(ROW()=7,MAX(Tabulka249[D_i]),"")</f>
        <v/>
      </c>
      <c r="N610" s="5"/>
      <c r="O610" s="80"/>
      <c r="P610" s="80"/>
      <c r="Q610" s="80"/>
      <c r="R610" s="76" t="str">
        <f>IF(ROW()=7,IF(SUM([pomocná])&gt;0,SUM([pomocná]),1.36/SQRT(COUNT(Tabulka249[Data]))),"")</f>
        <v/>
      </c>
      <c r="S610" s="79"/>
      <c r="T610" s="72"/>
      <c r="U610" s="72"/>
      <c r="V610" s="72"/>
    </row>
    <row r="611" spans="1:22">
      <c r="A611" s="4" t="str">
        <f>IF('Odhad parametrů populace'!D614="","",'Odhad parametrů populace'!D614)</f>
        <v/>
      </c>
      <c r="B611" s="69" t="str">
        <f ca="1">IF(INDIRECT("A"&amp;ROW())="","",RANK(A611,[Data],1))</f>
        <v/>
      </c>
      <c r="C611" s="5" t="str">
        <f ca="1">IF(INDIRECT("A"&amp;ROW())="","",(B611-1)/COUNT([Data]))</f>
        <v/>
      </c>
      <c r="D611" s="5" t="str">
        <f ca="1">IF(INDIRECT("A"&amp;ROW())="","",B611/COUNT([Data]))</f>
        <v/>
      </c>
      <c r="E611" t="str">
        <f t="shared" ca="1" si="29"/>
        <v/>
      </c>
      <c r="F611" s="5" t="str">
        <f t="shared" ca="1" si="27"/>
        <v/>
      </c>
      <c r="G611" s="5" t="str">
        <f>IF(ROW()=7,MAX([D_i]),"")</f>
        <v/>
      </c>
      <c r="H611" s="69" t="str">
        <f ca="1">IF(INDIRECT("A"&amp;ROW())="","",RANK([Data],[Data],1)+COUNTIF([Data],Tabulka249[[#This Row],[Data]])-1)</f>
        <v/>
      </c>
      <c r="I611" s="5" t="str">
        <f ca="1">IF(INDIRECT("A"&amp;ROW())="","",(Tabulka249[[#This Row],[Pořadí2 - i2]]-1)/COUNT([Data]))</f>
        <v/>
      </c>
      <c r="J611" s="5" t="str">
        <f ca="1">IF(INDIRECT("A"&amp;ROW())="","",H611/COUNT([Data]))</f>
        <v/>
      </c>
      <c r="K611" s="72" t="str">
        <f ca="1">IF(INDIRECT("A"&amp;ROW())="","",NORMDIST(Tabulka249[[#This Row],[Data]],$X$6,$X$7,1))</f>
        <v/>
      </c>
      <c r="L611" s="5" t="str">
        <f t="shared" ca="1" si="28"/>
        <v/>
      </c>
      <c r="M611" s="5" t="str">
        <f>IF(ROW()=7,MAX(Tabulka249[D_i]),"")</f>
        <v/>
      </c>
      <c r="N611" s="5"/>
      <c r="O611" s="80"/>
      <c r="P611" s="80"/>
      <c r="Q611" s="80"/>
      <c r="R611" s="76" t="str">
        <f>IF(ROW()=7,IF(SUM([pomocná])&gt;0,SUM([pomocná]),1.36/SQRT(COUNT(Tabulka249[Data]))),"")</f>
        <v/>
      </c>
      <c r="S611" s="79"/>
      <c r="T611" s="72"/>
      <c r="U611" s="72"/>
      <c r="V611" s="72"/>
    </row>
    <row r="612" spans="1:22">
      <c r="A612" s="4" t="str">
        <f>IF('Odhad parametrů populace'!D615="","",'Odhad parametrů populace'!D615)</f>
        <v/>
      </c>
      <c r="B612" s="69" t="str">
        <f ca="1">IF(INDIRECT("A"&amp;ROW())="","",RANK(A612,[Data],1))</f>
        <v/>
      </c>
      <c r="C612" s="5" t="str">
        <f ca="1">IF(INDIRECT("A"&amp;ROW())="","",(B612-1)/COUNT([Data]))</f>
        <v/>
      </c>
      <c r="D612" s="5" t="str">
        <f ca="1">IF(INDIRECT("A"&amp;ROW())="","",B612/COUNT([Data]))</f>
        <v/>
      </c>
      <c r="E612" t="str">
        <f t="shared" ca="1" si="29"/>
        <v/>
      </c>
      <c r="F612" s="5" t="str">
        <f t="shared" ca="1" si="27"/>
        <v/>
      </c>
      <c r="G612" s="5" t="str">
        <f>IF(ROW()=7,MAX([D_i]),"")</f>
        <v/>
      </c>
      <c r="H612" s="69" t="str">
        <f ca="1">IF(INDIRECT("A"&amp;ROW())="","",RANK([Data],[Data],1)+COUNTIF([Data],Tabulka249[[#This Row],[Data]])-1)</f>
        <v/>
      </c>
      <c r="I612" s="5" t="str">
        <f ca="1">IF(INDIRECT("A"&amp;ROW())="","",(Tabulka249[[#This Row],[Pořadí2 - i2]]-1)/COUNT([Data]))</f>
        <v/>
      </c>
      <c r="J612" s="5" t="str">
        <f ca="1">IF(INDIRECT("A"&amp;ROW())="","",H612/COUNT([Data]))</f>
        <v/>
      </c>
      <c r="K612" s="72" t="str">
        <f ca="1">IF(INDIRECT("A"&amp;ROW())="","",NORMDIST(Tabulka249[[#This Row],[Data]],$X$6,$X$7,1))</f>
        <v/>
      </c>
      <c r="L612" s="5" t="str">
        <f t="shared" ca="1" si="28"/>
        <v/>
      </c>
      <c r="M612" s="5" t="str">
        <f>IF(ROW()=7,MAX(Tabulka249[D_i]),"")</f>
        <v/>
      </c>
      <c r="N612" s="5"/>
      <c r="O612" s="80"/>
      <c r="P612" s="80"/>
      <c r="Q612" s="80"/>
      <c r="R612" s="76" t="str">
        <f>IF(ROW()=7,IF(SUM([pomocná])&gt;0,SUM([pomocná]),1.36/SQRT(COUNT(Tabulka249[Data]))),"")</f>
        <v/>
      </c>
      <c r="S612" s="79"/>
      <c r="T612" s="72"/>
      <c r="U612" s="72"/>
      <c r="V612" s="72"/>
    </row>
    <row r="613" spans="1:22">
      <c r="A613" s="4" t="str">
        <f>IF('Odhad parametrů populace'!D616="","",'Odhad parametrů populace'!D616)</f>
        <v/>
      </c>
      <c r="B613" s="69" t="str">
        <f ca="1">IF(INDIRECT("A"&amp;ROW())="","",RANK(A613,[Data],1))</f>
        <v/>
      </c>
      <c r="C613" s="5" t="str">
        <f ca="1">IF(INDIRECT("A"&amp;ROW())="","",(B613-1)/COUNT([Data]))</f>
        <v/>
      </c>
      <c r="D613" s="5" t="str">
        <f ca="1">IF(INDIRECT("A"&amp;ROW())="","",B613/COUNT([Data]))</f>
        <v/>
      </c>
      <c r="E613" t="str">
        <f t="shared" ca="1" si="29"/>
        <v/>
      </c>
      <c r="F613" s="5" t="str">
        <f t="shared" ca="1" si="27"/>
        <v/>
      </c>
      <c r="G613" s="5" t="str">
        <f>IF(ROW()=7,MAX([D_i]),"")</f>
        <v/>
      </c>
      <c r="H613" s="69" t="str">
        <f ca="1">IF(INDIRECT("A"&amp;ROW())="","",RANK([Data],[Data],1)+COUNTIF([Data],Tabulka249[[#This Row],[Data]])-1)</f>
        <v/>
      </c>
      <c r="I613" s="5" t="str">
        <f ca="1">IF(INDIRECT("A"&amp;ROW())="","",(Tabulka249[[#This Row],[Pořadí2 - i2]]-1)/COUNT([Data]))</f>
        <v/>
      </c>
      <c r="J613" s="5" t="str">
        <f ca="1">IF(INDIRECT("A"&amp;ROW())="","",H613/COUNT([Data]))</f>
        <v/>
      </c>
      <c r="K613" s="72" t="str">
        <f ca="1">IF(INDIRECT("A"&amp;ROW())="","",NORMDIST(Tabulka249[[#This Row],[Data]],$X$6,$X$7,1))</f>
        <v/>
      </c>
      <c r="L613" s="5" t="str">
        <f t="shared" ca="1" si="28"/>
        <v/>
      </c>
      <c r="M613" s="5" t="str">
        <f>IF(ROW()=7,MAX(Tabulka249[D_i]),"")</f>
        <v/>
      </c>
      <c r="N613" s="5"/>
      <c r="O613" s="80"/>
      <c r="P613" s="80"/>
      <c r="Q613" s="80"/>
      <c r="R613" s="76" t="str">
        <f>IF(ROW()=7,IF(SUM([pomocná])&gt;0,SUM([pomocná]),1.36/SQRT(COUNT(Tabulka249[Data]))),"")</f>
        <v/>
      </c>
      <c r="S613" s="79"/>
      <c r="T613" s="72"/>
      <c r="U613" s="72"/>
      <c r="V613" s="72"/>
    </row>
    <row r="614" spans="1:22">
      <c r="A614" s="4" t="str">
        <f>IF('Odhad parametrů populace'!D617="","",'Odhad parametrů populace'!D617)</f>
        <v/>
      </c>
      <c r="B614" s="69" t="str">
        <f ca="1">IF(INDIRECT("A"&amp;ROW())="","",RANK(A614,[Data],1))</f>
        <v/>
      </c>
      <c r="C614" s="5" t="str">
        <f ca="1">IF(INDIRECT("A"&amp;ROW())="","",(B614-1)/COUNT([Data]))</f>
        <v/>
      </c>
      <c r="D614" s="5" t="str">
        <f ca="1">IF(INDIRECT("A"&amp;ROW())="","",B614/COUNT([Data]))</f>
        <v/>
      </c>
      <c r="E614" t="str">
        <f t="shared" ca="1" si="29"/>
        <v/>
      </c>
      <c r="F614" s="5" t="str">
        <f t="shared" ca="1" si="27"/>
        <v/>
      </c>
      <c r="G614" s="5" t="str">
        <f>IF(ROW()=7,MAX([D_i]),"")</f>
        <v/>
      </c>
      <c r="H614" s="69" t="str">
        <f ca="1">IF(INDIRECT("A"&amp;ROW())="","",RANK([Data],[Data],1)+COUNTIF([Data],Tabulka249[[#This Row],[Data]])-1)</f>
        <v/>
      </c>
      <c r="I614" s="5" t="str">
        <f ca="1">IF(INDIRECT("A"&amp;ROW())="","",(Tabulka249[[#This Row],[Pořadí2 - i2]]-1)/COUNT([Data]))</f>
        <v/>
      </c>
      <c r="J614" s="5" t="str">
        <f ca="1">IF(INDIRECT("A"&amp;ROW())="","",H614/COUNT([Data]))</f>
        <v/>
      </c>
      <c r="K614" s="72" t="str">
        <f ca="1">IF(INDIRECT("A"&amp;ROW())="","",NORMDIST(Tabulka249[[#This Row],[Data]],$X$6,$X$7,1))</f>
        <v/>
      </c>
      <c r="L614" s="5" t="str">
        <f t="shared" ca="1" si="28"/>
        <v/>
      </c>
      <c r="M614" s="5" t="str">
        <f>IF(ROW()=7,MAX(Tabulka249[D_i]),"")</f>
        <v/>
      </c>
      <c r="N614" s="5"/>
      <c r="O614" s="80"/>
      <c r="P614" s="80"/>
      <c r="Q614" s="80"/>
      <c r="R614" s="76" t="str">
        <f>IF(ROW()=7,IF(SUM([pomocná])&gt;0,SUM([pomocná]),1.36/SQRT(COUNT(Tabulka249[Data]))),"")</f>
        <v/>
      </c>
      <c r="S614" s="79"/>
      <c r="T614" s="72"/>
      <c r="U614" s="72"/>
      <c r="V614" s="72"/>
    </row>
    <row r="615" spans="1:22">
      <c r="A615" s="4" t="str">
        <f>IF('Odhad parametrů populace'!D618="","",'Odhad parametrů populace'!D618)</f>
        <v/>
      </c>
      <c r="B615" s="69" t="str">
        <f ca="1">IF(INDIRECT("A"&amp;ROW())="","",RANK(A615,[Data],1))</f>
        <v/>
      </c>
      <c r="C615" s="5" t="str">
        <f ca="1">IF(INDIRECT("A"&amp;ROW())="","",(B615-1)/COUNT([Data]))</f>
        <v/>
      </c>
      <c r="D615" s="5" t="str">
        <f ca="1">IF(INDIRECT("A"&amp;ROW())="","",B615/COUNT([Data]))</f>
        <v/>
      </c>
      <c r="E615" t="str">
        <f t="shared" ca="1" si="29"/>
        <v/>
      </c>
      <c r="F615" s="5" t="str">
        <f t="shared" ca="1" si="27"/>
        <v/>
      </c>
      <c r="G615" s="5" t="str">
        <f>IF(ROW()=7,MAX([D_i]),"")</f>
        <v/>
      </c>
      <c r="H615" s="69" t="str">
        <f ca="1">IF(INDIRECT("A"&amp;ROW())="","",RANK([Data],[Data],1)+COUNTIF([Data],Tabulka249[[#This Row],[Data]])-1)</f>
        <v/>
      </c>
      <c r="I615" s="5" t="str">
        <f ca="1">IF(INDIRECT("A"&amp;ROW())="","",(Tabulka249[[#This Row],[Pořadí2 - i2]]-1)/COUNT([Data]))</f>
        <v/>
      </c>
      <c r="J615" s="5" t="str">
        <f ca="1">IF(INDIRECT("A"&amp;ROW())="","",H615/COUNT([Data]))</f>
        <v/>
      </c>
      <c r="K615" s="72" t="str">
        <f ca="1">IF(INDIRECT("A"&amp;ROW())="","",NORMDIST(Tabulka249[[#This Row],[Data]],$X$6,$X$7,1))</f>
        <v/>
      </c>
      <c r="L615" s="5" t="str">
        <f t="shared" ca="1" si="28"/>
        <v/>
      </c>
      <c r="M615" s="5" t="str">
        <f>IF(ROW()=7,MAX(Tabulka249[D_i]),"")</f>
        <v/>
      </c>
      <c r="N615" s="5"/>
      <c r="O615" s="80"/>
      <c r="P615" s="80"/>
      <c r="Q615" s="80"/>
      <c r="R615" s="76" t="str">
        <f>IF(ROW()=7,IF(SUM([pomocná])&gt;0,SUM([pomocná]),1.36/SQRT(COUNT(Tabulka249[Data]))),"")</f>
        <v/>
      </c>
      <c r="S615" s="79"/>
      <c r="T615" s="72"/>
      <c r="U615" s="72"/>
      <c r="V615" s="72"/>
    </row>
    <row r="616" spans="1:22">
      <c r="A616" s="4" t="str">
        <f>IF('Odhad parametrů populace'!D619="","",'Odhad parametrů populace'!D619)</f>
        <v/>
      </c>
      <c r="B616" s="69" t="str">
        <f ca="1">IF(INDIRECT("A"&amp;ROW())="","",RANK(A616,[Data],1))</f>
        <v/>
      </c>
      <c r="C616" s="5" t="str">
        <f ca="1">IF(INDIRECT("A"&amp;ROW())="","",(B616-1)/COUNT([Data]))</f>
        <v/>
      </c>
      <c r="D616" s="5" t="str">
        <f ca="1">IF(INDIRECT("A"&amp;ROW())="","",B616/COUNT([Data]))</f>
        <v/>
      </c>
      <c r="E616" t="str">
        <f t="shared" ca="1" si="29"/>
        <v/>
      </c>
      <c r="F616" s="5" t="str">
        <f t="shared" ca="1" si="27"/>
        <v/>
      </c>
      <c r="G616" s="5" t="str">
        <f>IF(ROW()=7,MAX([D_i]),"")</f>
        <v/>
      </c>
      <c r="H616" s="69" t="str">
        <f ca="1">IF(INDIRECT("A"&amp;ROW())="","",RANK([Data],[Data],1)+COUNTIF([Data],Tabulka249[[#This Row],[Data]])-1)</f>
        <v/>
      </c>
      <c r="I616" s="5" t="str">
        <f ca="1">IF(INDIRECT("A"&amp;ROW())="","",(Tabulka249[[#This Row],[Pořadí2 - i2]]-1)/COUNT([Data]))</f>
        <v/>
      </c>
      <c r="J616" s="5" t="str">
        <f ca="1">IF(INDIRECT("A"&amp;ROW())="","",H616/COUNT([Data]))</f>
        <v/>
      </c>
      <c r="K616" s="72" t="str">
        <f ca="1">IF(INDIRECT("A"&amp;ROW())="","",NORMDIST(Tabulka249[[#This Row],[Data]],$X$6,$X$7,1))</f>
        <v/>
      </c>
      <c r="L616" s="5" t="str">
        <f t="shared" ca="1" si="28"/>
        <v/>
      </c>
      <c r="M616" s="5" t="str">
        <f>IF(ROW()=7,MAX(Tabulka249[D_i]),"")</f>
        <v/>
      </c>
      <c r="N616" s="5"/>
      <c r="O616" s="80"/>
      <c r="P616" s="80"/>
      <c r="Q616" s="80"/>
      <c r="R616" s="76" t="str">
        <f>IF(ROW()=7,IF(SUM([pomocná])&gt;0,SUM([pomocná]),1.36/SQRT(COUNT(Tabulka249[Data]))),"")</f>
        <v/>
      </c>
      <c r="S616" s="79"/>
      <c r="T616" s="72"/>
      <c r="U616" s="72"/>
      <c r="V616" s="72"/>
    </row>
    <row r="617" spans="1:22">
      <c r="A617" s="4" t="str">
        <f>IF('Odhad parametrů populace'!D620="","",'Odhad parametrů populace'!D620)</f>
        <v/>
      </c>
      <c r="B617" s="69" t="str">
        <f ca="1">IF(INDIRECT("A"&amp;ROW())="","",RANK(A617,[Data],1))</f>
        <v/>
      </c>
      <c r="C617" s="5" t="str">
        <f ca="1">IF(INDIRECT("A"&amp;ROW())="","",(B617-1)/COUNT([Data]))</f>
        <v/>
      </c>
      <c r="D617" s="5" t="str">
        <f ca="1">IF(INDIRECT("A"&amp;ROW())="","",B617/COUNT([Data]))</f>
        <v/>
      </c>
      <c r="E617" t="str">
        <f t="shared" ca="1" si="29"/>
        <v/>
      </c>
      <c r="F617" s="5" t="str">
        <f t="shared" ca="1" si="27"/>
        <v/>
      </c>
      <c r="G617" s="5" t="str">
        <f>IF(ROW()=7,MAX([D_i]),"")</f>
        <v/>
      </c>
      <c r="H617" s="69" t="str">
        <f ca="1">IF(INDIRECT("A"&amp;ROW())="","",RANK([Data],[Data],1)+COUNTIF([Data],Tabulka249[[#This Row],[Data]])-1)</f>
        <v/>
      </c>
      <c r="I617" s="5" t="str">
        <f ca="1">IF(INDIRECT("A"&amp;ROW())="","",(Tabulka249[[#This Row],[Pořadí2 - i2]]-1)/COUNT([Data]))</f>
        <v/>
      </c>
      <c r="J617" s="5" t="str">
        <f ca="1">IF(INDIRECT("A"&amp;ROW())="","",H617/COUNT([Data]))</f>
        <v/>
      </c>
      <c r="K617" s="72" t="str">
        <f ca="1">IF(INDIRECT("A"&amp;ROW())="","",NORMDIST(Tabulka249[[#This Row],[Data]],$X$6,$X$7,1))</f>
        <v/>
      </c>
      <c r="L617" s="5" t="str">
        <f t="shared" ca="1" si="28"/>
        <v/>
      </c>
      <c r="M617" s="5" t="str">
        <f>IF(ROW()=7,MAX(Tabulka249[D_i]),"")</f>
        <v/>
      </c>
      <c r="N617" s="5"/>
      <c r="O617" s="80"/>
      <c r="P617" s="80"/>
      <c r="Q617" s="80"/>
      <c r="R617" s="76" t="str">
        <f>IF(ROW()=7,IF(SUM([pomocná])&gt;0,SUM([pomocná]),1.36/SQRT(COUNT(Tabulka249[Data]))),"")</f>
        <v/>
      </c>
      <c r="S617" s="79"/>
      <c r="T617" s="72"/>
      <c r="U617" s="72"/>
      <c r="V617" s="72"/>
    </row>
    <row r="618" spans="1:22">
      <c r="A618" s="4" t="str">
        <f>IF('Odhad parametrů populace'!D621="","",'Odhad parametrů populace'!D621)</f>
        <v/>
      </c>
      <c r="B618" s="69" t="str">
        <f ca="1">IF(INDIRECT("A"&amp;ROW())="","",RANK(A618,[Data],1))</f>
        <v/>
      </c>
      <c r="C618" s="5" t="str">
        <f ca="1">IF(INDIRECT("A"&amp;ROW())="","",(B618-1)/COUNT([Data]))</f>
        <v/>
      </c>
      <c r="D618" s="5" t="str">
        <f ca="1">IF(INDIRECT("A"&amp;ROW())="","",B618/COUNT([Data]))</f>
        <v/>
      </c>
      <c r="E618" t="str">
        <f t="shared" ca="1" si="29"/>
        <v/>
      </c>
      <c r="F618" s="5" t="str">
        <f t="shared" ca="1" si="27"/>
        <v/>
      </c>
      <c r="G618" s="5" t="str">
        <f>IF(ROW()=7,MAX([D_i]),"")</f>
        <v/>
      </c>
      <c r="H618" s="69" t="str">
        <f ca="1">IF(INDIRECT("A"&amp;ROW())="","",RANK([Data],[Data],1)+COUNTIF([Data],Tabulka249[[#This Row],[Data]])-1)</f>
        <v/>
      </c>
      <c r="I618" s="5" t="str">
        <f ca="1">IF(INDIRECT("A"&amp;ROW())="","",(Tabulka249[[#This Row],[Pořadí2 - i2]]-1)/COUNT([Data]))</f>
        <v/>
      </c>
      <c r="J618" s="5" t="str">
        <f ca="1">IF(INDIRECT("A"&amp;ROW())="","",H618/COUNT([Data]))</f>
        <v/>
      </c>
      <c r="K618" s="72" t="str">
        <f ca="1">IF(INDIRECT("A"&amp;ROW())="","",NORMDIST(Tabulka249[[#This Row],[Data]],$X$6,$X$7,1))</f>
        <v/>
      </c>
      <c r="L618" s="5" t="str">
        <f t="shared" ca="1" si="28"/>
        <v/>
      </c>
      <c r="M618" s="5" t="str">
        <f>IF(ROW()=7,MAX(Tabulka249[D_i]),"")</f>
        <v/>
      </c>
      <c r="N618" s="5"/>
      <c r="O618" s="80"/>
      <c r="P618" s="80"/>
      <c r="Q618" s="80"/>
      <c r="R618" s="76" t="str">
        <f>IF(ROW()=7,IF(SUM([pomocná])&gt;0,SUM([pomocná]),1.36/SQRT(COUNT(Tabulka249[Data]))),"")</f>
        <v/>
      </c>
      <c r="S618" s="79"/>
      <c r="T618" s="72"/>
      <c r="U618" s="72"/>
      <c r="V618" s="72"/>
    </row>
    <row r="619" spans="1:22">
      <c r="A619" s="4" t="str">
        <f>IF('Odhad parametrů populace'!D622="","",'Odhad parametrů populace'!D622)</f>
        <v/>
      </c>
      <c r="B619" s="69" t="str">
        <f ca="1">IF(INDIRECT("A"&amp;ROW())="","",RANK(A619,[Data],1))</f>
        <v/>
      </c>
      <c r="C619" s="5" t="str">
        <f ca="1">IF(INDIRECT("A"&amp;ROW())="","",(B619-1)/COUNT([Data]))</f>
        <v/>
      </c>
      <c r="D619" s="5" t="str">
        <f ca="1">IF(INDIRECT("A"&amp;ROW())="","",B619/COUNT([Data]))</f>
        <v/>
      </c>
      <c r="E619" t="str">
        <f t="shared" ca="1" si="29"/>
        <v/>
      </c>
      <c r="F619" s="5" t="str">
        <f t="shared" ca="1" si="27"/>
        <v/>
      </c>
      <c r="G619" s="5" t="str">
        <f>IF(ROW()=7,MAX([D_i]),"")</f>
        <v/>
      </c>
      <c r="H619" s="69" t="str">
        <f ca="1">IF(INDIRECT("A"&amp;ROW())="","",RANK([Data],[Data],1)+COUNTIF([Data],Tabulka249[[#This Row],[Data]])-1)</f>
        <v/>
      </c>
      <c r="I619" s="5" t="str">
        <f ca="1">IF(INDIRECT("A"&amp;ROW())="","",(Tabulka249[[#This Row],[Pořadí2 - i2]]-1)/COUNT([Data]))</f>
        <v/>
      </c>
      <c r="J619" s="5" t="str">
        <f ca="1">IF(INDIRECT("A"&amp;ROW())="","",H619/COUNT([Data]))</f>
        <v/>
      </c>
      <c r="K619" s="72" t="str">
        <f ca="1">IF(INDIRECT("A"&amp;ROW())="","",NORMDIST(Tabulka249[[#This Row],[Data]],$X$6,$X$7,1))</f>
        <v/>
      </c>
      <c r="L619" s="5" t="str">
        <f t="shared" ca="1" si="28"/>
        <v/>
      </c>
      <c r="M619" s="5" t="str">
        <f>IF(ROW()=7,MAX(Tabulka249[D_i]),"")</f>
        <v/>
      </c>
      <c r="N619" s="5"/>
      <c r="O619" s="80"/>
      <c r="P619" s="80"/>
      <c r="Q619" s="80"/>
      <c r="R619" s="76" t="str">
        <f>IF(ROW()=7,IF(SUM([pomocná])&gt;0,SUM([pomocná]),1.36/SQRT(COUNT(Tabulka249[Data]))),"")</f>
        <v/>
      </c>
      <c r="S619" s="79"/>
      <c r="T619" s="72"/>
      <c r="U619" s="72"/>
      <c r="V619" s="72"/>
    </row>
    <row r="620" spans="1:22">
      <c r="A620" s="4" t="str">
        <f>IF('Odhad parametrů populace'!D623="","",'Odhad parametrů populace'!D623)</f>
        <v/>
      </c>
      <c r="B620" s="69" t="str">
        <f ca="1">IF(INDIRECT("A"&amp;ROW())="","",RANK(A620,[Data],1))</f>
        <v/>
      </c>
      <c r="C620" s="5" t="str">
        <f ca="1">IF(INDIRECT("A"&amp;ROW())="","",(B620-1)/COUNT([Data]))</f>
        <v/>
      </c>
      <c r="D620" s="5" t="str">
        <f ca="1">IF(INDIRECT("A"&amp;ROW())="","",B620/COUNT([Data]))</f>
        <v/>
      </c>
      <c r="E620" t="str">
        <f t="shared" ca="1" si="29"/>
        <v/>
      </c>
      <c r="F620" s="5" t="str">
        <f t="shared" ca="1" si="27"/>
        <v/>
      </c>
      <c r="G620" s="5" t="str">
        <f>IF(ROW()=7,MAX([D_i]),"")</f>
        <v/>
      </c>
      <c r="H620" s="69" t="str">
        <f ca="1">IF(INDIRECT("A"&amp;ROW())="","",RANK([Data],[Data],1)+COUNTIF([Data],Tabulka249[[#This Row],[Data]])-1)</f>
        <v/>
      </c>
      <c r="I620" s="5" t="str">
        <f ca="1">IF(INDIRECT("A"&amp;ROW())="","",(Tabulka249[[#This Row],[Pořadí2 - i2]]-1)/COUNT([Data]))</f>
        <v/>
      </c>
      <c r="J620" s="5" t="str">
        <f ca="1">IF(INDIRECT("A"&amp;ROW())="","",H620/COUNT([Data]))</f>
        <v/>
      </c>
      <c r="K620" s="72" t="str">
        <f ca="1">IF(INDIRECT("A"&amp;ROW())="","",NORMDIST(Tabulka249[[#This Row],[Data]],$X$6,$X$7,1))</f>
        <v/>
      </c>
      <c r="L620" s="5" t="str">
        <f t="shared" ca="1" si="28"/>
        <v/>
      </c>
      <c r="M620" s="5" t="str">
        <f>IF(ROW()=7,MAX(Tabulka249[D_i]),"")</f>
        <v/>
      </c>
      <c r="N620" s="5"/>
      <c r="O620" s="80"/>
      <c r="P620" s="80"/>
      <c r="Q620" s="80"/>
      <c r="R620" s="76" t="str">
        <f>IF(ROW()=7,IF(SUM([pomocná])&gt;0,SUM([pomocná]),1.36/SQRT(COUNT(Tabulka249[Data]))),"")</f>
        <v/>
      </c>
      <c r="S620" s="79"/>
      <c r="T620" s="72"/>
      <c r="U620" s="72"/>
      <c r="V620" s="72"/>
    </row>
    <row r="621" spans="1:22">
      <c r="A621" s="4" t="str">
        <f>IF('Odhad parametrů populace'!D624="","",'Odhad parametrů populace'!D624)</f>
        <v/>
      </c>
      <c r="B621" s="69" t="str">
        <f ca="1">IF(INDIRECT("A"&amp;ROW())="","",RANK(A621,[Data],1))</f>
        <v/>
      </c>
      <c r="C621" s="5" t="str">
        <f ca="1">IF(INDIRECT("A"&amp;ROW())="","",(B621-1)/COUNT([Data]))</f>
        <v/>
      </c>
      <c r="D621" s="5" t="str">
        <f ca="1">IF(INDIRECT("A"&amp;ROW())="","",B621/COUNT([Data]))</f>
        <v/>
      </c>
      <c r="E621" t="str">
        <f t="shared" ca="1" si="29"/>
        <v/>
      </c>
      <c r="F621" s="5" t="str">
        <f t="shared" ca="1" si="27"/>
        <v/>
      </c>
      <c r="G621" s="5" t="str">
        <f>IF(ROW()=7,MAX([D_i]),"")</f>
        <v/>
      </c>
      <c r="H621" s="69" t="str">
        <f ca="1">IF(INDIRECT("A"&amp;ROW())="","",RANK([Data],[Data],1)+COUNTIF([Data],Tabulka249[[#This Row],[Data]])-1)</f>
        <v/>
      </c>
      <c r="I621" s="5" t="str">
        <f ca="1">IF(INDIRECT("A"&amp;ROW())="","",(Tabulka249[[#This Row],[Pořadí2 - i2]]-1)/COUNT([Data]))</f>
        <v/>
      </c>
      <c r="J621" s="5" t="str">
        <f ca="1">IF(INDIRECT("A"&amp;ROW())="","",H621/COUNT([Data]))</f>
        <v/>
      </c>
      <c r="K621" s="72" t="str">
        <f ca="1">IF(INDIRECT("A"&amp;ROW())="","",NORMDIST(Tabulka249[[#This Row],[Data]],$X$6,$X$7,1))</f>
        <v/>
      </c>
      <c r="L621" s="5" t="str">
        <f t="shared" ca="1" si="28"/>
        <v/>
      </c>
      <c r="M621" s="5" t="str">
        <f>IF(ROW()=7,MAX(Tabulka249[D_i]),"")</f>
        <v/>
      </c>
      <c r="N621" s="5"/>
      <c r="O621" s="80"/>
      <c r="P621" s="80"/>
      <c r="Q621" s="80"/>
      <c r="R621" s="76" t="str">
        <f>IF(ROW()=7,IF(SUM([pomocná])&gt;0,SUM([pomocná]),1.36/SQRT(COUNT(Tabulka249[Data]))),"")</f>
        <v/>
      </c>
      <c r="S621" s="79"/>
      <c r="T621" s="72"/>
      <c r="U621" s="72"/>
      <c r="V621" s="72"/>
    </row>
    <row r="622" spans="1:22">
      <c r="A622" s="4" t="str">
        <f>IF('Odhad parametrů populace'!D625="","",'Odhad parametrů populace'!D625)</f>
        <v/>
      </c>
      <c r="B622" s="69" t="str">
        <f ca="1">IF(INDIRECT("A"&amp;ROW())="","",RANK(A622,[Data],1))</f>
        <v/>
      </c>
      <c r="C622" s="5" t="str">
        <f ca="1">IF(INDIRECT("A"&amp;ROW())="","",(B622-1)/COUNT([Data]))</f>
        <v/>
      </c>
      <c r="D622" s="5" t="str">
        <f ca="1">IF(INDIRECT("A"&amp;ROW())="","",B622/COUNT([Data]))</f>
        <v/>
      </c>
      <c r="E622" t="str">
        <f t="shared" ca="1" si="29"/>
        <v/>
      </c>
      <c r="F622" s="5" t="str">
        <f t="shared" ca="1" si="27"/>
        <v/>
      </c>
      <c r="G622" s="5" t="str">
        <f>IF(ROW()=7,MAX([D_i]),"")</f>
        <v/>
      </c>
      <c r="H622" s="69" t="str">
        <f ca="1">IF(INDIRECT("A"&amp;ROW())="","",RANK([Data],[Data],1)+COUNTIF([Data],Tabulka249[[#This Row],[Data]])-1)</f>
        <v/>
      </c>
      <c r="I622" s="5" t="str">
        <f ca="1">IF(INDIRECT("A"&amp;ROW())="","",(Tabulka249[[#This Row],[Pořadí2 - i2]]-1)/COUNT([Data]))</f>
        <v/>
      </c>
      <c r="J622" s="5" t="str">
        <f ca="1">IF(INDIRECT("A"&amp;ROW())="","",H622/COUNT([Data]))</f>
        <v/>
      </c>
      <c r="K622" s="72" t="str">
        <f ca="1">IF(INDIRECT("A"&amp;ROW())="","",NORMDIST(Tabulka249[[#This Row],[Data]],$X$6,$X$7,1))</f>
        <v/>
      </c>
      <c r="L622" s="5" t="str">
        <f t="shared" ca="1" si="28"/>
        <v/>
      </c>
      <c r="M622" s="5" t="str">
        <f>IF(ROW()=7,MAX(Tabulka249[D_i]),"")</f>
        <v/>
      </c>
      <c r="N622" s="5"/>
      <c r="O622" s="80"/>
      <c r="P622" s="80"/>
      <c r="Q622" s="80"/>
      <c r="R622" s="76" t="str">
        <f>IF(ROW()=7,IF(SUM([pomocná])&gt;0,SUM([pomocná]),1.36/SQRT(COUNT(Tabulka249[Data]))),"")</f>
        <v/>
      </c>
      <c r="S622" s="79"/>
      <c r="T622" s="72"/>
      <c r="U622" s="72"/>
      <c r="V622" s="72"/>
    </row>
    <row r="623" spans="1:22">
      <c r="A623" s="4" t="str">
        <f>IF('Odhad parametrů populace'!D626="","",'Odhad parametrů populace'!D626)</f>
        <v/>
      </c>
      <c r="B623" s="69" t="str">
        <f ca="1">IF(INDIRECT("A"&amp;ROW())="","",RANK(A623,[Data],1))</f>
        <v/>
      </c>
      <c r="C623" s="5" t="str">
        <f ca="1">IF(INDIRECT("A"&amp;ROW())="","",(B623-1)/COUNT([Data]))</f>
        <v/>
      </c>
      <c r="D623" s="5" t="str">
        <f ca="1">IF(INDIRECT("A"&amp;ROW())="","",B623/COUNT([Data]))</f>
        <v/>
      </c>
      <c r="E623" t="str">
        <f t="shared" ca="1" si="29"/>
        <v/>
      </c>
      <c r="F623" s="5" t="str">
        <f t="shared" ca="1" si="27"/>
        <v/>
      </c>
      <c r="G623" s="5" t="str">
        <f>IF(ROW()=7,MAX([D_i]),"")</f>
        <v/>
      </c>
      <c r="H623" s="69" t="str">
        <f ca="1">IF(INDIRECT("A"&amp;ROW())="","",RANK([Data],[Data],1)+COUNTIF([Data],Tabulka249[[#This Row],[Data]])-1)</f>
        <v/>
      </c>
      <c r="I623" s="5" t="str">
        <f ca="1">IF(INDIRECT("A"&amp;ROW())="","",(Tabulka249[[#This Row],[Pořadí2 - i2]]-1)/COUNT([Data]))</f>
        <v/>
      </c>
      <c r="J623" s="5" t="str">
        <f ca="1">IF(INDIRECT("A"&amp;ROW())="","",H623/COUNT([Data]))</f>
        <v/>
      </c>
      <c r="K623" s="72" t="str">
        <f ca="1">IF(INDIRECT("A"&amp;ROW())="","",NORMDIST(Tabulka249[[#This Row],[Data]],$X$6,$X$7,1))</f>
        <v/>
      </c>
      <c r="L623" s="5" t="str">
        <f t="shared" ca="1" si="28"/>
        <v/>
      </c>
      <c r="M623" s="5" t="str">
        <f>IF(ROW()=7,MAX(Tabulka249[D_i]),"")</f>
        <v/>
      </c>
      <c r="N623" s="5"/>
      <c r="O623" s="80"/>
      <c r="P623" s="80"/>
      <c r="Q623" s="80"/>
      <c r="R623" s="76" t="str">
        <f>IF(ROW()=7,IF(SUM([pomocná])&gt;0,SUM([pomocná]),1.36/SQRT(COUNT(Tabulka249[Data]))),"")</f>
        <v/>
      </c>
      <c r="S623" s="79"/>
      <c r="T623" s="72"/>
      <c r="U623" s="72"/>
      <c r="V623" s="72"/>
    </row>
    <row r="624" spans="1:22">
      <c r="A624" s="4" t="str">
        <f>IF('Odhad parametrů populace'!D627="","",'Odhad parametrů populace'!D627)</f>
        <v/>
      </c>
      <c r="B624" s="69" t="str">
        <f ca="1">IF(INDIRECT("A"&amp;ROW())="","",RANK(A624,[Data],1))</f>
        <v/>
      </c>
      <c r="C624" s="5" t="str">
        <f ca="1">IF(INDIRECT("A"&amp;ROW())="","",(B624-1)/COUNT([Data]))</f>
        <v/>
      </c>
      <c r="D624" s="5" t="str">
        <f ca="1">IF(INDIRECT("A"&amp;ROW())="","",B624/COUNT([Data]))</f>
        <v/>
      </c>
      <c r="E624" t="str">
        <f t="shared" ca="1" si="29"/>
        <v/>
      </c>
      <c r="F624" s="5" t="str">
        <f t="shared" ca="1" si="27"/>
        <v/>
      </c>
      <c r="G624" s="5" t="str">
        <f>IF(ROW()=7,MAX([D_i]),"")</f>
        <v/>
      </c>
      <c r="H624" s="69" t="str">
        <f ca="1">IF(INDIRECT("A"&amp;ROW())="","",RANK([Data],[Data],1)+COUNTIF([Data],Tabulka249[[#This Row],[Data]])-1)</f>
        <v/>
      </c>
      <c r="I624" s="5" t="str">
        <f ca="1">IF(INDIRECT("A"&amp;ROW())="","",(Tabulka249[[#This Row],[Pořadí2 - i2]]-1)/COUNT([Data]))</f>
        <v/>
      </c>
      <c r="J624" s="5" t="str">
        <f ca="1">IF(INDIRECT("A"&amp;ROW())="","",H624/COUNT([Data]))</f>
        <v/>
      </c>
      <c r="K624" s="72" t="str">
        <f ca="1">IF(INDIRECT("A"&amp;ROW())="","",NORMDIST(Tabulka249[[#This Row],[Data]],$X$6,$X$7,1))</f>
        <v/>
      </c>
      <c r="L624" s="5" t="str">
        <f t="shared" ca="1" si="28"/>
        <v/>
      </c>
      <c r="M624" s="5" t="str">
        <f>IF(ROW()=7,MAX(Tabulka249[D_i]),"")</f>
        <v/>
      </c>
      <c r="N624" s="5"/>
      <c r="O624" s="80"/>
      <c r="P624" s="80"/>
      <c r="Q624" s="80"/>
      <c r="R624" s="76" t="str">
        <f>IF(ROW()=7,IF(SUM([pomocná])&gt;0,SUM([pomocná]),1.36/SQRT(COUNT(Tabulka249[Data]))),"")</f>
        <v/>
      </c>
      <c r="S624" s="79"/>
      <c r="T624" s="72"/>
      <c r="U624" s="72"/>
      <c r="V624" s="72"/>
    </row>
    <row r="625" spans="1:22">
      <c r="A625" s="4" t="str">
        <f>IF('Odhad parametrů populace'!D628="","",'Odhad parametrů populace'!D628)</f>
        <v/>
      </c>
      <c r="B625" s="69" t="str">
        <f ca="1">IF(INDIRECT("A"&amp;ROW())="","",RANK(A625,[Data],1))</f>
        <v/>
      </c>
      <c r="C625" s="5" t="str">
        <f ca="1">IF(INDIRECT("A"&amp;ROW())="","",(B625-1)/COUNT([Data]))</f>
        <v/>
      </c>
      <c r="D625" s="5" t="str">
        <f ca="1">IF(INDIRECT("A"&amp;ROW())="","",B625/COUNT([Data]))</f>
        <v/>
      </c>
      <c r="E625" t="str">
        <f t="shared" ca="1" si="29"/>
        <v/>
      </c>
      <c r="F625" s="5" t="str">
        <f t="shared" ca="1" si="27"/>
        <v/>
      </c>
      <c r="G625" s="5" t="str">
        <f>IF(ROW()=7,MAX([D_i]),"")</f>
        <v/>
      </c>
      <c r="H625" s="69" t="str">
        <f ca="1">IF(INDIRECT("A"&amp;ROW())="","",RANK([Data],[Data],1)+COUNTIF([Data],Tabulka249[[#This Row],[Data]])-1)</f>
        <v/>
      </c>
      <c r="I625" s="5" t="str">
        <f ca="1">IF(INDIRECT("A"&amp;ROW())="","",(Tabulka249[[#This Row],[Pořadí2 - i2]]-1)/COUNT([Data]))</f>
        <v/>
      </c>
      <c r="J625" s="5" t="str">
        <f ca="1">IF(INDIRECT("A"&amp;ROW())="","",H625/COUNT([Data]))</f>
        <v/>
      </c>
      <c r="K625" s="72" t="str">
        <f ca="1">IF(INDIRECT("A"&amp;ROW())="","",NORMDIST(Tabulka249[[#This Row],[Data]],$X$6,$X$7,1))</f>
        <v/>
      </c>
      <c r="L625" s="5" t="str">
        <f t="shared" ca="1" si="28"/>
        <v/>
      </c>
      <c r="M625" s="5" t="str">
        <f>IF(ROW()=7,MAX(Tabulka249[D_i]),"")</f>
        <v/>
      </c>
      <c r="N625" s="5"/>
      <c r="O625" s="80"/>
      <c r="P625" s="80"/>
      <c r="Q625" s="80"/>
      <c r="R625" s="76" t="str">
        <f>IF(ROW()=7,IF(SUM([pomocná])&gt;0,SUM([pomocná]),1.36/SQRT(COUNT(Tabulka249[Data]))),"")</f>
        <v/>
      </c>
      <c r="S625" s="79"/>
      <c r="T625" s="72"/>
      <c r="U625" s="72"/>
      <c r="V625" s="72"/>
    </row>
    <row r="626" spans="1:22">
      <c r="A626" s="4" t="str">
        <f>IF('Odhad parametrů populace'!D629="","",'Odhad parametrů populace'!D629)</f>
        <v/>
      </c>
      <c r="B626" s="69" t="str">
        <f ca="1">IF(INDIRECT("A"&amp;ROW())="","",RANK(A626,[Data],1))</f>
        <v/>
      </c>
      <c r="C626" s="5" t="str">
        <f ca="1">IF(INDIRECT("A"&amp;ROW())="","",(B626-1)/COUNT([Data]))</f>
        <v/>
      </c>
      <c r="D626" s="5" t="str">
        <f ca="1">IF(INDIRECT("A"&amp;ROW())="","",B626/COUNT([Data]))</f>
        <v/>
      </c>
      <c r="E626" t="str">
        <f t="shared" ca="1" si="29"/>
        <v/>
      </c>
      <c r="F626" s="5" t="str">
        <f t="shared" ca="1" si="27"/>
        <v/>
      </c>
      <c r="G626" s="5" t="str">
        <f>IF(ROW()=7,MAX([D_i]),"")</f>
        <v/>
      </c>
      <c r="H626" s="69" t="str">
        <f ca="1">IF(INDIRECT("A"&amp;ROW())="","",RANK([Data],[Data],1)+COUNTIF([Data],Tabulka249[[#This Row],[Data]])-1)</f>
        <v/>
      </c>
      <c r="I626" s="5" t="str">
        <f ca="1">IF(INDIRECT("A"&amp;ROW())="","",(Tabulka249[[#This Row],[Pořadí2 - i2]]-1)/COUNT([Data]))</f>
        <v/>
      </c>
      <c r="J626" s="5" t="str">
        <f ca="1">IF(INDIRECT("A"&amp;ROW())="","",H626/COUNT([Data]))</f>
        <v/>
      </c>
      <c r="K626" s="72" t="str">
        <f ca="1">IF(INDIRECT("A"&amp;ROW())="","",NORMDIST(Tabulka249[[#This Row],[Data]],$X$6,$X$7,1))</f>
        <v/>
      </c>
      <c r="L626" s="5" t="str">
        <f t="shared" ca="1" si="28"/>
        <v/>
      </c>
      <c r="M626" s="5" t="str">
        <f>IF(ROW()=7,MAX(Tabulka249[D_i]),"")</f>
        <v/>
      </c>
      <c r="N626" s="5"/>
      <c r="O626" s="80"/>
      <c r="P626" s="80"/>
      <c r="Q626" s="80"/>
      <c r="R626" s="76" t="str">
        <f>IF(ROW()=7,IF(SUM([pomocná])&gt;0,SUM([pomocná]),1.36/SQRT(COUNT(Tabulka249[Data]))),"")</f>
        <v/>
      </c>
      <c r="S626" s="79"/>
      <c r="T626" s="72"/>
      <c r="U626" s="72"/>
      <c r="V626" s="72"/>
    </row>
    <row r="627" spans="1:22">
      <c r="A627" s="4" t="str">
        <f>IF('Odhad parametrů populace'!D630="","",'Odhad parametrů populace'!D630)</f>
        <v/>
      </c>
      <c r="B627" s="69" t="str">
        <f ca="1">IF(INDIRECT("A"&amp;ROW())="","",RANK(A627,[Data],1))</f>
        <v/>
      </c>
      <c r="C627" s="5" t="str">
        <f ca="1">IF(INDIRECT("A"&amp;ROW())="","",(B627-1)/COUNT([Data]))</f>
        <v/>
      </c>
      <c r="D627" s="5" t="str">
        <f ca="1">IF(INDIRECT("A"&amp;ROW())="","",B627/COUNT([Data]))</f>
        <v/>
      </c>
      <c r="E627" t="str">
        <f t="shared" ca="1" si="29"/>
        <v/>
      </c>
      <c r="F627" s="5" t="str">
        <f t="shared" ca="1" si="27"/>
        <v/>
      </c>
      <c r="G627" s="5" t="str">
        <f>IF(ROW()=7,MAX([D_i]),"")</f>
        <v/>
      </c>
      <c r="H627" s="69" t="str">
        <f ca="1">IF(INDIRECT("A"&amp;ROW())="","",RANK([Data],[Data],1)+COUNTIF([Data],Tabulka249[[#This Row],[Data]])-1)</f>
        <v/>
      </c>
      <c r="I627" s="5" t="str">
        <f ca="1">IF(INDIRECT("A"&amp;ROW())="","",(Tabulka249[[#This Row],[Pořadí2 - i2]]-1)/COUNT([Data]))</f>
        <v/>
      </c>
      <c r="J627" s="5" t="str">
        <f ca="1">IF(INDIRECT("A"&amp;ROW())="","",H627/COUNT([Data]))</f>
        <v/>
      </c>
      <c r="K627" s="72" t="str">
        <f ca="1">IF(INDIRECT("A"&amp;ROW())="","",NORMDIST(Tabulka249[[#This Row],[Data]],$X$6,$X$7,1))</f>
        <v/>
      </c>
      <c r="L627" s="5" t="str">
        <f t="shared" ca="1" si="28"/>
        <v/>
      </c>
      <c r="M627" s="5" t="str">
        <f>IF(ROW()=7,MAX(Tabulka249[D_i]),"")</f>
        <v/>
      </c>
      <c r="N627" s="5"/>
      <c r="O627" s="80"/>
      <c r="P627" s="80"/>
      <c r="Q627" s="80"/>
      <c r="R627" s="76" t="str">
        <f>IF(ROW()=7,IF(SUM([pomocná])&gt;0,SUM([pomocná]),1.36/SQRT(COUNT(Tabulka249[Data]))),"")</f>
        <v/>
      </c>
      <c r="S627" s="79"/>
      <c r="T627" s="72"/>
      <c r="U627" s="72"/>
      <c r="V627" s="72"/>
    </row>
    <row r="628" spans="1:22">
      <c r="A628" s="4" t="str">
        <f>IF('Odhad parametrů populace'!D631="","",'Odhad parametrů populace'!D631)</f>
        <v/>
      </c>
      <c r="B628" s="69" t="str">
        <f ca="1">IF(INDIRECT("A"&amp;ROW())="","",RANK(A628,[Data],1))</f>
        <v/>
      </c>
      <c r="C628" s="5" t="str">
        <f ca="1">IF(INDIRECT("A"&amp;ROW())="","",(B628-1)/COUNT([Data]))</f>
        <v/>
      </c>
      <c r="D628" s="5" t="str">
        <f ca="1">IF(INDIRECT("A"&amp;ROW())="","",B628/COUNT([Data]))</f>
        <v/>
      </c>
      <c r="E628" t="str">
        <f t="shared" ca="1" si="29"/>
        <v/>
      </c>
      <c r="F628" s="5" t="str">
        <f t="shared" ca="1" si="27"/>
        <v/>
      </c>
      <c r="G628" s="5" t="str">
        <f>IF(ROW()=7,MAX([D_i]),"")</f>
        <v/>
      </c>
      <c r="H628" s="69" t="str">
        <f ca="1">IF(INDIRECT("A"&amp;ROW())="","",RANK([Data],[Data],1)+COUNTIF([Data],Tabulka249[[#This Row],[Data]])-1)</f>
        <v/>
      </c>
      <c r="I628" s="5" t="str">
        <f ca="1">IF(INDIRECT("A"&amp;ROW())="","",(Tabulka249[[#This Row],[Pořadí2 - i2]]-1)/COUNT([Data]))</f>
        <v/>
      </c>
      <c r="J628" s="5" t="str">
        <f ca="1">IF(INDIRECT("A"&amp;ROW())="","",H628/COUNT([Data]))</f>
        <v/>
      </c>
      <c r="K628" s="72" t="str">
        <f ca="1">IF(INDIRECT("A"&amp;ROW())="","",NORMDIST(Tabulka249[[#This Row],[Data]],$X$6,$X$7,1))</f>
        <v/>
      </c>
      <c r="L628" s="5" t="str">
        <f t="shared" ca="1" si="28"/>
        <v/>
      </c>
      <c r="M628" s="5" t="str">
        <f>IF(ROW()=7,MAX(Tabulka249[D_i]),"")</f>
        <v/>
      </c>
      <c r="N628" s="5"/>
      <c r="O628" s="80"/>
      <c r="P628" s="80"/>
      <c r="Q628" s="80"/>
      <c r="R628" s="76" t="str">
        <f>IF(ROW()=7,IF(SUM([pomocná])&gt;0,SUM([pomocná]),1.36/SQRT(COUNT(Tabulka249[Data]))),"")</f>
        <v/>
      </c>
      <c r="S628" s="79"/>
      <c r="T628" s="72"/>
      <c r="U628" s="72"/>
      <c r="V628" s="72"/>
    </row>
    <row r="629" spans="1:22">
      <c r="A629" s="4" t="str">
        <f>IF('Odhad parametrů populace'!D632="","",'Odhad parametrů populace'!D632)</f>
        <v/>
      </c>
      <c r="B629" s="69" t="str">
        <f ca="1">IF(INDIRECT("A"&amp;ROW())="","",RANK(A629,[Data],1))</f>
        <v/>
      </c>
      <c r="C629" s="5" t="str">
        <f ca="1">IF(INDIRECT("A"&amp;ROW())="","",(B629-1)/COUNT([Data]))</f>
        <v/>
      </c>
      <c r="D629" s="5" t="str">
        <f ca="1">IF(INDIRECT("A"&amp;ROW())="","",B629/COUNT([Data]))</f>
        <v/>
      </c>
      <c r="E629" t="str">
        <f t="shared" ca="1" si="29"/>
        <v/>
      </c>
      <c r="F629" s="5" t="str">
        <f t="shared" ca="1" si="27"/>
        <v/>
      </c>
      <c r="G629" s="5" t="str">
        <f>IF(ROW()=7,MAX([D_i]),"")</f>
        <v/>
      </c>
      <c r="H629" s="69" t="str">
        <f ca="1">IF(INDIRECT("A"&amp;ROW())="","",RANK([Data],[Data],1)+COUNTIF([Data],Tabulka249[[#This Row],[Data]])-1)</f>
        <v/>
      </c>
      <c r="I629" s="5" t="str">
        <f ca="1">IF(INDIRECT("A"&amp;ROW())="","",(Tabulka249[[#This Row],[Pořadí2 - i2]]-1)/COUNT([Data]))</f>
        <v/>
      </c>
      <c r="J629" s="5" t="str">
        <f ca="1">IF(INDIRECT("A"&amp;ROW())="","",H629/COUNT([Data]))</f>
        <v/>
      </c>
      <c r="K629" s="72" t="str">
        <f ca="1">IF(INDIRECT("A"&amp;ROW())="","",NORMDIST(Tabulka249[[#This Row],[Data]],$X$6,$X$7,1))</f>
        <v/>
      </c>
      <c r="L629" s="5" t="str">
        <f t="shared" ca="1" si="28"/>
        <v/>
      </c>
      <c r="M629" s="5" t="str">
        <f>IF(ROW()=7,MAX(Tabulka249[D_i]),"")</f>
        <v/>
      </c>
      <c r="N629" s="5"/>
      <c r="O629" s="80"/>
      <c r="P629" s="80"/>
      <c r="Q629" s="80"/>
      <c r="R629" s="76" t="str">
        <f>IF(ROW()=7,IF(SUM([pomocná])&gt;0,SUM([pomocná]),1.36/SQRT(COUNT(Tabulka249[Data]))),"")</f>
        <v/>
      </c>
      <c r="S629" s="79"/>
      <c r="T629" s="72"/>
      <c r="U629" s="72"/>
      <c r="V629" s="72"/>
    </row>
    <row r="630" spans="1:22">
      <c r="A630" s="4" t="str">
        <f>IF('Odhad parametrů populace'!D633="","",'Odhad parametrů populace'!D633)</f>
        <v/>
      </c>
      <c r="B630" s="69" t="str">
        <f ca="1">IF(INDIRECT("A"&amp;ROW())="","",RANK(A630,[Data],1))</f>
        <v/>
      </c>
      <c r="C630" s="5" t="str">
        <f ca="1">IF(INDIRECT("A"&amp;ROW())="","",(B630-1)/COUNT([Data]))</f>
        <v/>
      </c>
      <c r="D630" s="5" t="str">
        <f ca="1">IF(INDIRECT("A"&amp;ROW())="","",B630/COUNT([Data]))</f>
        <v/>
      </c>
      <c r="E630" t="str">
        <f t="shared" ca="1" si="29"/>
        <v/>
      </c>
      <c r="F630" s="5" t="str">
        <f t="shared" ca="1" si="27"/>
        <v/>
      </c>
      <c r="G630" s="5" t="str">
        <f>IF(ROW()=7,MAX([D_i]),"")</f>
        <v/>
      </c>
      <c r="H630" s="69" t="str">
        <f ca="1">IF(INDIRECT("A"&amp;ROW())="","",RANK([Data],[Data],1)+COUNTIF([Data],Tabulka249[[#This Row],[Data]])-1)</f>
        <v/>
      </c>
      <c r="I630" s="5" t="str">
        <f ca="1">IF(INDIRECT("A"&amp;ROW())="","",(Tabulka249[[#This Row],[Pořadí2 - i2]]-1)/COUNT([Data]))</f>
        <v/>
      </c>
      <c r="J630" s="5" t="str">
        <f ca="1">IF(INDIRECT("A"&amp;ROW())="","",H630/COUNT([Data]))</f>
        <v/>
      </c>
      <c r="K630" s="72" t="str">
        <f ca="1">IF(INDIRECT("A"&amp;ROW())="","",NORMDIST(Tabulka249[[#This Row],[Data]],$X$6,$X$7,1))</f>
        <v/>
      </c>
      <c r="L630" s="5" t="str">
        <f t="shared" ca="1" si="28"/>
        <v/>
      </c>
      <c r="M630" s="5" t="str">
        <f>IF(ROW()=7,MAX(Tabulka249[D_i]),"")</f>
        <v/>
      </c>
      <c r="N630" s="5"/>
      <c r="O630" s="80"/>
      <c r="P630" s="80"/>
      <c r="Q630" s="80"/>
      <c r="R630" s="76" t="str">
        <f>IF(ROW()=7,IF(SUM([pomocná])&gt;0,SUM([pomocná]),1.36/SQRT(COUNT(Tabulka249[Data]))),"")</f>
        <v/>
      </c>
      <c r="S630" s="79"/>
      <c r="T630" s="72"/>
      <c r="U630" s="72"/>
      <c r="V630" s="72"/>
    </row>
    <row r="631" spans="1:22">
      <c r="A631" s="4" t="str">
        <f>IF('Odhad parametrů populace'!D634="","",'Odhad parametrů populace'!D634)</f>
        <v/>
      </c>
      <c r="B631" s="69" t="str">
        <f ca="1">IF(INDIRECT("A"&amp;ROW())="","",RANK(A631,[Data],1))</f>
        <v/>
      </c>
      <c r="C631" s="5" t="str">
        <f ca="1">IF(INDIRECT("A"&amp;ROW())="","",(B631-1)/COUNT([Data]))</f>
        <v/>
      </c>
      <c r="D631" s="5" t="str">
        <f ca="1">IF(INDIRECT("A"&amp;ROW())="","",B631/COUNT([Data]))</f>
        <v/>
      </c>
      <c r="E631" t="str">
        <f t="shared" ca="1" si="29"/>
        <v/>
      </c>
      <c r="F631" s="5" t="str">
        <f t="shared" ca="1" si="27"/>
        <v/>
      </c>
      <c r="G631" s="5" t="str">
        <f>IF(ROW()=7,MAX([D_i]),"")</f>
        <v/>
      </c>
      <c r="H631" s="69" t="str">
        <f ca="1">IF(INDIRECT("A"&amp;ROW())="","",RANK([Data],[Data],1)+COUNTIF([Data],Tabulka249[[#This Row],[Data]])-1)</f>
        <v/>
      </c>
      <c r="I631" s="5" t="str">
        <f ca="1">IF(INDIRECT("A"&amp;ROW())="","",(Tabulka249[[#This Row],[Pořadí2 - i2]]-1)/COUNT([Data]))</f>
        <v/>
      </c>
      <c r="J631" s="5" t="str">
        <f ca="1">IF(INDIRECT("A"&amp;ROW())="","",H631/COUNT([Data]))</f>
        <v/>
      </c>
      <c r="K631" s="72" t="str">
        <f ca="1">IF(INDIRECT("A"&amp;ROW())="","",NORMDIST(Tabulka249[[#This Row],[Data]],$X$6,$X$7,1))</f>
        <v/>
      </c>
      <c r="L631" s="5" t="str">
        <f t="shared" ca="1" si="28"/>
        <v/>
      </c>
      <c r="M631" s="5" t="str">
        <f>IF(ROW()=7,MAX(Tabulka249[D_i]),"")</f>
        <v/>
      </c>
      <c r="N631" s="5"/>
      <c r="O631" s="80"/>
      <c r="P631" s="80"/>
      <c r="Q631" s="80"/>
      <c r="R631" s="76" t="str">
        <f>IF(ROW()=7,IF(SUM([pomocná])&gt;0,SUM([pomocná]),1.36/SQRT(COUNT(Tabulka249[Data]))),"")</f>
        <v/>
      </c>
      <c r="S631" s="79"/>
      <c r="T631" s="72"/>
      <c r="U631" s="72"/>
      <c r="V631" s="72"/>
    </row>
    <row r="632" spans="1:22">
      <c r="A632" s="4" t="str">
        <f>IF('Odhad parametrů populace'!D635="","",'Odhad parametrů populace'!D635)</f>
        <v/>
      </c>
      <c r="B632" s="69" t="str">
        <f ca="1">IF(INDIRECT("A"&amp;ROW())="","",RANK(A632,[Data],1))</f>
        <v/>
      </c>
      <c r="C632" s="5" t="str">
        <f ca="1">IF(INDIRECT("A"&amp;ROW())="","",(B632-1)/COUNT([Data]))</f>
        <v/>
      </c>
      <c r="D632" s="5" t="str">
        <f ca="1">IF(INDIRECT("A"&amp;ROW())="","",B632/COUNT([Data]))</f>
        <v/>
      </c>
      <c r="E632" t="str">
        <f t="shared" ca="1" si="29"/>
        <v/>
      </c>
      <c r="F632" s="5" t="str">
        <f t="shared" ca="1" si="27"/>
        <v/>
      </c>
      <c r="G632" s="5" t="str">
        <f>IF(ROW()=7,MAX([D_i]),"")</f>
        <v/>
      </c>
      <c r="H632" s="69" t="str">
        <f ca="1">IF(INDIRECT("A"&amp;ROW())="","",RANK([Data],[Data],1)+COUNTIF([Data],Tabulka249[[#This Row],[Data]])-1)</f>
        <v/>
      </c>
      <c r="I632" s="5" t="str">
        <f ca="1">IF(INDIRECT("A"&amp;ROW())="","",(Tabulka249[[#This Row],[Pořadí2 - i2]]-1)/COUNT([Data]))</f>
        <v/>
      </c>
      <c r="J632" s="5" t="str">
        <f ca="1">IF(INDIRECT("A"&amp;ROW())="","",H632/COUNT([Data]))</f>
        <v/>
      </c>
      <c r="K632" s="72" t="str">
        <f ca="1">IF(INDIRECT("A"&amp;ROW())="","",NORMDIST(Tabulka249[[#This Row],[Data]],$X$6,$X$7,1))</f>
        <v/>
      </c>
      <c r="L632" s="5" t="str">
        <f t="shared" ca="1" si="28"/>
        <v/>
      </c>
      <c r="M632" s="5" t="str">
        <f>IF(ROW()=7,MAX(Tabulka249[D_i]),"")</f>
        <v/>
      </c>
      <c r="N632" s="5"/>
      <c r="O632" s="80"/>
      <c r="P632" s="80"/>
      <c r="Q632" s="80"/>
      <c r="R632" s="76" t="str">
        <f>IF(ROW()=7,IF(SUM([pomocná])&gt;0,SUM([pomocná]),1.36/SQRT(COUNT(Tabulka249[Data]))),"")</f>
        <v/>
      </c>
      <c r="S632" s="79"/>
      <c r="T632" s="72"/>
      <c r="U632" s="72"/>
      <c r="V632" s="72"/>
    </row>
    <row r="633" spans="1:22">
      <c r="A633" s="4" t="str">
        <f>IF('Odhad parametrů populace'!D636="","",'Odhad parametrů populace'!D636)</f>
        <v/>
      </c>
      <c r="B633" s="69" t="str">
        <f ca="1">IF(INDIRECT("A"&amp;ROW())="","",RANK(A633,[Data],1))</f>
        <v/>
      </c>
      <c r="C633" s="5" t="str">
        <f ca="1">IF(INDIRECT("A"&amp;ROW())="","",(B633-1)/COUNT([Data]))</f>
        <v/>
      </c>
      <c r="D633" s="5" t="str">
        <f ca="1">IF(INDIRECT("A"&amp;ROW())="","",B633/COUNT([Data]))</f>
        <v/>
      </c>
      <c r="E633" t="str">
        <f t="shared" ca="1" si="29"/>
        <v/>
      </c>
      <c r="F633" s="5" t="str">
        <f t="shared" ca="1" si="27"/>
        <v/>
      </c>
      <c r="G633" s="5" t="str">
        <f>IF(ROW()=7,MAX([D_i]),"")</f>
        <v/>
      </c>
      <c r="H633" s="69" t="str">
        <f ca="1">IF(INDIRECT("A"&amp;ROW())="","",RANK([Data],[Data],1)+COUNTIF([Data],Tabulka249[[#This Row],[Data]])-1)</f>
        <v/>
      </c>
      <c r="I633" s="5" t="str">
        <f ca="1">IF(INDIRECT("A"&amp;ROW())="","",(Tabulka249[[#This Row],[Pořadí2 - i2]]-1)/COUNT([Data]))</f>
        <v/>
      </c>
      <c r="J633" s="5" t="str">
        <f ca="1">IF(INDIRECT("A"&amp;ROW())="","",H633/COUNT([Data]))</f>
        <v/>
      </c>
      <c r="K633" s="72" t="str">
        <f ca="1">IF(INDIRECT("A"&amp;ROW())="","",NORMDIST(Tabulka249[[#This Row],[Data]],$X$6,$X$7,1))</f>
        <v/>
      </c>
      <c r="L633" s="5" t="str">
        <f t="shared" ca="1" si="28"/>
        <v/>
      </c>
      <c r="M633" s="5" t="str">
        <f>IF(ROW()=7,MAX(Tabulka249[D_i]),"")</f>
        <v/>
      </c>
      <c r="N633" s="5"/>
      <c r="O633" s="80"/>
      <c r="P633" s="80"/>
      <c r="Q633" s="80"/>
      <c r="R633" s="76" t="str">
        <f>IF(ROW()=7,IF(SUM([pomocná])&gt;0,SUM([pomocná]),1.36/SQRT(COUNT(Tabulka249[Data]))),"")</f>
        <v/>
      </c>
      <c r="S633" s="79"/>
      <c r="T633" s="72"/>
      <c r="U633" s="72"/>
      <c r="V633" s="72"/>
    </row>
    <row r="634" spans="1:22">
      <c r="A634" s="4" t="str">
        <f>IF('Odhad parametrů populace'!D637="","",'Odhad parametrů populace'!D637)</f>
        <v/>
      </c>
      <c r="B634" s="69" t="str">
        <f ca="1">IF(INDIRECT("A"&amp;ROW())="","",RANK(A634,[Data],1))</f>
        <v/>
      </c>
      <c r="C634" s="5" t="str">
        <f ca="1">IF(INDIRECT("A"&amp;ROW())="","",(B634-1)/COUNT([Data]))</f>
        <v/>
      </c>
      <c r="D634" s="5" t="str">
        <f ca="1">IF(INDIRECT("A"&amp;ROW())="","",B634/COUNT([Data]))</f>
        <v/>
      </c>
      <c r="E634" t="str">
        <f t="shared" ca="1" si="29"/>
        <v/>
      </c>
      <c r="F634" s="5" t="str">
        <f t="shared" ca="1" si="27"/>
        <v/>
      </c>
      <c r="G634" s="5" t="str">
        <f>IF(ROW()=7,MAX([D_i]),"")</f>
        <v/>
      </c>
      <c r="H634" s="69" t="str">
        <f ca="1">IF(INDIRECT("A"&amp;ROW())="","",RANK([Data],[Data],1)+COUNTIF([Data],Tabulka249[[#This Row],[Data]])-1)</f>
        <v/>
      </c>
      <c r="I634" s="5" t="str">
        <f ca="1">IF(INDIRECT("A"&amp;ROW())="","",(Tabulka249[[#This Row],[Pořadí2 - i2]]-1)/COUNT([Data]))</f>
        <v/>
      </c>
      <c r="J634" s="5" t="str">
        <f ca="1">IF(INDIRECT("A"&amp;ROW())="","",H634/COUNT([Data]))</f>
        <v/>
      </c>
      <c r="K634" s="72" t="str">
        <f ca="1">IF(INDIRECT("A"&amp;ROW())="","",NORMDIST(Tabulka249[[#This Row],[Data]],$X$6,$X$7,1))</f>
        <v/>
      </c>
      <c r="L634" s="5" t="str">
        <f t="shared" ca="1" si="28"/>
        <v/>
      </c>
      <c r="M634" s="5" t="str">
        <f>IF(ROW()=7,MAX(Tabulka249[D_i]),"")</f>
        <v/>
      </c>
      <c r="N634" s="5"/>
      <c r="O634" s="80"/>
      <c r="P634" s="80"/>
      <c r="Q634" s="80"/>
      <c r="R634" s="76" t="str">
        <f>IF(ROW()=7,IF(SUM([pomocná])&gt;0,SUM([pomocná]),1.36/SQRT(COUNT(Tabulka249[Data]))),"")</f>
        <v/>
      </c>
      <c r="S634" s="79"/>
      <c r="T634" s="72"/>
      <c r="U634" s="72"/>
      <c r="V634" s="72"/>
    </row>
    <row r="635" spans="1:22">
      <c r="A635" s="4" t="str">
        <f>IF('Odhad parametrů populace'!D638="","",'Odhad parametrů populace'!D638)</f>
        <v/>
      </c>
      <c r="B635" s="69" t="str">
        <f ca="1">IF(INDIRECT("A"&amp;ROW())="","",RANK(A635,[Data],1))</f>
        <v/>
      </c>
      <c r="C635" s="5" t="str">
        <f ca="1">IF(INDIRECT("A"&amp;ROW())="","",(B635-1)/COUNT([Data]))</f>
        <v/>
      </c>
      <c r="D635" s="5" t="str">
        <f ca="1">IF(INDIRECT("A"&amp;ROW())="","",B635/COUNT([Data]))</f>
        <v/>
      </c>
      <c r="E635" t="str">
        <f t="shared" ca="1" si="29"/>
        <v/>
      </c>
      <c r="F635" s="5" t="str">
        <f t="shared" ca="1" si="27"/>
        <v/>
      </c>
      <c r="G635" s="5" t="str">
        <f>IF(ROW()=7,MAX([D_i]),"")</f>
        <v/>
      </c>
      <c r="H635" s="69" t="str">
        <f ca="1">IF(INDIRECT("A"&amp;ROW())="","",RANK([Data],[Data],1)+COUNTIF([Data],Tabulka249[[#This Row],[Data]])-1)</f>
        <v/>
      </c>
      <c r="I635" s="5" t="str">
        <f ca="1">IF(INDIRECT("A"&amp;ROW())="","",(Tabulka249[[#This Row],[Pořadí2 - i2]]-1)/COUNT([Data]))</f>
        <v/>
      </c>
      <c r="J635" s="5" t="str">
        <f ca="1">IF(INDIRECT("A"&amp;ROW())="","",H635/COUNT([Data]))</f>
        <v/>
      </c>
      <c r="K635" s="72" t="str">
        <f ca="1">IF(INDIRECT("A"&amp;ROW())="","",NORMDIST(Tabulka249[[#This Row],[Data]],$X$6,$X$7,1))</f>
        <v/>
      </c>
      <c r="L635" s="5" t="str">
        <f t="shared" ca="1" si="28"/>
        <v/>
      </c>
      <c r="M635" s="5" t="str">
        <f>IF(ROW()=7,MAX(Tabulka249[D_i]),"")</f>
        <v/>
      </c>
      <c r="N635" s="5"/>
      <c r="O635" s="80"/>
      <c r="P635" s="80"/>
      <c r="Q635" s="80"/>
      <c r="R635" s="76" t="str">
        <f>IF(ROW()=7,IF(SUM([pomocná])&gt;0,SUM([pomocná]),1.36/SQRT(COUNT(Tabulka249[Data]))),"")</f>
        <v/>
      </c>
      <c r="S635" s="79"/>
      <c r="T635" s="72"/>
      <c r="U635" s="72"/>
      <c r="V635" s="72"/>
    </row>
    <row r="636" spans="1:22">
      <c r="A636" s="4" t="str">
        <f>IF('Odhad parametrů populace'!D639="","",'Odhad parametrů populace'!D639)</f>
        <v/>
      </c>
      <c r="B636" s="69" t="str">
        <f ca="1">IF(INDIRECT("A"&amp;ROW())="","",RANK(A636,[Data],1))</f>
        <v/>
      </c>
      <c r="C636" s="5" t="str">
        <f ca="1">IF(INDIRECT("A"&amp;ROW())="","",(B636-1)/COUNT([Data]))</f>
        <v/>
      </c>
      <c r="D636" s="5" t="str">
        <f ca="1">IF(INDIRECT("A"&amp;ROW())="","",B636/COUNT([Data]))</f>
        <v/>
      </c>
      <c r="E636" t="str">
        <f t="shared" ca="1" si="29"/>
        <v/>
      </c>
      <c r="F636" s="5" t="str">
        <f t="shared" ca="1" si="27"/>
        <v/>
      </c>
      <c r="G636" s="5" t="str">
        <f>IF(ROW()=7,MAX([D_i]),"")</f>
        <v/>
      </c>
      <c r="H636" s="69" t="str">
        <f ca="1">IF(INDIRECT("A"&amp;ROW())="","",RANK([Data],[Data],1)+COUNTIF([Data],Tabulka249[[#This Row],[Data]])-1)</f>
        <v/>
      </c>
      <c r="I636" s="5" t="str">
        <f ca="1">IF(INDIRECT("A"&amp;ROW())="","",(Tabulka249[[#This Row],[Pořadí2 - i2]]-1)/COUNT([Data]))</f>
        <v/>
      </c>
      <c r="J636" s="5" t="str">
        <f ca="1">IF(INDIRECT("A"&amp;ROW())="","",H636/COUNT([Data]))</f>
        <v/>
      </c>
      <c r="K636" s="72" t="str">
        <f ca="1">IF(INDIRECT("A"&amp;ROW())="","",NORMDIST(Tabulka249[[#This Row],[Data]],$X$6,$X$7,1))</f>
        <v/>
      </c>
      <c r="L636" s="5" t="str">
        <f t="shared" ca="1" si="28"/>
        <v/>
      </c>
      <c r="M636" s="5" t="str">
        <f>IF(ROW()=7,MAX(Tabulka249[D_i]),"")</f>
        <v/>
      </c>
      <c r="N636" s="5"/>
      <c r="O636" s="80"/>
      <c r="P636" s="80"/>
      <c r="Q636" s="80"/>
      <c r="R636" s="76" t="str">
        <f>IF(ROW()=7,IF(SUM([pomocná])&gt;0,SUM([pomocná]),1.36/SQRT(COUNT(Tabulka249[Data]))),"")</f>
        <v/>
      </c>
      <c r="S636" s="79"/>
      <c r="T636" s="72"/>
      <c r="U636" s="72"/>
      <c r="V636" s="72"/>
    </row>
    <row r="637" spans="1:22">
      <c r="A637" s="4" t="str">
        <f>IF('Odhad parametrů populace'!D640="","",'Odhad parametrů populace'!D640)</f>
        <v/>
      </c>
      <c r="B637" s="69" t="str">
        <f ca="1">IF(INDIRECT("A"&amp;ROW())="","",RANK(A637,[Data],1))</f>
        <v/>
      </c>
      <c r="C637" s="5" t="str">
        <f ca="1">IF(INDIRECT("A"&amp;ROW())="","",(B637-1)/COUNT([Data]))</f>
        <v/>
      </c>
      <c r="D637" s="5" t="str">
        <f ca="1">IF(INDIRECT("A"&amp;ROW())="","",B637/COUNT([Data]))</f>
        <v/>
      </c>
      <c r="E637" t="str">
        <f t="shared" ca="1" si="29"/>
        <v/>
      </c>
      <c r="F637" s="5" t="str">
        <f t="shared" ca="1" si="27"/>
        <v/>
      </c>
      <c r="G637" s="5" t="str">
        <f>IF(ROW()=7,MAX([D_i]),"")</f>
        <v/>
      </c>
      <c r="H637" s="69" t="str">
        <f ca="1">IF(INDIRECT("A"&amp;ROW())="","",RANK([Data],[Data],1)+COUNTIF([Data],Tabulka249[[#This Row],[Data]])-1)</f>
        <v/>
      </c>
      <c r="I637" s="5" t="str">
        <f ca="1">IF(INDIRECT("A"&amp;ROW())="","",(Tabulka249[[#This Row],[Pořadí2 - i2]]-1)/COUNT([Data]))</f>
        <v/>
      </c>
      <c r="J637" s="5" t="str">
        <f ca="1">IF(INDIRECT("A"&amp;ROW())="","",H637/COUNT([Data]))</f>
        <v/>
      </c>
      <c r="K637" s="72" t="str">
        <f ca="1">IF(INDIRECT("A"&amp;ROW())="","",NORMDIST(Tabulka249[[#This Row],[Data]],$X$6,$X$7,1))</f>
        <v/>
      </c>
      <c r="L637" s="5" t="str">
        <f t="shared" ca="1" si="28"/>
        <v/>
      </c>
      <c r="M637" s="5" t="str">
        <f>IF(ROW()=7,MAX(Tabulka249[D_i]),"")</f>
        <v/>
      </c>
      <c r="N637" s="5"/>
      <c r="O637" s="80"/>
      <c r="P637" s="80"/>
      <c r="Q637" s="80"/>
      <c r="R637" s="76" t="str">
        <f>IF(ROW()=7,IF(SUM([pomocná])&gt;0,SUM([pomocná]),1.36/SQRT(COUNT(Tabulka249[Data]))),"")</f>
        <v/>
      </c>
      <c r="S637" s="79"/>
      <c r="T637" s="72"/>
      <c r="U637" s="72"/>
      <c r="V637" s="72"/>
    </row>
    <row r="638" spans="1:22">
      <c r="A638" s="4" t="str">
        <f>IF('Odhad parametrů populace'!D641="","",'Odhad parametrů populace'!D641)</f>
        <v/>
      </c>
      <c r="B638" s="69" t="str">
        <f ca="1">IF(INDIRECT("A"&amp;ROW())="","",RANK(A638,[Data],1))</f>
        <v/>
      </c>
      <c r="C638" s="5" t="str">
        <f ca="1">IF(INDIRECT("A"&amp;ROW())="","",(B638-1)/COUNT([Data]))</f>
        <v/>
      </c>
      <c r="D638" s="5" t="str">
        <f ca="1">IF(INDIRECT("A"&amp;ROW())="","",B638/COUNT([Data]))</f>
        <v/>
      </c>
      <c r="E638" t="str">
        <f t="shared" ca="1" si="29"/>
        <v/>
      </c>
      <c r="F638" s="5" t="str">
        <f t="shared" ca="1" si="27"/>
        <v/>
      </c>
      <c r="G638" s="5" t="str">
        <f>IF(ROW()=7,MAX([D_i]),"")</f>
        <v/>
      </c>
      <c r="H638" s="69" t="str">
        <f ca="1">IF(INDIRECT("A"&amp;ROW())="","",RANK([Data],[Data],1)+COUNTIF([Data],Tabulka249[[#This Row],[Data]])-1)</f>
        <v/>
      </c>
      <c r="I638" s="5" t="str">
        <f ca="1">IF(INDIRECT("A"&amp;ROW())="","",(Tabulka249[[#This Row],[Pořadí2 - i2]]-1)/COUNT([Data]))</f>
        <v/>
      </c>
      <c r="J638" s="5" t="str">
        <f ca="1">IF(INDIRECT("A"&amp;ROW())="","",H638/COUNT([Data]))</f>
        <v/>
      </c>
      <c r="K638" s="72" t="str">
        <f ca="1">IF(INDIRECT("A"&amp;ROW())="","",NORMDIST(Tabulka249[[#This Row],[Data]],$X$6,$X$7,1))</f>
        <v/>
      </c>
      <c r="L638" s="5" t="str">
        <f t="shared" ca="1" si="28"/>
        <v/>
      </c>
      <c r="M638" s="5" t="str">
        <f>IF(ROW()=7,MAX(Tabulka249[D_i]),"")</f>
        <v/>
      </c>
      <c r="N638" s="5"/>
      <c r="O638" s="80"/>
      <c r="P638" s="80"/>
      <c r="Q638" s="80"/>
      <c r="R638" s="76" t="str">
        <f>IF(ROW()=7,IF(SUM([pomocná])&gt;0,SUM([pomocná]),1.36/SQRT(COUNT(Tabulka249[Data]))),"")</f>
        <v/>
      </c>
      <c r="S638" s="79"/>
      <c r="T638" s="72"/>
      <c r="U638" s="72"/>
      <c r="V638" s="72"/>
    </row>
    <row r="639" spans="1:22">
      <c r="A639" s="4" t="str">
        <f>IF('Odhad parametrů populace'!D642="","",'Odhad parametrů populace'!D642)</f>
        <v/>
      </c>
      <c r="B639" s="69" t="str">
        <f ca="1">IF(INDIRECT("A"&amp;ROW())="","",RANK(A639,[Data],1))</f>
        <v/>
      </c>
      <c r="C639" s="5" t="str">
        <f ca="1">IF(INDIRECT("A"&amp;ROW())="","",(B639-1)/COUNT([Data]))</f>
        <v/>
      </c>
      <c r="D639" s="5" t="str">
        <f ca="1">IF(INDIRECT("A"&amp;ROW())="","",B639/COUNT([Data]))</f>
        <v/>
      </c>
      <c r="E639" t="str">
        <f t="shared" ca="1" si="29"/>
        <v/>
      </c>
      <c r="F639" s="5" t="str">
        <f t="shared" ca="1" si="27"/>
        <v/>
      </c>
      <c r="G639" s="5" t="str">
        <f>IF(ROW()=7,MAX([D_i]),"")</f>
        <v/>
      </c>
      <c r="H639" s="69" t="str">
        <f ca="1">IF(INDIRECT("A"&amp;ROW())="","",RANK([Data],[Data],1)+COUNTIF([Data],Tabulka249[[#This Row],[Data]])-1)</f>
        <v/>
      </c>
      <c r="I639" s="5" t="str">
        <f ca="1">IF(INDIRECT("A"&amp;ROW())="","",(Tabulka249[[#This Row],[Pořadí2 - i2]]-1)/COUNT([Data]))</f>
        <v/>
      </c>
      <c r="J639" s="5" t="str">
        <f ca="1">IF(INDIRECT("A"&amp;ROW())="","",H639/COUNT([Data]))</f>
        <v/>
      </c>
      <c r="K639" s="72" t="str">
        <f ca="1">IF(INDIRECT("A"&amp;ROW())="","",NORMDIST(Tabulka249[[#This Row],[Data]],$X$6,$X$7,1))</f>
        <v/>
      </c>
      <c r="L639" s="5" t="str">
        <f t="shared" ca="1" si="28"/>
        <v/>
      </c>
      <c r="M639" s="5" t="str">
        <f>IF(ROW()=7,MAX(Tabulka249[D_i]),"")</f>
        <v/>
      </c>
      <c r="N639" s="5"/>
      <c r="O639" s="80"/>
      <c r="P639" s="80"/>
      <c r="Q639" s="80"/>
      <c r="R639" s="76" t="str">
        <f>IF(ROW()=7,IF(SUM([pomocná])&gt;0,SUM([pomocná]),1.36/SQRT(COUNT(Tabulka249[Data]))),"")</f>
        <v/>
      </c>
      <c r="S639" s="79"/>
      <c r="T639" s="72"/>
      <c r="U639" s="72"/>
      <c r="V639" s="72"/>
    </row>
    <row r="640" spans="1:22">
      <c r="A640" s="4" t="str">
        <f>IF('Odhad parametrů populace'!D643="","",'Odhad parametrů populace'!D643)</f>
        <v/>
      </c>
      <c r="B640" s="69" t="str">
        <f ca="1">IF(INDIRECT("A"&amp;ROW())="","",RANK(A640,[Data],1))</f>
        <v/>
      </c>
      <c r="C640" s="5" t="str">
        <f ca="1">IF(INDIRECT("A"&amp;ROW())="","",(B640-1)/COUNT([Data]))</f>
        <v/>
      </c>
      <c r="D640" s="5" t="str">
        <f ca="1">IF(INDIRECT("A"&amp;ROW())="","",B640/COUNT([Data]))</f>
        <v/>
      </c>
      <c r="E640" t="str">
        <f t="shared" ca="1" si="29"/>
        <v/>
      </c>
      <c r="F640" s="5" t="str">
        <f t="shared" ca="1" si="27"/>
        <v/>
      </c>
      <c r="G640" s="5" t="str">
        <f>IF(ROW()=7,MAX([D_i]),"")</f>
        <v/>
      </c>
      <c r="H640" s="69" t="str">
        <f ca="1">IF(INDIRECT("A"&amp;ROW())="","",RANK([Data],[Data],1)+COUNTIF([Data],Tabulka249[[#This Row],[Data]])-1)</f>
        <v/>
      </c>
      <c r="I640" s="5" t="str">
        <f ca="1">IF(INDIRECT("A"&amp;ROW())="","",(Tabulka249[[#This Row],[Pořadí2 - i2]]-1)/COUNT([Data]))</f>
        <v/>
      </c>
      <c r="J640" s="5" t="str">
        <f ca="1">IF(INDIRECT("A"&amp;ROW())="","",H640/COUNT([Data]))</f>
        <v/>
      </c>
      <c r="K640" s="72" t="str">
        <f ca="1">IF(INDIRECT("A"&amp;ROW())="","",NORMDIST(Tabulka249[[#This Row],[Data]],$X$6,$X$7,1))</f>
        <v/>
      </c>
      <c r="L640" s="5" t="str">
        <f t="shared" ca="1" si="28"/>
        <v/>
      </c>
      <c r="M640" s="5" t="str">
        <f>IF(ROW()=7,MAX(Tabulka249[D_i]),"")</f>
        <v/>
      </c>
      <c r="N640" s="5"/>
      <c r="O640" s="80"/>
      <c r="P640" s="80"/>
      <c r="Q640" s="80"/>
      <c r="R640" s="76" t="str">
        <f>IF(ROW()=7,IF(SUM([pomocná])&gt;0,SUM([pomocná]),1.36/SQRT(COUNT(Tabulka249[Data]))),"")</f>
        <v/>
      </c>
      <c r="S640" s="79"/>
      <c r="T640" s="72"/>
      <c r="U640" s="72"/>
      <c r="V640" s="72"/>
    </row>
    <row r="641" spans="1:22">
      <c r="A641" s="4" t="str">
        <f>IF('Odhad parametrů populace'!D644="","",'Odhad parametrů populace'!D644)</f>
        <v/>
      </c>
      <c r="B641" s="69" t="str">
        <f ca="1">IF(INDIRECT("A"&amp;ROW())="","",RANK(A641,[Data],1))</f>
        <v/>
      </c>
      <c r="C641" s="5" t="str">
        <f ca="1">IF(INDIRECT("A"&amp;ROW())="","",(B641-1)/COUNT([Data]))</f>
        <v/>
      </c>
      <c r="D641" s="5" t="str">
        <f ca="1">IF(INDIRECT("A"&amp;ROW())="","",B641/COUNT([Data]))</f>
        <v/>
      </c>
      <c r="E641" t="str">
        <f t="shared" ca="1" si="29"/>
        <v/>
      </c>
      <c r="F641" s="5" t="str">
        <f t="shared" ca="1" si="27"/>
        <v/>
      </c>
      <c r="G641" s="5" t="str">
        <f>IF(ROW()=7,MAX([D_i]),"")</f>
        <v/>
      </c>
      <c r="H641" s="69" t="str">
        <f ca="1">IF(INDIRECT("A"&amp;ROW())="","",RANK([Data],[Data],1)+COUNTIF([Data],Tabulka249[[#This Row],[Data]])-1)</f>
        <v/>
      </c>
      <c r="I641" s="5" t="str">
        <f ca="1">IF(INDIRECT("A"&amp;ROW())="","",(Tabulka249[[#This Row],[Pořadí2 - i2]]-1)/COUNT([Data]))</f>
        <v/>
      </c>
      <c r="J641" s="5" t="str">
        <f ca="1">IF(INDIRECT("A"&amp;ROW())="","",H641/COUNT([Data]))</f>
        <v/>
      </c>
      <c r="K641" s="72" t="str">
        <f ca="1">IF(INDIRECT("A"&amp;ROW())="","",NORMDIST(Tabulka249[[#This Row],[Data]],$X$6,$X$7,1))</f>
        <v/>
      </c>
      <c r="L641" s="5" t="str">
        <f t="shared" ca="1" si="28"/>
        <v/>
      </c>
      <c r="M641" s="5" t="str">
        <f>IF(ROW()=7,MAX(Tabulka249[D_i]),"")</f>
        <v/>
      </c>
      <c r="N641" s="5"/>
      <c r="O641" s="80"/>
      <c r="P641" s="80"/>
      <c r="Q641" s="80"/>
      <c r="R641" s="76" t="str">
        <f>IF(ROW()=7,IF(SUM([pomocná])&gt;0,SUM([pomocná]),1.36/SQRT(COUNT(Tabulka249[Data]))),"")</f>
        <v/>
      </c>
      <c r="S641" s="79"/>
      <c r="T641" s="72"/>
      <c r="U641" s="72"/>
      <c r="V641" s="72"/>
    </row>
    <row r="642" spans="1:22">
      <c r="A642" s="4" t="str">
        <f>IF('Odhad parametrů populace'!D645="","",'Odhad parametrů populace'!D645)</f>
        <v/>
      </c>
      <c r="B642" s="69" t="str">
        <f ca="1">IF(INDIRECT("A"&amp;ROW())="","",RANK(A642,[Data],1))</f>
        <v/>
      </c>
      <c r="C642" s="5" t="str">
        <f ca="1">IF(INDIRECT("A"&amp;ROW())="","",(B642-1)/COUNT([Data]))</f>
        <v/>
      </c>
      <c r="D642" s="5" t="str">
        <f ca="1">IF(INDIRECT("A"&amp;ROW())="","",B642/COUNT([Data]))</f>
        <v/>
      </c>
      <c r="E642" t="str">
        <f t="shared" ca="1" si="29"/>
        <v/>
      </c>
      <c r="F642" s="5" t="str">
        <f t="shared" ca="1" si="27"/>
        <v/>
      </c>
      <c r="G642" s="5" t="str">
        <f>IF(ROW()=7,MAX([D_i]),"")</f>
        <v/>
      </c>
      <c r="H642" s="69" t="str">
        <f ca="1">IF(INDIRECT("A"&amp;ROW())="","",RANK([Data],[Data],1)+COUNTIF([Data],Tabulka249[[#This Row],[Data]])-1)</f>
        <v/>
      </c>
      <c r="I642" s="5" t="str">
        <f ca="1">IF(INDIRECT("A"&amp;ROW())="","",(Tabulka249[[#This Row],[Pořadí2 - i2]]-1)/COUNT([Data]))</f>
        <v/>
      </c>
      <c r="J642" s="5" t="str">
        <f ca="1">IF(INDIRECT("A"&amp;ROW())="","",H642/COUNT([Data]))</f>
        <v/>
      </c>
      <c r="K642" s="72" t="str">
        <f ca="1">IF(INDIRECT("A"&amp;ROW())="","",NORMDIST(Tabulka249[[#This Row],[Data]],$X$6,$X$7,1))</f>
        <v/>
      </c>
      <c r="L642" s="5" t="str">
        <f t="shared" ca="1" si="28"/>
        <v/>
      </c>
      <c r="M642" s="5" t="str">
        <f>IF(ROW()=7,MAX(Tabulka249[D_i]),"")</f>
        <v/>
      </c>
      <c r="N642" s="5"/>
      <c r="O642" s="80"/>
      <c r="P642" s="80"/>
      <c r="Q642" s="80"/>
      <c r="R642" s="76" t="str">
        <f>IF(ROW()=7,IF(SUM([pomocná])&gt;0,SUM([pomocná]),1.36/SQRT(COUNT(Tabulka249[Data]))),"")</f>
        <v/>
      </c>
      <c r="S642" s="79"/>
      <c r="T642" s="72"/>
      <c r="U642" s="72"/>
      <c r="V642" s="72"/>
    </row>
    <row r="643" spans="1:22">
      <c r="A643" s="4" t="str">
        <f>IF('Odhad parametrů populace'!D646="","",'Odhad parametrů populace'!D646)</f>
        <v/>
      </c>
      <c r="B643" s="69" t="str">
        <f ca="1">IF(INDIRECT("A"&amp;ROW())="","",RANK(A643,[Data],1))</f>
        <v/>
      </c>
      <c r="C643" s="5" t="str">
        <f ca="1">IF(INDIRECT("A"&amp;ROW())="","",(B643-1)/COUNT([Data]))</f>
        <v/>
      </c>
      <c r="D643" s="5" t="str">
        <f ca="1">IF(INDIRECT("A"&amp;ROW())="","",B643/COUNT([Data]))</f>
        <v/>
      </c>
      <c r="E643" t="str">
        <f t="shared" ca="1" si="29"/>
        <v/>
      </c>
      <c r="F643" s="5" t="str">
        <f t="shared" ca="1" si="27"/>
        <v/>
      </c>
      <c r="G643" s="5" t="str">
        <f>IF(ROW()=7,MAX([D_i]),"")</f>
        <v/>
      </c>
      <c r="H643" s="69" t="str">
        <f ca="1">IF(INDIRECT("A"&amp;ROW())="","",RANK([Data],[Data],1)+COUNTIF([Data],Tabulka249[[#This Row],[Data]])-1)</f>
        <v/>
      </c>
      <c r="I643" s="5" t="str">
        <f ca="1">IF(INDIRECT("A"&amp;ROW())="","",(Tabulka249[[#This Row],[Pořadí2 - i2]]-1)/COUNT([Data]))</f>
        <v/>
      </c>
      <c r="J643" s="5" t="str">
        <f ca="1">IF(INDIRECT("A"&amp;ROW())="","",H643/COUNT([Data]))</f>
        <v/>
      </c>
      <c r="K643" s="72" t="str">
        <f ca="1">IF(INDIRECT("A"&amp;ROW())="","",NORMDIST(Tabulka249[[#This Row],[Data]],$X$6,$X$7,1))</f>
        <v/>
      </c>
      <c r="L643" s="5" t="str">
        <f t="shared" ca="1" si="28"/>
        <v/>
      </c>
      <c r="M643" s="5" t="str">
        <f>IF(ROW()=7,MAX(Tabulka249[D_i]),"")</f>
        <v/>
      </c>
      <c r="N643" s="5"/>
      <c r="O643" s="80"/>
      <c r="P643" s="80"/>
      <c r="Q643" s="80"/>
      <c r="R643" s="76" t="str">
        <f>IF(ROW()=7,IF(SUM([pomocná])&gt;0,SUM([pomocná]),1.36/SQRT(COUNT(Tabulka249[Data]))),"")</f>
        <v/>
      </c>
      <c r="S643" s="79"/>
      <c r="T643" s="72"/>
      <c r="U643" s="72"/>
      <c r="V643" s="72"/>
    </row>
    <row r="644" spans="1:22">
      <c r="A644" s="4" t="str">
        <f>IF('Odhad parametrů populace'!D647="","",'Odhad parametrů populace'!D647)</f>
        <v/>
      </c>
      <c r="B644" s="69" t="str">
        <f ca="1">IF(INDIRECT("A"&amp;ROW())="","",RANK(A644,[Data],1))</f>
        <v/>
      </c>
      <c r="C644" s="5" t="str">
        <f ca="1">IF(INDIRECT("A"&amp;ROW())="","",(B644-1)/COUNT([Data]))</f>
        <v/>
      </c>
      <c r="D644" s="5" t="str">
        <f ca="1">IF(INDIRECT("A"&amp;ROW())="","",B644/COUNT([Data]))</f>
        <v/>
      </c>
      <c r="E644" t="str">
        <f t="shared" ca="1" si="29"/>
        <v/>
      </c>
      <c r="F644" s="5" t="str">
        <f t="shared" ca="1" si="27"/>
        <v/>
      </c>
      <c r="G644" s="5" t="str">
        <f>IF(ROW()=7,MAX([D_i]),"")</f>
        <v/>
      </c>
      <c r="H644" s="69" t="str">
        <f ca="1">IF(INDIRECT("A"&amp;ROW())="","",RANK([Data],[Data],1)+COUNTIF([Data],Tabulka249[[#This Row],[Data]])-1)</f>
        <v/>
      </c>
      <c r="I644" s="5" t="str">
        <f ca="1">IF(INDIRECT("A"&amp;ROW())="","",(Tabulka249[[#This Row],[Pořadí2 - i2]]-1)/COUNT([Data]))</f>
        <v/>
      </c>
      <c r="J644" s="5" t="str">
        <f ca="1">IF(INDIRECT("A"&amp;ROW())="","",H644/COUNT([Data]))</f>
        <v/>
      </c>
      <c r="K644" s="72" t="str">
        <f ca="1">IF(INDIRECT("A"&amp;ROW())="","",NORMDIST(Tabulka249[[#This Row],[Data]],$X$6,$X$7,1))</f>
        <v/>
      </c>
      <c r="L644" s="5" t="str">
        <f t="shared" ca="1" si="28"/>
        <v/>
      </c>
      <c r="M644" s="5" t="str">
        <f>IF(ROW()=7,MAX(Tabulka249[D_i]),"")</f>
        <v/>
      </c>
      <c r="N644" s="5"/>
      <c r="O644" s="80"/>
      <c r="P644" s="80"/>
      <c r="Q644" s="80"/>
      <c r="R644" s="76" t="str">
        <f>IF(ROW()=7,IF(SUM([pomocná])&gt;0,SUM([pomocná]),1.36/SQRT(COUNT(Tabulka249[Data]))),"")</f>
        <v/>
      </c>
      <c r="S644" s="79"/>
      <c r="T644" s="72"/>
      <c r="U644" s="72"/>
      <c r="V644" s="72"/>
    </row>
    <row r="645" spans="1:22">
      <c r="A645" s="4" t="str">
        <f>IF('Odhad parametrů populace'!D648="","",'Odhad parametrů populace'!D648)</f>
        <v/>
      </c>
      <c r="B645" s="69" t="str">
        <f ca="1">IF(INDIRECT("A"&amp;ROW())="","",RANK(A645,[Data],1))</f>
        <v/>
      </c>
      <c r="C645" s="5" t="str">
        <f ca="1">IF(INDIRECT("A"&amp;ROW())="","",(B645-1)/COUNT([Data]))</f>
        <v/>
      </c>
      <c r="D645" s="5" t="str">
        <f ca="1">IF(INDIRECT("A"&amp;ROW())="","",B645/COUNT([Data]))</f>
        <v/>
      </c>
      <c r="E645" t="str">
        <f t="shared" ca="1" si="29"/>
        <v/>
      </c>
      <c r="F645" s="5" t="str">
        <f t="shared" ca="1" si="27"/>
        <v/>
      </c>
      <c r="G645" s="5" t="str">
        <f>IF(ROW()=7,MAX([D_i]),"")</f>
        <v/>
      </c>
      <c r="H645" s="69" t="str">
        <f ca="1">IF(INDIRECT("A"&amp;ROW())="","",RANK([Data],[Data],1)+COUNTIF([Data],Tabulka249[[#This Row],[Data]])-1)</f>
        <v/>
      </c>
      <c r="I645" s="5" t="str">
        <f ca="1">IF(INDIRECT("A"&amp;ROW())="","",(Tabulka249[[#This Row],[Pořadí2 - i2]]-1)/COUNT([Data]))</f>
        <v/>
      </c>
      <c r="J645" s="5" t="str">
        <f ca="1">IF(INDIRECT("A"&amp;ROW())="","",H645/COUNT([Data]))</f>
        <v/>
      </c>
      <c r="K645" s="72" t="str">
        <f ca="1">IF(INDIRECT("A"&amp;ROW())="","",NORMDIST(Tabulka249[[#This Row],[Data]],$X$6,$X$7,1))</f>
        <v/>
      </c>
      <c r="L645" s="5" t="str">
        <f t="shared" ca="1" si="28"/>
        <v/>
      </c>
      <c r="M645" s="5" t="str">
        <f>IF(ROW()=7,MAX(Tabulka249[D_i]),"")</f>
        <v/>
      </c>
      <c r="N645" s="5"/>
      <c r="O645" s="80"/>
      <c r="P645" s="80"/>
      <c r="Q645" s="80"/>
      <c r="R645" s="76" t="str">
        <f>IF(ROW()=7,IF(SUM([pomocná])&gt;0,SUM([pomocná]),1.36/SQRT(COUNT(Tabulka249[Data]))),"")</f>
        <v/>
      </c>
      <c r="S645" s="79"/>
      <c r="T645" s="72"/>
      <c r="U645" s="72"/>
      <c r="V645" s="72"/>
    </row>
    <row r="646" spans="1:22">
      <c r="A646" s="4" t="str">
        <f>IF('Odhad parametrů populace'!D649="","",'Odhad parametrů populace'!D649)</f>
        <v/>
      </c>
      <c r="B646" s="69" t="str">
        <f ca="1">IF(INDIRECT("A"&amp;ROW())="","",RANK(A646,[Data],1))</f>
        <v/>
      </c>
      <c r="C646" s="5" t="str">
        <f ca="1">IF(INDIRECT("A"&amp;ROW())="","",(B646-1)/COUNT([Data]))</f>
        <v/>
      </c>
      <c r="D646" s="5" t="str">
        <f ca="1">IF(INDIRECT("A"&amp;ROW())="","",B646/COUNT([Data]))</f>
        <v/>
      </c>
      <c r="E646" t="str">
        <f t="shared" ca="1" si="29"/>
        <v/>
      </c>
      <c r="F646" s="5" t="str">
        <f t="shared" ca="1" si="27"/>
        <v/>
      </c>
      <c r="G646" s="5" t="str">
        <f>IF(ROW()=7,MAX([D_i]),"")</f>
        <v/>
      </c>
      <c r="H646" s="69" t="str">
        <f ca="1">IF(INDIRECT("A"&amp;ROW())="","",RANK([Data],[Data],1)+COUNTIF([Data],Tabulka249[[#This Row],[Data]])-1)</f>
        <v/>
      </c>
      <c r="I646" s="5" t="str">
        <f ca="1">IF(INDIRECT("A"&amp;ROW())="","",(Tabulka249[[#This Row],[Pořadí2 - i2]]-1)/COUNT([Data]))</f>
        <v/>
      </c>
      <c r="J646" s="5" t="str">
        <f ca="1">IF(INDIRECT("A"&amp;ROW())="","",H646/COUNT([Data]))</f>
        <v/>
      </c>
      <c r="K646" s="72" t="str">
        <f ca="1">IF(INDIRECT("A"&amp;ROW())="","",NORMDIST(Tabulka249[[#This Row],[Data]],$X$6,$X$7,1))</f>
        <v/>
      </c>
      <c r="L646" s="5" t="str">
        <f t="shared" ca="1" si="28"/>
        <v/>
      </c>
      <c r="M646" s="5" t="str">
        <f>IF(ROW()=7,MAX(Tabulka249[D_i]),"")</f>
        <v/>
      </c>
      <c r="N646" s="5"/>
      <c r="O646" s="80"/>
      <c r="P646" s="80"/>
      <c r="Q646" s="80"/>
      <c r="R646" s="76" t="str">
        <f>IF(ROW()=7,IF(SUM([pomocná])&gt;0,SUM([pomocná]),1.36/SQRT(COUNT(Tabulka249[Data]))),"")</f>
        <v/>
      </c>
      <c r="S646" s="79"/>
      <c r="T646" s="72"/>
      <c r="U646" s="72"/>
      <c r="V646" s="72"/>
    </row>
    <row r="647" spans="1:22">
      <c r="A647" s="4" t="str">
        <f>IF('Odhad parametrů populace'!D650="","",'Odhad parametrů populace'!D650)</f>
        <v/>
      </c>
      <c r="B647" s="69" t="str">
        <f ca="1">IF(INDIRECT("A"&amp;ROW())="","",RANK(A647,[Data],1))</f>
        <v/>
      </c>
      <c r="C647" s="5" t="str">
        <f ca="1">IF(INDIRECT("A"&amp;ROW())="","",(B647-1)/COUNT([Data]))</f>
        <v/>
      </c>
      <c r="D647" s="5" t="str">
        <f ca="1">IF(INDIRECT("A"&amp;ROW())="","",B647/COUNT([Data]))</f>
        <v/>
      </c>
      <c r="E647" t="str">
        <f t="shared" ca="1" si="29"/>
        <v/>
      </c>
      <c r="F647" s="5" t="str">
        <f t="shared" ref="F647:F710" ca="1" si="30">IF(INDIRECT("A"&amp;ROW())="","",MAX(ABS(C647-E647),ABS(D647-E647)))</f>
        <v/>
      </c>
      <c r="G647" s="5" t="str">
        <f>IF(ROW()=7,MAX([D_i]),"")</f>
        <v/>
      </c>
      <c r="H647" s="69" t="str">
        <f ca="1">IF(INDIRECT("A"&amp;ROW())="","",RANK([Data],[Data],1)+COUNTIF([Data],Tabulka249[[#This Row],[Data]])-1)</f>
        <v/>
      </c>
      <c r="I647" s="5" t="str">
        <f ca="1">IF(INDIRECT("A"&amp;ROW())="","",(Tabulka249[[#This Row],[Pořadí2 - i2]]-1)/COUNT([Data]))</f>
        <v/>
      </c>
      <c r="J647" s="5" t="str">
        <f ca="1">IF(INDIRECT("A"&amp;ROW())="","",H647/COUNT([Data]))</f>
        <v/>
      </c>
      <c r="K647" s="72" t="str">
        <f ca="1">IF(INDIRECT("A"&amp;ROW())="","",NORMDIST(Tabulka249[[#This Row],[Data]],$X$6,$X$7,1))</f>
        <v/>
      </c>
      <c r="L647" s="5" t="str">
        <f t="shared" ref="L647:L710" ca="1" si="31">IF(INDIRECT("A"&amp;ROW())="","",MAX(ABS(I647-K647),ABS(J647-K647)))</f>
        <v/>
      </c>
      <c r="M647" s="5" t="str">
        <f>IF(ROW()=7,MAX(Tabulka249[D_i]),"")</f>
        <v/>
      </c>
      <c r="N647" s="5"/>
      <c r="O647" s="80"/>
      <c r="P647" s="80"/>
      <c r="Q647" s="80"/>
      <c r="R647" s="76" t="str">
        <f>IF(ROW()=7,IF(SUM([pomocná])&gt;0,SUM([pomocná]),1.36/SQRT(COUNT(Tabulka249[Data]))),"")</f>
        <v/>
      </c>
      <c r="S647" s="79"/>
      <c r="T647" s="72"/>
      <c r="U647" s="72"/>
      <c r="V647" s="72"/>
    </row>
    <row r="648" spans="1:22">
      <c r="A648" s="4" t="str">
        <f>IF('Odhad parametrů populace'!D651="","",'Odhad parametrů populace'!D651)</f>
        <v/>
      </c>
      <c r="B648" s="69" t="str">
        <f ca="1">IF(INDIRECT("A"&amp;ROW())="","",RANK(A648,[Data],1))</f>
        <v/>
      </c>
      <c r="C648" s="5" t="str">
        <f ca="1">IF(INDIRECT("A"&amp;ROW())="","",(B648-1)/COUNT([Data]))</f>
        <v/>
      </c>
      <c r="D648" s="5" t="str">
        <f ca="1">IF(INDIRECT("A"&amp;ROW())="","",B648/COUNT([Data]))</f>
        <v/>
      </c>
      <c r="E648" t="str">
        <f t="shared" ref="E648:E711" ca="1" si="32">IF(INDIRECT("A"&amp;ROW())="","",NORMDIST(A648,$X$6,$X$7,1))</f>
        <v/>
      </c>
      <c r="F648" s="5" t="str">
        <f t="shared" ca="1" si="30"/>
        <v/>
      </c>
      <c r="G648" s="5" t="str">
        <f>IF(ROW()=7,MAX([D_i]),"")</f>
        <v/>
      </c>
      <c r="H648" s="69" t="str">
        <f ca="1">IF(INDIRECT("A"&amp;ROW())="","",RANK([Data],[Data],1)+COUNTIF([Data],Tabulka249[[#This Row],[Data]])-1)</f>
        <v/>
      </c>
      <c r="I648" s="5" t="str">
        <f ca="1">IF(INDIRECT("A"&amp;ROW())="","",(Tabulka249[[#This Row],[Pořadí2 - i2]]-1)/COUNT([Data]))</f>
        <v/>
      </c>
      <c r="J648" s="5" t="str">
        <f ca="1">IF(INDIRECT("A"&amp;ROW())="","",H648/COUNT([Data]))</f>
        <v/>
      </c>
      <c r="K648" s="72" t="str">
        <f ca="1">IF(INDIRECT("A"&amp;ROW())="","",NORMDIST(Tabulka249[[#This Row],[Data]],$X$6,$X$7,1))</f>
        <v/>
      </c>
      <c r="L648" s="5" t="str">
        <f t="shared" ca="1" si="31"/>
        <v/>
      </c>
      <c r="M648" s="5" t="str">
        <f>IF(ROW()=7,MAX(Tabulka249[D_i]),"")</f>
        <v/>
      </c>
      <c r="N648" s="5"/>
      <c r="O648" s="80"/>
      <c r="P648" s="80"/>
      <c r="Q648" s="80"/>
      <c r="R648" s="76" t="str">
        <f>IF(ROW()=7,IF(SUM([pomocná])&gt;0,SUM([pomocná]),1.36/SQRT(COUNT(Tabulka249[Data]))),"")</f>
        <v/>
      </c>
      <c r="S648" s="79"/>
      <c r="T648" s="72"/>
      <c r="U648" s="72"/>
      <c r="V648" s="72"/>
    </row>
    <row r="649" spans="1:22">
      <c r="A649" s="4" t="str">
        <f>IF('Odhad parametrů populace'!D652="","",'Odhad parametrů populace'!D652)</f>
        <v/>
      </c>
      <c r="B649" s="69" t="str">
        <f ca="1">IF(INDIRECT("A"&amp;ROW())="","",RANK(A649,[Data],1))</f>
        <v/>
      </c>
      <c r="C649" s="5" t="str">
        <f ca="1">IF(INDIRECT("A"&amp;ROW())="","",(B649-1)/COUNT([Data]))</f>
        <v/>
      </c>
      <c r="D649" s="5" t="str">
        <f ca="1">IF(INDIRECT("A"&amp;ROW())="","",B649/COUNT([Data]))</f>
        <v/>
      </c>
      <c r="E649" t="str">
        <f t="shared" ca="1" si="32"/>
        <v/>
      </c>
      <c r="F649" s="5" t="str">
        <f t="shared" ca="1" si="30"/>
        <v/>
      </c>
      <c r="G649" s="5" t="str">
        <f>IF(ROW()=7,MAX([D_i]),"")</f>
        <v/>
      </c>
      <c r="H649" s="69" t="str">
        <f ca="1">IF(INDIRECT("A"&amp;ROW())="","",RANK([Data],[Data],1)+COUNTIF([Data],Tabulka249[[#This Row],[Data]])-1)</f>
        <v/>
      </c>
      <c r="I649" s="5" t="str">
        <f ca="1">IF(INDIRECT("A"&amp;ROW())="","",(Tabulka249[[#This Row],[Pořadí2 - i2]]-1)/COUNT([Data]))</f>
        <v/>
      </c>
      <c r="J649" s="5" t="str">
        <f ca="1">IF(INDIRECT("A"&amp;ROW())="","",H649/COUNT([Data]))</f>
        <v/>
      </c>
      <c r="K649" s="72" t="str">
        <f ca="1">IF(INDIRECT("A"&amp;ROW())="","",NORMDIST(Tabulka249[[#This Row],[Data]],$X$6,$X$7,1))</f>
        <v/>
      </c>
      <c r="L649" s="5" t="str">
        <f t="shared" ca="1" si="31"/>
        <v/>
      </c>
      <c r="M649" s="5" t="str">
        <f>IF(ROW()=7,MAX(Tabulka249[D_i]),"")</f>
        <v/>
      </c>
      <c r="N649" s="5"/>
      <c r="O649" s="80"/>
      <c r="P649" s="80"/>
      <c r="Q649" s="80"/>
      <c r="R649" s="76" t="str">
        <f>IF(ROW()=7,IF(SUM([pomocná])&gt;0,SUM([pomocná]),1.36/SQRT(COUNT(Tabulka249[Data]))),"")</f>
        <v/>
      </c>
      <c r="S649" s="79"/>
      <c r="T649" s="72"/>
      <c r="U649" s="72"/>
      <c r="V649" s="72"/>
    </row>
    <row r="650" spans="1:22">
      <c r="A650" s="4" t="str">
        <f>IF('Odhad parametrů populace'!D653="","",'Odhad parametrů populace'!D653)</f>
        <v/>
      </c>
      <c r="B650" s="69" t="str">
        <f ca="1">IF(INDIRECT("A"&amp;ROW())="","",RANK(A650,[Data],1))</f>
        <v/>
      </c>
      <c r="C650" s="5" t="str">
        <f ca="1">IF(INDIRECT("A"&amp;ROW())="","",(B650-1)/COUNT([Data]))</f>
        <v/>
      </c>
      <c r="D650" s="5" t="str">
        <f ca="1">IF(INDIRECT("A"&amp;ROW())="","",B650/COUNT([Data]))</f>
        <v/>
      </c>
      <c r="E650" t="str">
        <f t="shared" ca="1" si="32"/>
        <v/>
      </c>
      <c r="F650" s="5" t="str">
        <f t="shared" ca="1" si="30"/>
        <v/>
      </c>
      <c r="G650" s="5" t="str">
        <f>IF(ROW()=7,MAX([D_i]),"")</f>
        <v/>
      </c>
      <c r="H650" s="69" t="str">
        <f ca="1">IF(INDIRECT("A"&amp;ROW())="","",RANK([Data],[Data],1)+COUNTIF([Data],Tabulka249[[#This Row],[Data]])-1)</f>
        <v/>
      </c>
      <c r="I650" s="5" t="str">
        <f ca="1">IF(INDIRECT("A"&amp;ROW())="","",(Tabulka249[[#This Row],[Pořadí2 - i2]]-1)/COUNT([Data]))</f>
        <v/>
      </c>
      <c r="J650" s="5" t="str">
        <f ca="1">IF(INDIRECT("A"&amp;ROW())="","",H650/COUNT([Data]))</f>
        <v/>
      </c>
      <c r="K650" s="72" t="str">
        <f ca="1">IF(INDIRECT("A"&amp;ROW())="","",NORMDIST(Tabulka249[[#This Row],[Data]],$X$6,$X$7,1))</f>
        <v/>
      </c>
      <c r="L650" s="5" t="str">
        <f t="shared" ca="1" si="31"/>
        <v/>
      </c>
      <c r="M650" s="5" t="str">
        <f>IF(ROW()=7,MAX(Tabulka249[D_i]),"")</f>
        <v/>
      </c>
      <c r="N650" s="5"/>
      <c r="O650" s="80"/>
      <c r="P650" s="80"/>
      <c r="Q650" s="80"/>
      <c r="R650" s="76" t="str">
        <f>IF(ROW()=7,IF(SUM([pomocná])&gt;0,SUM([pomocná]),1.36/SQRT(COUNT(Tabulka249[Data]))),"")</f>
        <v/>
      </c>
      <c r="S650" s="79"/>
      <c r="T650" s="72"/>
      <c r="U650" s="72"/>
      <c r="V650" s="72"/>
    </row>
    <row r="651" spans="1:22">
      <c r="A651" s="4" t="str">
        <f>IF('Odhad parametrů populace'!D654="","",'Odhad parametrů populace'!D654)</f>
        <v/>
      </c>
      <c r="B651" s="69" t="str">
        <f ca="1">IF(INDIRECT("A"&amp;ROW())="","",RANK(A651,[Data],1))</f>
        <v/>
      </c>
      <c r="C651" s="5" t="str">
        <f ca="1">IF(INDIRECT("A"&amp;ROW())="","",(B651-1)/COUNT([Data]))</f>
        <v/>
      </c>
      <c r="D651" s="5" t="str">
        <f ca="1">IF(INDIRECT("A"&amp;ROW())="","",B651/COUNT([Data]))</f>
        <v/>
      </c>
      <c r="E651" t="str">
        <f t="shared" ca="1" si="32"/>
        <v/>
      </c>
      <c r="F651" s="5" t="str">
        <f t="shared" ca="1" si="30"/>
        <v/>
      </c>
      <c r="G651" s="5" t="str">
        <f>IF(ROW()=7,MAX([D_i]),"")</f>
        <v/>
      </c>
      <c r="H651" s="69" t="str">
        <f ca="1">IF(INDIRECT("A"&amp;ROW())="","",RANK([Data],[Data],1)+COUNTIF([Data],Tabulka249[[#This Row],[Data]])-1)</f>
        <v/>
      </c>
      <c r="I651" s="5" t="str">
        <f ca="1">IF(INDIRECT("A"&amp;ROW())="","",(Tabulka249[[#This Row],[Pořadí2 - i2]]-1)/COUNT([Data]))</f>
        <v/>
      </c>
      <c r="J651" s="5" t="str">
        <f ca="1">IF(INDIRECT("A"&amp;ROW())="","",H651/COUNT([Data]))</f>
        <v/>
      </c>
      <c r="K651" s="72" t="str">
        <f ca="1">IF(INDIRECT("A"&amp;ROW())="","",NORMDIST(Tabulka249[[#This Row],[Data]],$X$6,$X$7,1))</f>
        <v/>
      </c>
      <c r="L651" s="5" t="str">
        <f t="shared" ca="1" si="31"/>
        <v/>
      </c>
      <c r="M651" s="5" t="str">
        <f>IF(ROW()=7,MAX(Tabulka249[D_i]),"")</f>
        <v/>
      </c>
      <c r="N651" s="5"/>
      <c r="O651" s="80"/>
      <c r="P651" s="80"/>
      <c r="Q651" s="80"/>
      <c r="R651" s="76" t="str">
        <f>IF(ROW()=7,IF(SUM([pomocná])&gt;0,SUM([pomocná]),1.36/SQRT(COUNT(Tabulka249[Data]))),"")</f>
        <v/>
      </c>
      <c r="S651" s="79"/>
      <c r="T651" s="72"/>
      <c r="U651" s="72"/>
      <c r="V651" s="72"/>
    </row>
    <row r="652" spans="1:22">
      <c r="A652" s="4" t="str">
        <f>IF('Odhad parametrů populace'!D655="","",'Odhad parametrů populace'!D655)</f>
        <v/>
      </c>
      <c r="B652" s="69" t="str">
        <f ca="1">IF(INDIRECT("A"&amp;ROW())="","",RANK(A652,[Data],1))</f>
        <v/>
      </c>
      <c r="C652" s="5" t="str">
        <f ca="1">IF(INDIRECT("A"&amp;ROW())="","",(B652-1)/COUNT([Data]))</f>
        <v/>
      </c>
      <c r="D652" s="5" t="str">
        <f ca="1">IF(INDIRECT("A"&amp;ROW())="","",B652/COUNT([Data]))</f>
        <v/>
      </c>
      <c r="E652" t="str">
        <f t="shared" ca="1" si="32"/>
        <v/>
      </c>
      <c r="F652" s="5" t="str">
        <f t="shared" ca="1" si="30"/>
        <v/>
      </c>
      <c r="G652" s="5" t="str">
        <f>IF(ROW()=7,MAX([D_i]),"")</f>
        <v/>
      </c>
      <c r="H652" s="69" t="str">
        <f ca="1">IF(INDIRECT("A"&amp;ROW())="","",RANK([Data],[Data],1)+COUNTIF([Data],Tabulka249[[#This Row],[Data]])-1)</f>
        <v/>
      </c>
      <c r="I652" s="5" t="str">
        <f ca="1">IF(INDIRECT("A"&amp;ROW())="","",(Tabulka249[[#This Row],[Pořadí2 - i2]]-1)/COUNT([Data]))</f>
        <v/>
      </c>
      <c r="J652" s="5" t="str">
        <f ca="1">IF(INDIRECT("A"&amp;ROW())="","",H652/COUNT([Data]))</f>
        <v/>
      </c>
      <c r="K652" s="72" t="str">
        <f ca="1">IF(INDIRECT("A"&amp;ROW())="","",NORMDIST(Tabulka249[[#This Row],[Data]],$X$6,$X$7,1))</f>
        <v/>
      </c>
      <c r="L652" s="5" t="str">
        <f t="shared" ca="1" si="31"/>
        <v/>
      </c>
      <c r="M652" s="5" t="str">
        <f>IF(ROW()=7,MAX(Tabulka249[D_i]),"")</f>
        <v/>
      </c>
      <c r="N652" s="5"/>
      <c r="O652" s="80"/>
      <c r="P652" s="80"/>
      <c r="Q652" s="80"/>
      <c r="R652" s="76" t="str">
        <f>IF(ROW()=7,IF(SUM([pomocná])&gt;0,SUM([pomocná]),1.36/SQRT(COUNT(Tabulka249[Data]))),"")</f>
        <v/>
      </c>
      <c r="S652" s="79"/>
      <c r="T652" s="72"/>
      <c r="U652" s="72"/>
      <c r="V652" s="72"/>
    </row>
    <row r="653" spans="1:22">
      <c r="A653" s="4" t="str">
        <f>IF('Odhad parametrů populace'!D656="","",'Odhad parametrů populace'!D656)</f>
        <v/>
      </c>
      <c r="B653" s="69" t="str">
        <f ca="1">IF(INDIRECT("A"&amp;ROW())="","",RANK(A653,[Data],1))</f>
        <v/>
      </c>
      <c r="C653" s="5" t="str">
        <f ca="1">IF(INDIRECT("A"&amp;ROW())="","",(B653-1)/COUNT([Data]))</f>
        <v/>
      </c>
      <c r="D653" s="5" t="str">
        <f ca="1">IF(INDIRECT("A"&amp;ROW())="","",B653/COUNT([Data]))</f>
        <v/>
      </c>
      <c r="E653" t="str">
        <f t="shared" ca="1" si="32"/>
        <v/>
      </c>
      <c r="F653" s="5" t="str">
        <f t="shared" ca="1" si="30"/>
        <v/>
      </c>
      <c r="G653" s="5" t="str">
        <f>IF(ROW()=7,MAX([D_i]),"")</f>
        <v/>
      </c>
      <c r="H653" s="69" t="str">
        <f ca="1">IF(INDIRECT("A"&amp;ROW())="","",RANK([Data],[Data],1)+COUNTIF([Data],Tabulka249[[#This Row],[Data]])-1)</f>
        <v/>
      </c>
      <c r="I653" s="5" t="str">
        <f ca="1">IF(INDIRECT("A"&amp;ROW())="","",(Tabulka249[[#This Row],[Pořadí2 - i2]]-1)/COUNT([Data]))</f>
        <v/>
      </c>
      <c r="J653" s="5" t="str">
        <f ca="1">IF(INDIRECT("A"&amp;ROW())="","",H653/COUNT([Data]))</f>
        <v/>
      </c>
      <c r="K653" s="72" t="str">
        <f ca="1">IF(INDIRECT("A"&amp;ROW())="","",NORMDIST(Tabulka249[[#This Row],[Data]],$X$6,$X$7,1))</f>
        <v/>
      </c>
      <c r="L653" s="5" t="str">
        <f t="shared" ca="1" si="31"/>
        <v/>
      </c>
      <c r="M653" s="5" t="str">
        <f>IF(ROW()=7,MAX(Tabulka249[D_i]),"")</f>
        <v/>
      </c>
      <c r="N653" s="5"/>
      <c r="O653" s="80"/>
      <c r="P653" s="80"/>
      <c r="Q653" s="80"/>
      <c r="R653" s="76" t="str">
        <f>IF(ROW()=7,IF(SUM([pomocná])&gt;0,SUM([pomocná]),1.36/SQRT(COUNT(Tabulka249[Data]))),"")</f>
        <v/>
      </c>
      <c r="S653" s="79"/>
      <c r="T653" s="72"/>
      <c r="U653" s="72"/>
      <c r="V653" s="72"/>
    </row>
    <row r="654" spans="1:22">
      <c r="A654" s="4" t="str">
        <f>IF('Odhad parametrů populace'!D657="","",'Odhad parametrů populace'!D657)</f>
        <v/>
      </c>
      <c r="B654" s="69" t="str">
        <f ca="1">IF(INDIRECT("A"&amp;ROW())="","",RANK(A654,[Data],1))</f>
        <v/>
      </c>
      <c r="C654" s="5" t="str">
        <f ca="1">IF(INDIRECT("A"&amp;ROW())="","",(B654-1)/COUNT([Data]))</f>
        <v/>
      </c>
      <c r="D654" s="5" t="str">
        <f ca="1">IF(INDIRECT("A"&amp;ROW())="","",B654/COUNT([Data]))</f>
        <v/>
      </c>
      <c r="E654" t="str">
        <f t="shared" ca="1" si="32"/>
        <v/>
      </c>
      <c r="F654" s="5" t="str">
        <f t="shared" ca="1" si="30"/>
        <v/>
      </c>
      <c r="G654" s="5" t="str">
        <f>IF(ROW()=7,MAX([D_i]),"")</f>
        <v/>
      </c>
      <c r="H654" s="69" t="str">
        <f ca="1">IF(INDIRECT("A"&amp;ROW())="","",RANK([Data],[Data],1)+COUNTIF([Data],Tabulka249[[#This Row],[Data]])-1)</f>
        <v/>
      </c>
      <c r="I654" s="5" t="str">
        <f ca="1">IF(INDIRECT("A"&amp;ROW())="","",(Tabulka249[[#This Row],[Pořadí2 - i2]]-1)/COUNT([Data]))</f>
        <v/>
      </c>
      <c r="J654" s="5" t="str">
        <f ca="1">IF(INDIRECT("A"&amp;ROW())="","",H654/COUNT([Data]))</f>
        <v/>
      </c>
      <c r="K654" s="72" t="str">
        <f ca="1">IF(INDIRECT("A"&amp;ROW())="","",NORMDIST(Tabulka249[[#This Row],[Data]],$X$6,$X$7,1))</f>
        <v/>
      </c>
      <c r="L654" s="5" t="str">
        <f t="shared" ca="1" si="31"/>
        <v/>
      </c>
      <c r="M654" s="5" t="str">
        <f>IF(ROW()=7,MAX(Tabulka249[D_i]),"")</f>
        <v/>
      </c>
      <c r="N654" s="5"/>
      <c r="O654" s="80"/>
      <c r="P654" s="80"/>
      <c r="Q654" s="80"/>
      <c r="R654" s="76" t="str">
        <f>IF(ROW()=7,IF(SUM([pomocná])&gt;0,SUM([pomocná]),1.36/SQRT(COUNT(Tabulka249[Data]))),"")</f>
        <v/>
      </c>
      <c r="S654" s="79"/>
      <c r="T654" s="72"/>
      <c r="U654" s="72"/>
      <c r="V654" s="72"/>
    </row>
    <row r="655" spans="1:22">
      <c r="A655" s="4" t="str">
        <f>IF('Odhad parametrů populace'!D658="","",'Odhad parametrů populace'!D658)</f>
        <v/>
      </c>
      <c r="B655" s="69" t="str">
        <f ca="1">IF(INDIRECT("A"&amp;ROW())="","",RANK(A655,[Data],1))</f>
        <v/>
      </c>
      <c r="C655" s="5" t="str">
        <f ca="1">IF(INDIRECT("A"&amp;ROW())="","",(B655-1)/COUNT([Data]))</f>
        <v/>
      </c>
      <c r="D655" s="5" t="str">
        <f ca="1">IF(INDIRECT("A"&amp;ROW())="","",B655/COUNT([Data]))</f>
        <v/>
      </c>
      <c r="E655" t="str">
        <f t="shared" ca="1" si="32"/>
        <v/>
      </c>
      <c r="F655" s="5" t="str">
        <f t="shared" ca="1" si="30"/>
        <v/>
      </c>
      <c r="G655" s="5" t="str">
        <f>IF(ROW()=7,MAX([D_i]),"")</f>
        <v/>
      </c>
      <c r="H655" s="69" t="str">
        <f ca="1">IF(INDIRECT("A"&amp;ROW())="","",RANK([Data],[Data],1)+COUNTIF([Data],Tabulka249[[#This Row],[Data]])-1)</f>
        <v/>
      </c>
      <c r="I655" s="5" t="str">
        <f ca="1">IF(INDIRECT("A"&amp;ROW())="","",(Tabulka249[[#This Row],[Pořadí2 - i2]]-1)/COUNT([Data]))</f>
        <v/>
      </c>
      <c r="J655" s="5" t="str">
        <f ca="1">IF(INDIRECT("A"&amp;ROW())="","",H655/COUNT([Data]))</f>
        <v/>
      </c>
      <c r="K655" s="72" t="str">
        <f ca="1">IF(INDIRECT("A"&amp;ROW())="","",NORMDIST(Tabulka249[[#This Row],[Data]],$X$6,$X$7,1))</f>
        <v/>
      </c>
      <c r="L655" s="5" t="str">
        <f t="shared" ca="1" si="31"/>
        <v/>
      </c>
      <c r="M655" s="5" t="str">
        <f>IF(ROW()=7,MAX(Tabulka249[D_i]),"")</f>
        <v/>
      </c>
      <c r="N655" s="5"/>
      <c r="O655" s="80"/>
      <c r="P655" s="80"/>
      <c r="Q655" s="80"/>
      <c r="R655" s="76" t="str">
        <f>IF(ROW()=7,IF(SUM([pomocná])&gt;0,SUM([pomocná]),1.36/SQRT(COUNT(Tabulka249[Data]))),"")</f>
        <v/>
      </c>
      <c r="S655" s="79"/>
      <c r="T655" s="72"/>
      <c r="U655" s="72"/>
      <c r="V655" s="72"/>
    </row>
    <row r="656" spans="1:22">
      <c r="A656" s="4" t="str">
        <f>IF('Odhad parametrů populace'!D659="","",'Odhad parametrů populace'!D659)</f>
        <v/>
      </c>
      <c r="B656" s="69" t="str">
        <f ca="1">IF(INDIRECT("A"&amp;ROW())="","",RANK(A656,[Data],1))</f>
        <v/>
      </c>
      <c r="C656" s="5" t="str">
        <f ca="1">IF(INDIRECT("A"&amp;ROW())="","",(B656-1)/COUNT([Data]))</f>
        <v/>
      </c>
      <c r="D656" s="5" t="str">
        <f ca="1">IF(INDIRECT("A"&amp;ROW())="","",B656/COUNT([Data]))</f>
        <v/>
      </c>
      <c r="E656" t="str">
        <f t="shared" ca="1" si="32"/>
        <v/>
      </c>
      <c r="F656" s="5" t="str">
        <f t="shared" ca="1" si="30"/>
        <v/>
      </c>
      <c r="G656" s="5" t="str">
        <f>IF(ROW()=7,MAX([D_i]),"")</f>
        <v/>
      </c>
      <c r="H656" s="69" t="str">
        <f ca="1">IF(INDIRECT("A"&amp;ROW())="","",RANK([Data],[Data],1)+COUNTIF([Data],Tabulka249[[#This Row],[Data]])-1)</f>
        <v/>
      </c>
      <c r="I656" s="5" t="str">
        <f ca="1">IF(INDIRECT("A"&amp;ROW())="","",(Tabulka249[[#This Row],[Pořadí2 - i2]]-1)/COUNT([Data]))</f>
        <v/>
      </c>
      <c r="J656" s="5" t="str">
        <f ca="1">IF(INDIRECT("A"&amp;ROW())="","",H656/COUNT([Data]))</f>
        <v/>
      </c>
      <c r="K656" s="72" t="str">
        <f ca="1">IF(INDIRECT("A"&amp;ROW())="","",NORMDIST(Tabulka249[[#This Row],[Data]],$X$6,$X$7,1))</f>
        <v/>
      </c>
      <c r="L656" s="5" t="str">
        <f t="shared" ca="1" si="31"/>
        <v/>
      </c>
      <c r="M656" s="5" t="str">
        <f>IF(ROW()=7,MAX(Tabulka249[D_i]),"")</f>
        <v/>
      </c>
      <c r="N656" s="5"/>
      <c r="O656" s="80"/>
      <c r="P656" s="80"/>
      <c r="Q656" s="80"/>
      <c r="R656" s="76" t="str">
        <f>IF(ROW()=7,IF(SUM([pomocná])&gt;0,SUM([pomocná]),1.36/SQRT(COUNT(Tabulka249[Data]))),"")</f>
        <v/>
      </c>
      <c r="S656" s="79"/>
      <c r="T656" s="72"/>
      <c r="U656" s="72"/>
      <c r="V656" s="72"/>
    </row>
    <row r="657" spans="1:22">
      <c r="A657" s="4" t="str">
        <f>IF('Odhad parametrů populace'!D660="","",'Odhad parametrů populace'!D660)</f>
        <v/>
      </c>
      <c r="B657" s="69" t="str">
        <f ca="1">IF(INDIRECT("A"&amp;ROW())="","",RANK(A657,[Data],1))</f>
        <v/>
      </c>
      <c r="C657" s="5" t="str">
        <f ca="1">IF(INDIRECT("A"&amp;ROW())="","",(B657-1)/COUNT([Data]))</f>
        <v/>
      </c>
      <c r="D657" s="5" t="str">
        <f ca="1">IF(INDIRECT("A"&amp;ROW())="","",B657/COUNT([Data]))</f>
        <v/>
      </c>
      <c r="E657" t="str">
        <f t="shared" ca="1" si="32"/>
        <v/>
      </c>
      <c r="F657" s="5" t="str">
        <f t="shared" ca="1" si="30"/>
        <v/>
      </c>
      <c r="G657" s="5" t="str">
        <f>IF(ROW()=7,MAX([D_i]),"")</f>
        <v/>
      </c>
      <c r="H657" s="69" t="str">
        <f ca="1">IF(INDIRECT("A"&amp;ROW())="","",RANK([Data],[Data],1)+COUNTIF([Data],Tabulka249[[#This Row],[Data]])-1)</f>
        <v/>
      </c>
      <c r="I657" s="5" t="str">
        <f ca="1">IF(INDIRECT("A"&amp;ROW())="","",(Tabulka249[[#This Row],[Pořadí2 - i2]]-1)/COUNT([Data]))</f>
        <v/>
      </c>
      <c r="J657" s="5" t="str">
        <f ca="1">IF(INDIRECT("A"&amp;ROW())="","",H657/COUNT([Data]))</f>
        <v/>
      </c>
      <c r="K657" s="72" t="str">
        <f ca="1">IF(INDIRECT("A"&amp;ROW())="","",NORMDIST(Tabulka249[[#This Row],[Data]],$X$6,$X$7,1))</f>
        <v/>
      </c>
      <c r="L657" s="5" t="str">
        <f t="shared" ca="1" si="31"/>
        <v/>
      </c>
      <c r="M657" s="5" t="str">
        <f>IF(ROW()=7,MAX(Tabulka249[D_i]),"")</f>
        <v/>
      </c>
      <c r="N657" s="5"/>
      <c r="O657" s="80"/>
      <c r="P657" s="80"/>
      <c r="Q657" s="80"/>
      <c r="R657" s="76" t="str">
        <f>IF(ROW()=7,IF(SUM([pomocná])&gt;0,SUM([pomocná]),1.36/SQRT(COUNT(Tabulka249[Data]))),"")</f>
        <v/>
      </c>
      <c r="S657" s="79"/>
      <c r="T657" s="72"/>
      <c r="U657" s="72"/>
      <c r="V657" s="72"/>
    </row>
    <row r="658" spans="1:22">
      <c r="A658" s="4" t="str">
        <f>IF('Odhad parametrů populace'!D661="","",'Odhad parametrů populace'!D661)</f>
        <v/>
      </c>
      <c r="B658" s="69" t="str">
        <f ca="1">IF(INDIRECT("A"&amp;ROW())="","",RANK(A658,[Data],1))</f>
        <v/>
      </c>
      <c r="C658" s="5" t="str">
        <f ca="1">IF(INDIRECT("A"&amp;ROW())="","",(B658-1)/COUNT([Data]))</f>
        <v/>
      </c>
      <c r="D658" s="5" t="str">
        <f ca="1">IF(INDIRECT("A"&amp;ROW())="","",B658/COUNT([Data]))</f>
        <v/>
      </c>
      <c r="E658" t="str">
        <f t="shared" ca="1" si="32"/>
        <v/>
      </c>
      <c r="F658" s="5" t="str">
        <f t="shared" ca="1" si="30"/>
        <v/>
      </c>
      <c r="G658" s="5" t="str">
        <f>IF(ROW()=7,MAX([D_i]),"")</f>
        <v/>
      </c>
      <c r="H658" s="69" t="str">
        <f ca="1">IF(INDIRECT("A"&amp;ROW())="","",RANK([Data],[Data],1)+COUNTIF([Data],Tabulka249[[#This Row],[Data]])-1)</f>
        <v/>
      </c>
      <c r="I658" s="5" t="str">
        <f ca="1">IF(INDIRECT("A"&amp;ROW())="","",(Tabulka249[[#This Row],[Pořadí2 - i2]]-1)/COUNT([Data]))</f>
        <v/>
      </c>
      <c r="J658" s="5" t="str">
        <f ca="1">IF(INDIRECT("A"&amp;ROW())="","",H658/COUNT([Data]))</f>
        <v/>
      </c>
      <c r="K658" s="72" t="str">
        <f ca="1">IF(INDIRECT("A"&amp;ROW())="","",NORMDIST(Tabulka249[[#This Row],[Data]],$X$6,$X$7,1))</f>
        <v/>
      </c>
      <c r="L658" s="5" t="str">
        <f t="shared" ca="1" si="31"/>
        <v/>
      </c>
      <c r="M658" s="5" t="str">
        <f>IF(ROW()=7,MAX(Tabulka249[D_i]),"")</f>
        <v/>
      </c>
      <c r="N658" s="5"/>
      <c r="O658" s="80"/>
      <c r="P658" s="80"/>
      <c r="Q658" s="80"/>
      <c r="R658" s="76" t="str">
        <f>IF(ROW()=7,IF(SUM([pomocná])&gt;0,SUM([pomocná]),1.36/SQRT(COUNT(Tabulka249[Data]))),"")</f>
        <v/>
      </c>
      <c r="S658" s="79"/>
      <c r="T658" s="72"/>
      <c r="U658" s="72"/>
      <c r="V658" s="72"/>
    </row>
    <row r="659" spans="1:22">
      <c r="A659" s="4" t="str">
        <f>IF('Odhad parametrů populace'!D662="","",'Odhad parametrů populace'!D662)</f>
        <v/>
      </c>
      <c r="B659" s="69" t="str">
        <f ca="1">IF(INDIRECT("A"&amp;ROW())="","",RANK(A659,[Data],1))</f>
        <v/>
      </c>
      <c r="C659" s="5" t="str">
        <f ca="1">IF(INDIRECT("A"&amp;ROW())="","",(B659-1)/COUNT([Data]))</f>
        <v/>
      </c>
      <c r="D659" s="5" t="str">
        <f ca="1">IF(INDIRECT("A"&amp;ROW())="","",B659/COUNT([Data]))</f>
        <v/>
      </c>
      <c r="E659" t="str">
        <f t="shared" ca="1" si="32"/>
        <v/>
      </c>
      <c r="F659" s="5" t="str">
        <f t="shared" ca="1" si="30"/>
        <v/>
      </c>
      <c r="G659" s="5" t="str">
        <f>IF(ROW()=7,MAX([D_i]),"")</f>
        <v/>
      </c>
      <c r="H659" s="69" t="str">
        <f ca="1">IF(INDIRECT("A"&amp;ROW())="","",RANK([Data],[Data],1)+COUNTIF([Data],Tabulka249[[#This Row],[Data]])-1)</f>
        <v/>
      </c>
      <c r="I659" s="5" t="str">
        <f ca="1">IF(INDIRECT("A"&amp;ROW())="","",(Tabulka249[[#This Row],[Pořadí2 - i2]]-1)/COUNT([Data]))</f>
        <v/>
      </c>
      <c r="J659" s="5" t="str">
        <f ca="1">IF(INDIRECT("A"&amp;ROW())="","",H659/COUNT([Data]))</f>
        <v/>
      </c>
      <c r="K659" s="72" t="str">
        <f ca="1">IF(INDIRECT("A"&amp;ROW())="","",NORMDIST(Tabulka249[[#This Row],[Data]],$X$6,$X$7,1))</f>
        <v/>
      </c>
      <c r="L659" s="5" t="str">
        <f t="shared" ca="1" si="31"/>
        <v/>
      </c>
      <c r="M659" s="5" t="str">
        <f>IF(ROW()=7,MAX(Tabulka249[D_i]),"")</f>
        <v/>
      </c>
      <c r="N659" s="5"/>
      <c r="O659" s="80"/>
      <c r="P659" s="80"/>
      <c r="Q659" s="80"/>
      <c r="R659" s="76" t="str">
        <f>IF(ROW()=7,IF(SUM([pomocná])&gt;0,SUM([pomocná]),1.36/SQRT(COUNT(Tabulka249[Data]))),"")</f>
        <v/>
      </c>
      <c r="S659" s="79"/>
      <c r="T659" s="72"/>
      <c r="U659" s="72"/>
      <c r="V659" s="72"/>
    </row>
    <row r="660" spans="1:22">
      <c r="A660" s="4" t="str">
        <f>IF('Odhad parametrů populace'!D663="","",'Odhad parametrů populace'!D663)</f>
        <v/>
      </c>
      <c r="B660" s="69" t="str">
        <f ca="1">IF(INDIRECT("A"&amp;ROW())="","",RANK(A660,[Data],1))</f>
        <v/>
      </c>
      <c r="C660" s="5" t="str">
        <f ca="1">IF(INDIRECT("A"&amp;ROW())="","",(B660-1)/COUNT([Data]))</f>
        <v/>
      </c>
      <c r="D660" s="5" t="str">
        <f ca="1">IF(INDIRECT("A"&amp;ROW())="","",B660/COUNT([Data]))</f>
        <v/>
      </c>
      <c r="E660" t="str">
        <f t="shared" ca="1" si="32"/>
        <v/>
      </c>
      <c r="F660" s="5" t="str">
        <f t="shared" ca="1" si="30"/>
        <v/>
      </c>
      <c r="G660" s="5" t="str">
        <f>IF(ROW()=7,MAX([D_i]),"")</f>
        <v/>
      </c>
      <c r="H660" s="69" t="str">
        <f ca="1">IF(INDIRECT("A"&amp;ROW())="","",RANK([Data],[Data],1)+COUNTIF([Data],Tabulka249[[#This Row],[Data]])-1)</f>
        <v/>
      </c>
      <c r="I660" s="5" t="str">
        <f ca="1">IF(INDIRECT("A"&amp;ROW())="","",(Tabulka249[[#This Row],[Pořadí2 - i2]]-1)/COUNT([Data]))</f>
        <v/>
      </c>
      <c r="J660" s="5" t="str">
        <f ca="1">IF(INDIRECT("A"&amp;ROW())="","",H660/COUNT([Data]))</f>
        <v/>
      </c>
      <c r="K660" s="72" t="str">
        <f ca="1">IF(INDIRECT("A"&amp;ROW())="","",NORMDIST(Tabulka249[[#This Row],[Data]],$X$6,$X$7,1))</f>
        <v/>
      </c>
      <c r="L660" s="5" t="str">
        <f t="shared" ca="1" si="31"/>
        <v/>
      </c>
      <c r="M660" s="5" t="str">
        <f>IF(ROW()=7,MAX(Tabulka249[D_i]),"")</f>
        <v/>
      </c>
      <c r="N660" s="5"/>
      <c r="O660" s="80"/>
      <c r="P660" s="80"/>
      <c r="Q660" s="80"/>
      <c r="R660" s="76" t="str">
        <f>IF(ROW()=7,IF(SUM([pomocná])&gt;0,SUM([pomocná]),1.36/SQRT(COUNT(Tabulka249[Data]))),"")</f>
        <v/>
      </c>
      <c r="S660" s="79"/>
      <c r="T660" s="72"/>
      <c r="U660" s="72"/>
      <c r="V660" s="72"/>
    </row>
    <row r="661" spans="1:22">
      <c r="A661" s="4" t="str">
        <f>IF('Odhad parametrů populace'!D664="","",'Odhad parametrů populace'!D664)</f>
        <v/>
      </c>
      <c r="B661" s="69" t="str">
        <f ca="1">IF(INDIRECT("A"&amp;ROW())="","",RANK(A661,[Data],1))</f>
        <v/>
      </c>
      <c r="C661" s="5" t="str">
        <f ca="1">IF(INDIRECT("A"&amp;ROW())="","",(B661-1)/COUNT([Data]))</f>
        <v/>
      </c>
      <c r="D661" s="5" t="str">
        <f ca="1">IF(INDIRECT("A"&amp;ROW())="","",B661/COUNT([Data]))</f>
        <v/>
      </c>
      <c r="E661" t="str">
        <f t="shared" ca="1" si="32"/>
        <v/>
      </c>
      <c r="F661" s="5" t="str">
        <f t="shared" ca="1" si="30"/>
        <v/>
      </c>
      <c r="G661" s="5" t="str">
        <f>IF(ROW()=7,MAX([D_i]),"")</f>
        <v/>
      </c>
      <c r="H661" s="69" t="str">
        <f ca="1">IF(INDIRECT("A"&amp;ROW())="","",RANK([Data],[Data],1)+COUNTIF([Data],Tabulka249[[#This Row],[Data]])-1)</f>
        <v/>
      </c>
      <c r="I661" s="5" t="str">
        <f ca="1">IF(INDIRECT("A"&amp;ROW())="","",(Tabulka249[[#This Row],[Pořadí2 - i2]]-1)/COUNT([Data]))</f>
        <v/>
      </c>
      <c r="J661" s="5" t="str">
        <f ca="1">IF(INDIRECT("A"&amp;ROW())="","",H661/COUNT([Data]))</f>
        <v/>
      </c>
      <c r="K661" s="72" t="str">
        <f ca="1">IF(INDIRECT("A"&amp;ROW())="","",NORMDIST(Tabulka249[[#This Row],[Data]],$X$6,$X$7,1))</f>
        <v/>
      </c>
      <c r="L661" s="5" t="str">
        <f t="shared" ca="1" si="31"/>
        <v/>
      </c>
      <c r="M661" s="5" t="str">
        <f>IF(ROW()=7,MAX(Tabulka249[D_i]),"")</f>
        <v/>
      </c>
      <c r="N661" s="5"/>
      <c r="O661" s="80"/>
      <c r="P661" s="80"/>
      <c r="Q661" s="80"/>
      <c r="R661" s="76" t="str">
        <f>IF(ROW()=7,IF(SUM([pomocná])&gt;0,SUM([pomocná]),1.36/SQRT(COUNT(Tabulka249[Data]))),"")</f>
        <v/>
      </c>
      <c r="S661" s="79"/>
      <c r="T661" s="72"/>
      <c r="U661" s="72"/>
      <c r="V661" s="72"/>
    </row>
    <row r="662" spans="1:22">
      <c r="A662" s="4" t="str">
        <f>IF('Odhad parametrů populace'!D665="","",'Odhad parametrů populace'!D665)</f>
        <v/>
      </c>
      <c r="B662" s="69" t="str">
        <f ca="1">IF(INDIRECT("A"&amp;ROW())="","",RANK(A662,[Data],1))</f>
        <v/>
      </c>
      <c r="C662" s="5" t="str">
        <f ca="1">IF(INDIRECT("A"&amp;ROW())="","",(B662-1)/COUNT([Data]))</f>
        <v/>
      </c>
      <c r="D662" s="5" t="str">
        <f ca="1">IF(INDIRECT("A"&amp;ROW())="","",B662/COUNT([Data]))</f>
        <v/>
      </c>
      <c r="E662" t="str">
        <f t="shared" ca="1" si="32"/>
        <v/>
      </c>
      <c r="F662" s="5" t="str">
        <f t="shared" ca="1" si="30"/>
        <v/>
      </c>
      <c r="G662" s="5" t="str">
        <f>IF(ROW()=7,MAX([D_i]),"")</f>
        <v/>
      </c>
      <c r="H662" s="69" t="str">
        <f ca="1">IF(INDIRECT("A"&amp;ROW())="","",RANK([Data],[Data],1)+COUNTIF([Data],Tabulka249[[#This Row],[Data]])-1)</f>
        <v/>
      </c>
      <c r="I662" s="5" t="str">
        <f ca="1">IF(INDIRECT("A"&amp;ROW())="","",(Tabulka249[[#This Row],[Pořadí2 - i2]]-1)/COUNT([Data]))</f>
        <v/>
      </c>
      <c r="J662" s="5" t="str">
        <f ca="1">IF(INDIRECT("A"&amp;ROW())="","",H662/COUNT([Data]))</f>
        <v/>
      </c>
      <c r="K662" s="72" t="str">
        <f ca="1">IF(INDIRECT("A"&amp;ROW())="","",NORMDIST(Tabulka249[[#This Row],[Data]],$X$6,$X$7,1))</f>
        <v/>
      </c>
      <c r="L662" s="5" t="str">
        <f t="shared" ca="1" si="31"/>
        <v/>
      </c>
      <c r="M662" s="5" t="str">
        <f>IF(ROW()=7,MAX(Tabulka249[D_i]),"")</f>
        <v/>
      </c>
      <c r="N662" s="5"/>
      <c r="O662" s="80"/>
      <c r="P662" s="80"/>
      <c r="Q662" s="80"/>
      <c r="R662" s="76" t="str">
        <f>IF(ROW()=7,IF(SUM([pomocná])&gt;0,SUM([pomocná]),1.36/SQRT(COUNT(Tabulka249[Data]))),"")</f>
        <v/>
      </c>
      <c r="S662" s="79"/>
      <c r="T662" s="72"/>
      <c r="U662" s="72"/>
      <c r="V662" s="72"/>
    </row>
    <row r="663" spans="1:22">
      <c r="A663" s="4" t="str">
        <f>IF('Odhad parametrů populace'!D666="","",'Odhad parametrů populace'!D666)</f>
        <v/>
      </c>
      <c r="B663" s="69" t="str">
        <f ca="1">IF(INDIRECT("A"&amp;ROW())="","",RANK(A663,[Data],1))</f>
        <v/>
      </c>
      <c r="C663" s="5" t="str">
        <f ca="1">IF(INDIRECT("A"&amp;ROW())="","",(B663-1)/COUNT([Data]))</f>
        <v/>
      </c>
      <c r="D663" s="5" t="str">
        <f ca="1">IF(INDIRECT("A"&amp;ROW())="","",B663/COUNT([Data]))</f>
        <v/>
      </c>
      <c r="E663" t="str">
        <f t="shared" ca="1" si="32"/>
        <v/>
      </c>
      <c r="F663" s="5" t="str">
        <f t="shared" ca="1" si="30"/>
        <v/>
      </c>
      <c r="G663" s="5" t="str">
        <f>IF(ROW()=7,MAX([D_i]),"")</f>
        <v/>
      </c>
      <c r="H663" s="69" t="str">
        <f ca="1">IF(INDIRECT("A"&amp;ROW())="","",RANK([Data],[Data],1)+COUNTIF([Data],Tabulka249[[#This Row],[Data]])-1)</f>
        <v/>
      </c>
      <c r="I663" s="5" t="str">
        <f ca="1">IF(INDIRECT("A"&amp;ROW())="","",(Tabulka249[[#This Row],[Pořadí2 - i2]]-1)/COUNT([Data]))</f>
        <v/>
      </c>
      <c r="J663" s="5" t="str">
        <f ca="1">IF(INDIRECT("A"&amp;ROW())="","",H663/COUNT([Data]))</f>
        <v/>
      </c>
      <c r="K663" s="72" t="str">
        <f ca="1">IF(INDIRECT("A"&amp;ROW())="","",NORMDIST(Tabulka249[[#This Row],[Data]],$X$6,$X$7,1))</f>
        <v/>
      </c>
      <c r="L663" s="5" t="str">
        <f t="shared" ca="1" si="31"/>
        <v/>
      </c>
      <c r="M663" s="5" t="str">
        <f>IF(ROW()=7,MAX(Tabulka249[D_i]),"")</f>
        <v/>
      </c>
      <c r="N663" s="5"/>
      <c r="O663" s="80"/>
      <c r="P663" s="80"/>
      <c r="Q663" s="80"/>
      <c r="R663" s="76" t="str">
        <f>IF(ROW()=7,IF(SUM([pomocná])&gt;0,SUM([pomocná]),1.36/SQRT(COUNT(Tabulka249[Data]))),"")</f>
        <v/>
      </c>
      <c r="S663" s="79"/>
      <c r="T663" s="72"/>
      <c r="U663" s="72"/>
      <c r="V663" s="72"/>
    </row>
    <row r="664" spans="1:22">
      <c r="A664" s="4" t="str">
        <f>IF('Odhad parametrů populace'!D667="","",'Odhad parametrů populace'!D667)</f>
        <v/>
      </c>
      <c r="B664" s="69" t="str">
        <f ca="1">IF(INDIRECT("A"&amp;ROW())="","",RANK(A664,[Data],1))</f>
        <v/>
      </c>
      <c r="C664" s="5" t="str">
        <f ca="1">IF(INDIRECT("A"&amp;ROW())="","",(B664-1)/COUNT([Data]))</f>
        <v/>
      </c>
      <c r="D664" s="5" t="str">
        <f ca="1">IF(INDIRECT("A"&amp;ROW())="","",B664/COUNT([Data]))</f>
        <v/>
      </c>
      <c r="E664" t="str">
        <f t="shared" ca="1" si="32"/>
        <v/>
      </c>
      <c r="F664" s="5" t="str">
        <f t="shared" ca="1" si="30"/>
        <v/>
      </c>
      <c r="G664" s="5" t="str">
        <f>IF(ROW()=7,MAX([D_i]),"")</f>
        <v/>
      </c>
      <c r="H664" s="69" t="str">
        <f ca="1">IF(INDIRECT("A"&amp;ROW())="","",RANK([Data],[Data],1)+COUNTIF([Data],Tabulka249[[#This Row],[Data]])-1)</f>
        <v/>
      </c>
      <c r="I664" s="5" t="str">
        <f ca="1">IF(INDIRECT("A"&amp;ROW())="","",(Tabulka249[[#This Row],[Pořadí2 - i2]]-1)/COUNT([Data]))</f>
        <v/>
      </c>
      <c r="J664" s="5" t="str">
        <f ca="1">IF(INDIRECT("A"&amp;ROW())="","",H664/COUNT([Data]))</f>
        <v/>
      </c>
      <c r="K664" s="72" t="str">
        <f ca="1">IF(INDIRECT("A"&amp;ROW())="","",NORMDIST(Tabulka249[[#This Row],[Data]],$X$6,$X$7,1))</f>
        <v/>
      </c>
      <c r="L664" s="5" t="str">
        <f t="shared" ca="1" si="31"/>
        <v/>
      </c>
      <c r="M664" s="5" t="str">
        <f>IF(ROW()=7,MAX(Tabulka249[D_i]),"")</f>
        <v/>
      </c>
      <c r="N664" s="5"/>
      <c r="O664" s="80"/>
      <c r="P664" s="80"/>
      <c r="Q664" s="80"/>
      <c r="R664" s="76" t="str">
        <f>IF(ROW()=7,IF(SUM([pomocná])&gt;0,SUM([pomocná]),1.36/SQRT(COUNT(Tabulka249[Data]))),"")</f>
        <v/>
      </c>
      <c r="S664" s="79"/>
      <c r="T664" s="72"/>
      <c r="U664" s="72"/>
      <c r="V664" s="72"/>
    </row>
    <row r="665" spans="1:22">
      <c r="A665" s="4" t="str">
        <f>IF('Odhad parametrů populace'!D668="","",'Odhad parametrů populace'!D668)</f>
        <v/>
      </c>
      <c r="B665" s="69" t="str">
        <f ca="1">IF(INDIRECT("A"&amp;ROW())="","",RANK(A665,[Data],1))</f>
        <v/>
      </c>
      <c r="C665" s="5" t="str">
        <f ca="1">IF(INDIRECT("A"&amp;ROW())="","",(B665-1)/COUNT([Data]))</f>
        <v/>
      </c>
      <c r="D665" s="5" t="str">
        <f ca="1">IF(INDIRECT("A"&amp;ROW())="","",B665/COUNT([Data]))</f>
        <v/>
      </c>
      <c r="E665" t="str">
        <f t="shared" ca="1" si="32"/>
        <v/>
      </c>
      <c r="F665" s="5" t="str">
        <f t="shared" ca="1" si="30"/>
        <v/>
      </c>
      <c r="G665" s="5" t="str">
        <f>IF(ROW()=7,MAX([D_i]),"")</f>
        <v/>
      </c>
      <c r="H665" s="69" t="str">
        <f ca="1">IF(INDIRECT("A"&amp;ROW())="","",RANK([Data],[Data],1)+COUNTIF([Data],Tabulka249[[#This Row],[Data]])-1)</f>
        <v/>
      </c>
      <c r="I665" s="5" t="str">
        <f ca="1">IF(INDIRECT("A"&amp;ROW())="","",(Tabulka249[[#This Row],[Pořadí2 - i2]]-1)/COUNT([Data]))</f>
        <v/>
      </c>
      <c r="J665" s="5" t="str">
        <f ca="1">IF(INDIRECT("A"&amp;ROW())="","",H665/COUNT([Data]))</f>
        <v/>
      </c>
      <c r="K665" s="72" t="str">
        <f ca="1">IF(INDIRECT("A"&amp;ROW())="","",NORMDIST(Tabulka249[[#This Row],[Data]],$X$6,$X$7,1))</f>
        <v/>
      </c>
      <c r="L665" s="5" t="str">
        <f t="shared" ca="1" si="31"/>
        <v/>
      </c>
      <c r="M665" s="5" t="str">
        <f>IF(ROW()=7,MAX(Tabulka249[D_i]),"")</f>
        <v/>
      </c>
      <c r="N665" s="5"/>
      <c r="O665" s="80"/>
      <c r="P665" s="80"/>
      <c r="Q665" s="80"/>
      <c r="R665" s="76" t="str">
        <f>IF(ROW()=7,IF(SUM([pomocná])&gt;0,SUM([pomocná]),1.36/SQRT(COUNT(Tabulka249[Data]))),"")</f>
        <v/>
      </c>
      <c r="S665" s="79"/>
      <c r="T665" s="72"/>
      <c r="U665" s="72"/>
      <c r="V665" s="72"/>
    </row>
    <row r="666" spans="1:22">
      <c r="A666" s="4" t="str">
        <f>IF('Odhad parametrů populace'!D669="","",'Odhad parametrů populace'!D669)</f>
        <v/>
      </c>
      <c r="B666" s="69" t="str">
        <f ca="1">IF(INDIRECT("A"&amp;ROW())="","",RANK(A666,[Data],1))</f>
        <v/>
      </c>
      <c r="C666" s="5" t="str">
        <f ca="1">IF(INDIRECT("A"&amp;ROW())="","",(B666-1)/COUNT([Data]))</f>
        <v/>
      </c>
      <c r="D666" s="5" t="str">
        <f ca="1">IF(INDIRECT("A"&amp;ROW())="","",B666/COUNT([Data]))</f>
        <v/>
      </c>
      <c r="E666" t="str">
        <f t="shared" ca="1" si="32"/>
        <v/>
      </c>
      <c r="F666" s="5" t="str">
        <f t="shared" ca="1" si="30"/>
        <v/>
      </c>
      <c r="G666" s="5" t="str">
        <f>IF(ROW()=7,MAX([D_i]),"")</f>
        <v/>
      </c>
      <c r="H666" s="69" t="str">
        <f ca="1">IF(INDIRECT("A"&amp;ROW())="","",RANK([Data],[Data],1)+COUNTIF([Data],Tabulka249[[#This Row],[Data]])-1)</f>
        <v/>
      </c>
      <c r="I666" s="5" t="str">
        <f ca="1">IF(INDIRECT("A"&amp;ROW())="","",(Tabulka249[[#This Row],[Pořadí2 - i2]]-1)/COUNT([Data]))</f>
        <v/>
      </c>
      <c r="J666" s="5" t="str">
        <f ca="1">IF(INDIRECT("A"&amp;ROW())="","",H666/COUNT([Data]))</f>
        <v/>
      </c>
      <c r="K666" s="72" t="str">
        <f ca="1">IF(INDIRECT("A"&amp;ROW())="","",NORMDIST(Tabulka249[[#This Row],[Data]],$X$6,$X$7,1))</f>
        <v/>
      </c>
      <c r="L666" s="5" t="str">
        <f t="shared" ca="1" si="31"/>
        <v/>
      </c>
      <c r="M666" s="5" t="str">
        <f>IF(ROW()=7,MAX(Tabulka249[D_i]),"")</f>
        <v/>
      </c>
      <c r="N666" s="5"/>
      <c r="O666" s="80"/>
      <c r="P666" s="80"/>
      <c r="Q666" s="80"/>
      <c r="R666" s="76" t="str">
        <f>IF(ROW()=7,IF(SUM([pomocná])&gt;0,SUM([pomocná]),1.36/SQRT(COUNT(Tabulka249[Data]))),"")</f>
        <v/>
      </c>
      <c r="S666" s="79"/>
      <c r="T666" s="72"/>
      <c r="U666" s="72"/>
      <c r="V666" s="72"/>
    </row>
    <row r="667" spans="1:22">
      <c r="A667" s="4" t="str">
        <f>IF('Odhad parametrů populace'!D670="","",'Odhad parametrů populace'!D670)</f>
        <v/>
      </c>
      <c r="B667" s="69" t="str">
        <f ca="1">IF(INDIRECT("A"&amp;ROW())="","",RANK(A667,[Data],1))</f>
        <v/>
      </c>
      <c r="C667" s="5" t="str">
        <f ca="1">IF(INDIRECT("A"&amp;ROW())="","",(B667-1)/COUNT([Data]))</f>
        <v/>
      </c>
      <c r="D667" s="5" t="str">
        <f ca="1">IF(INDIRECT("A"&amp;ROW())="","",B667/COUNT([Data]))</f>
        <v/>
      </c>
      <c r="E667" t="str">
        <f t="shared" ca="1" si="32"/>
        <v/>
      </c>
      <c r="F667" s="5" t="str">
        <f t="shared" ca="1" si="30"/>
        <v/>
      </c>
      <c r="G667" s="5" t="str">
        <f>IF(ROW()=7,MAX([D_i]),"")</f>
        <v/>
      </c>
      <c r="H667" s="69" t="str">
        <f ca="1">IF(INDIRECT("A"&amp;ROW())="","",RANK([Data],[Data],1)+COUNTIF([Data],Tabulka249[[#This Row],[Data]])-1)</f>
        <v/>
      </c>
      <c r="I667" s="5" t="str">
        <f ca="1">IF(INDIRECT("A"&amp;ROW())="","",(Tabulka249[[#This Row],[Pořadí2 - i2]]-1)/COUNT([Data]))</f>
        <v/>
      </c>
      <c r="J667" s="5" t="str">
        <f ca="1">IF(INDIRECT("A"&amp;ROW())="","",H667/COUNT([Data]))</f>
        <v/>
      </c>
      <c r="K667" s="72" t="str">
        <f ca="1">IF(INDIRECT("A"&amp;ROW())="","",NORMDIST(Tabulka249[[#This Row],[Data]],$X$6,$X$7,1))</f>
        <v/>
      </c>
      <c r="L667" s="5" t="str">
        <f t="shared" ca="1" si="31"/>
        <v/>
      </c>
      <c r="M667" s="5" t="str">
        <f>IF(ROW()=7,MAX(Tabulka249[D_i]),"")</f>
        <v/>
      </c>
      <c r="N667" s="5"/>
      <c r="O667" s="80"/>
      <c r="P667" s="80"/>
      <c r="Q667" s="80"/>
      <c r="R667" s="76" t="str">
        <f>IF(ROW()=7,IF(SUM([pomocná])&gt;0,SUM([pomocná]),1.36/SQRT(COUNT(Tabulka249[Data]))),"")</f>
        <v/>
      </c>
      <c r="S667" s="79"/>
      <c r="T667" s="72"/>
      <c r="U667" s="72"/>
      <c r="V667" s="72"/>
    </row>
    <row r="668" spans="1:22">
      <c r="A668" s="4" t="str">
        <f>IF('Odhad parametrů populace'!D671="","",'Odhad parametrů populace'!D671)</f>
        <v/>
      </c>
      <c r="B668" s="69" t="str">
        <f ca="1">IF(INDIRECT("A"&amp;ROW())="","",RANK(A668,[Data],1))</f>
        <v/>
      </c>
      <c r="C668" s="5" t="str">
        <f ca="1">IF(INDIRECT("A"&amp;ROW())="","",(B668-1)/COUNT([Data]))</f>
        <v/>
      </c>
      <c r="D668" s="5" t="str">
        <f ca="1">IF(INDIRECT("A"&amp;ROW())="","",B668/COUNT([Data]))</f>
        <v/>
      </c>
      <c r="E668" t="str">
        <f t="shared" ca="1" si="32"/>
        <v/>
      </c>
      <c r="F668" s="5" t="str">
        <f t="shared" ca="1" si="30"/>
        <v/>
      </c>
      <c r="G668" s="5" t="str">
        <f>IF(ROW()=7,MAX([D_i]),"")</f>
        <v/>
      </c>
      <c r="H668" s="69" t="str">
        <f ca="1">IF(INDIRECT("A"&amp;ROW())="","",RANK([Data],[Data],1)+COUNTIF([Data],Tabulka249[[#This Row],[Data]])-1)</f>
        <v/>
      </c>
      <c r="I668" s="5" t="str">
        <f ca="1">IF(INDIRECT("A"&amp;ROW())="","",(Tabulka249[[#This Row],[Pořadí2 - i2]]-1)/COUNT([Data]))</f>
        <v/>
      </c>
      <c r="J668" s="5" t="str">
        <f ca="1">IF(INDIRECT("A"&amp;ROW())="","",H668/COUNT([Data]))</f>
        <v/>
      </c>
      <c r="K668" s="72" t="str">
        <f ca="1">IF(INDIRECT("A"&amp;ROW())="","",NORMDIST(Tabulka249[[#This Row],[Data]],$X$6,$X$7,1))</f>
        <v/>
      </c>
      <c r="L668" s="5" t="str">
        <f t="shared" ca="1" si="31"/>
        <v/>
      </c>
      <c r="M668" s="5" t="str">
        <f>IF(ROW()=7,MAX(Tabulka249[D_i]),"")</f>
        <v/>
      </c>
      <c r="N668" s="5"/>
      <c r="O668" s="80"/>
      <c r="P668" s="80"/>
      <c r="Q668" s="80"/>
      <c r="R668" s="76" t="str">
        <f>IF(ROW()=7,IF(SUM([pomocná])&gt;0,SUM([pomocná]),1.36/SQRT(COUNT(Tabulka249[Data]))),"")</f>
        <v/>
      </c>
      <c r="S668" s="79"/>
      <c r="T668" s="72"/>
      <c r="U668" s="72"/>
      <c r="V668" s="72"/>
    </row>
    <row r="669" spans="1:22">
      <c r="A669" s="4" t="str">
        <f>IF('Odhad parametrů populace'!D672="","",'Odhad parametrů populace'!D672)</f>
        <v/>
      </c>
      <c r="B669" s="69" t="str">
        <f ca="1">IF(INDIRECT("A"&amp;ROW())="","",RANK(A669,[Data],1))</f>
        <v/>
      </c>
      <c r="C669" s="5" t="str">
        <f ca="1">IF(INDIRECT("A"&amp;ROW())="","",(B669-1)/COUNT([Data]))</f>
        <v/>
      </c>
      <c r="D669" s="5" t="str">
        <f ca="1">IF(INDIRECT("A"&amp;ROW())="","",B669/COUNT([Data]))</f>
        <v/>
      </c>
      <c r="E669" t="str">
        <f t="shared" ca="1" si="32"/>
        <v/>
      </c>
      <c r="F669" s="5" t="str">
        <f t="shared" ca="1" si="30"/>
        <v/>
      </c>
      <c r="G669" s="5" t="str">
        <f>IF(ROW()=7,MAX([D_i]),"")</f>
        <v/>
      </c>
      <c r="H669" s="69" t="str">
        <f ca="1">IF(INDIRECT("A"&amp;ROW())="","",RANK([Data],[Data],1)+COUNTIF([Data],Tabulka249[[#This Row],[Data]])-1)</f>
        <v/>
      </c>
      <c r="I669" s="5" t="str">
        <f ca="1">IF(INDIRECT("A"&amp;ROW())="","",(Tabulka249[[#This Row],[Pořadí2 - i2]]-1)/COUNT([Data]))</f>
        <v/>
      </c>
      <c r="J669" s="5" t="str">
        <f ca="1">IF(INDIRECT("A"&amp;ROW())="","",H669/COUNT([Data]))</f>
        <v/>
      </c>
      <c r="K669" s="72" t="str">
        <f ca="1">IF(INDIRECT("A"&amp;ROW())="","",NORMDIST(Tabulka249[[#This Row],[Data]],$X$6,$X$7,1))</f>
        <v/>
      </c>
      <c r="L669" s="5" t="str">
        <f t="shared" ca="1" si="31"/>
        <v/>
      </c>
      <c r="M669" s="5" t="str">
        <f>IF(ROW()=7,MAX(Tabulka249[D_i]),"")</f>
        <v/>
      </c>
      <c r="N669" s="5"/>
      <c r="O669" s="80"/>
      <c r="P669" s="80"/>
      <c r="Q669" s="80"/>
      <c r="R669" s="76" t="str">
        <f>IF(ROW()=7,IF(SUM([pomocná])&gt;0,SUM([pomocná]),1.36/SQRT(COUNT(Tabulka249[Data]))),"")</f>
        <v/>
      </c>
      <c r="S669" s="79"/>
      <c r="T669" s="72"/>
      <c r="U669" s="72"/>
      <c r="V669" s="72"/>
    </row>
    <row r="670" spans="1:22">
      <c r="A670" s="4" t="str">
        <f>IF('Odhad parametrů populace'!D673="","",'Odhad parametrů populace'!D673)</f>
        <v/>
      </c>
      <c r="B670" s="69" t="str">
        <f ca="1">IF(INDIRECT("A"&amp;ROW())="","",RANK(A670,[Data],1))</f>
        <v/>
      </c>
      <c r="C670" s="5" t="str">
        <f ca="1">IF(INDIRECT("A"&amp;ROW())="","",(B670-1)/COUNT([Data]))</f>
        <v/>
      </c>
      <c r="D670" s="5" t="str">
        <f ca="1">IF(INDIRECT("A"&amp;ROW())="","",B670/COUNT([Data]))</f>
        <v/>
      </c>
      <c r="E670" t="str">
        <f t="shared" ca="1" si="32"/>
        <v/>
      </c>
      <c r="F670" s="5" t="str">
        <f t="shared" ca="1" si="30"/>
        <v/>
      </c>
      <c r="G670" s="5" t="str">
        <f>IF(ROW()=7,MAX([D_i]),"")</f>
        <v/>
      </c>
      <c r="H670" s="69" t="str">
        <f ca="1">IF(INDIRECT("A"&amp;ROW())="","",RANK([Data],[Data],1)+COUNTIF([Data],Tabulka249[[#This Row],[Data]])-1)</f>
        <v/>
      </c>
      <c r="I670" s="5" t="str">
        <f ca="1">IF(INDIRECT("A"&amp;ROW())="","",(Tabulka249[[#This Row],[Pořadí2 - i2]]-1)/COUNT([Data]))</f>
        <v/>
      </c>
      <c r="J670" s="5" t="str">
        <f ca="1">IF(INDIRECT("A"&amp;ROW())="","",H670/COUNT([Data]))</f>
        <v/>
      </c>
      <c r="K670" s="72" t="str">
        <f ca="1">IF(INDIRECT("A"&amp;ROW())="","",NORMDIST(Tabulka249[[#This Row],[Data]],$X$6,$X$7,1))</f>
        <v/>
      </c>
      <c r="L670" s="5" t="str">
        <f t="shared" ca="1" si="31"/>
        <v/>
      </c>
      <c r="M670" s="5" t="str">
        <f>IF(ROW()=7,MAX(Tabulka249[D_i]),"")</f>
        <v/>
      </c>
      <c r="N670" s="5"/>
      <c r="O670" s="80"/>
      <c r="P670" s="80"/>
      <c r="Q670" s="80"/>
      <c r="R670" s="76" t="str">
        <f>IF(ROW()=7,IF(SUM([pomocná])&gt;0,SUM([pomocná]),1.36/SQRT(COUNT(Tabulka249[Data]))),"")</f>
        <v/>
      </c>
      <c r="S670" s="79"/>
      <c r="T670" s="72"/>
      <c r="U670" s="72"/>
      <c r="V670" s="72"/>
    </row>
    <row r="671" spans="1:22">
      <c r="A671" s="4" t="str">
        <f>IF('Odhad parametrů populace'!D674="","",'Odhad parametrů populace'!D674)</f>
        <v/>
      </c>
      <c r="B671" s="69" t="str">
        <f ca="1">IF(INDIRECT("A"&amp;ROW())="","",RANK(A671,[Data],1))</f>
        <v/>
      </c>
      <c r="C671" s="5" t="str">
        <f ca="1">IF(INDIRECT("A"&amp;ROW())="","",(B671-1)/COUNT([Data]))</f>
        <v/>
      </c>
      <c r="D671" s="5" t="str">
        <f ca="1">IF(INDIRECT("A"&amp;ROW())="","",B671/COUNT([Data]))</f>
        <v/>
      </c>
      <c r="E671" t="str">
        <f t="shared" ca="1" si="32"/>
        <v/>
      </c>
      <c r="F671" s="5" t="str">
        <f t="shared" ca="1" si="30"/>
        <v/>
      </c>
      <c r="G671" s="5" t="str">
        <f>IF(ROW()=7,MAX([D_i]),"")</f>
        <v/>
      </c>
      <c r="H671" s="69" t="str">
        <f ca="1">IF(INDIRECT("A"&amp;ROW())="","",RANK([Data],[Data],1)+COUNTIF([Data],Tabulka249[[#This Row],[Data]])-1)</f>
        <v/>
      </c>
      <c r="I671" s="5" t="str">
        <f ca="1">IF(INDIRECT("A"&amp;ROW())="","",(Tabulka249[[#This Row],[Pořadí2 - i2]]-1)/COUNT([Data]))</f>
        <v/>
      </c>
      <c r="J671" s="5" t="str">
        <f ca="1">IF(INDIRECT("A"&amp;ROW())="","",H671/COUNT([Data]))</f>
        <v/>
      </c>
      <c r="K671" s="72" t="str">
        <f ca="1">IF(INDIRECT("A"&amp;ROW())="","",NORMDIST(Tabulka249[[#This Row],[Data]],$X$6,$X$7,1))</f>
        <v/>
      </c>
      <c r="L671" s="5" t="str">
        <f t="shared" ca="1" si="31"/>
        <v/>
      </c>
      <c r="M671" s="5" t="str">
        <f>IF(ROW()=7,MAX(Tabulka249[D_i]),"")</f>
        <v/>
      </c>
      <c r="N671" s="5"/>
      <c r="O671" s="80"/>
      <c r="P671" s="80"/>
      <c r="Q671" s="80"/>
      <c r="R671" s="76" t="str">
        <f>IF(ROW()=7,IF(SUM([pomocná])&gt;0,SUM([pomocná]),1.36/SQRT(COUNT(Tabulka249[Data]))),"")</f>
        <v/>
      </c>
      <c r="S671" s="79"/>
      <c r="T671" s="72"/>
      <c r="U671" s="72"/>
      <c r="V671" s="72"/>
    </row>
    <row r="672" spans="1:22">
      <c r="A672" s="4" t="str">
        <f>IF('Odhad parametrů populace'!D675="","",'Odhad parametrů populace'!D675)</f>
        <v/>
      </c>
      <c r="B672" s="69" t="str">
        <f ca="1">IF(INDIRECT("A"&amp;ROW())="","",RANK(A672,[Data],1))</f>
        <v/>
      </c>
      <c r="C672" s="5" t="str">
        <f ca="1">IF(INDIRECT("A"&amp;ROW())="","",(B672-1)/COUNT([Data]))</f>
        <v/>
      </c>
      <c r="D672" s="5" t="str">
        <f ca="1">IF(INDIRECT("A"&amp;ROW())="","",B672/COUNT([Data]))</f>
        <v/>
      </c>
      <c r="E672" t="str">
        <f t="shared" ca="1" si="32"/>
        <v/>
      </c>
      <c r="F672" s="5" t="str">
        <f t="shared" ca="1" si="30"/>
        <v/>
      </c>
      <c r="G672" s="5" t="str">
        <f>IF(ROW()=7,MAX([D_i]),"")</f>
        <v/>
      </c>
      <c r="H672" s="69" t="str">
        <f ca="1">IF(INDIRECT("A"&amp;ROW())="","",RANK([Data],[Data],1)+COUNTIF([Data],Tabulka249[[#This Row],[Data]])-1)</f>
        <v/>
      </c>
      <c r="I672" s="5" t="str">
        <f ca="1">IF(INDIRECT("A"&amp;ROW())="","",(Tabulka249[[#This Row],[Pořadí2 - i2]]-1)/COUNT([Data]))</f>
        <v/>
      </c>
      <c r="J672" s="5" t="str">
        <f ca="1">IF(INDIRECT("A"&amp;ROW())="","",H672/COUNT([Data]))</f>
        <v/>
      </c>
      <c r="K672" s="72" t="str">
        <f ca="1">IF(INDIRECT("A"&amp;ROW())="","",NORMDIST(Tabulka249[[#This Row],[Data]],$X$6,$X$7,1))</f>
        <v/>
      </c>
      <c r="L672" s="5" t="str">
        <f t="shared" ca="1" si="31"/>
        <v/>
      </c>
      <c r="M672" s="5" t="str">
        <f>IF(ROW()=7,MAX(Tabulka249[D_i]),"")</f>
        <v/>
      </c>
      <c r="N672" s="5"/>
      <c r="O672" s="80"/>
      <c r="P672" s="80"/>
      <c r="Q672" s="80"/>
      <c r="R672" s="76" t="str">
        <f>IF(ROW()=7,IF(SUM([pomocná])&gt;0,SUM([pomocná]),1.36/SQRT(COUNT(Tabulka249[Data]))),"")</f>
        <v/>
      </c>
      <c r="S672" s="79"/>
      <c r="T672" s="72"/>
      <c r="U672" s="72"/>
      <c r="V672" s="72"/>
    </row>
    <row r="673" spans="1:22">
      <c r="A673" s="4" t="str">
        <f>IF('Odhad parametrů populace'!D676="","",'Odhad parametrů populace'!D676)</f>
        <v/>
      </c>
      <c r="B673" s="69" t="str">
        <f ca="1">IF(INDIRECT("A"&amp;ROW())="","",RANK(A673,[Data],1))</f>
        <v/>
      </c>
      <c r="C673" s="5" t="str">
        <f ca="1">IF(INDIRECT("A"&amp;ROW())="","",(B673-1)/COUNT([Data]))</f>
        <v/>
      </c>
      <c r="D673" s="5" t="str">
        <f ca="1">IF(INDIRECT("A"&amp;ROW())="","",B673/COUNT([Data]))</f>
        <v/>
      </c>
      <c r="E673" t="str">
        <f t="shared" ca="1" si="32"/>
        <v/>
      </c>
      <c r="F673" s="5" t="str">
        <f t="shared" ca="1" si="30"/>
        <v/>
      </c>
      <c r="G673" s="5" t="str">
        <f>IF(ROW()=7,MAX([D_i]),"")</f>
        <v/>
      </c>
      <c r="H673" s="69" t="str">
        <f ca="1">IF(INDIRECT("A"&amp;ROW())="","",RANK([Data],[Data],1)+COUNTIF([Data],Tabulka249[[#This Row],[Data]])-1)</f>
        <v/>
      </c>
      <c r="I673" s="5" t="str">
        <f ca="1">IF(INDIRECT("A"&amp;ROW())="","",(Tabulka249[[#This Row],[Pořadí2 - i2]]-1)/COUNT([Data]))</f>
        <v/>
      </c>
      <c r="J673" s="5" t="str">
        <f ca="1">IF(INDIRECT("A"&amp;ROW())="","",H673/COUNT([Data]))</f>
        <v/>
      </c>
      <c r="K673" s="72" t="str">
        <f ca="1">IF(INDIRECT("A"&amp;ROW())="","",NORMDIST(Tabulka249[[#This Row],[Data]],$X$6,$X$7,1))</f>
        <v/>
      </c>
      <c r="L673" s="5" t="str">
        <f t="shared" ca="1" si="31"/>
        <v/>
      </c>
      <c r="M673" s="5" t="str">
        <f>IF(ROW()=7,MAX(Tabulka249[D_i]),"")</f>
        <v/>
      </c>
      <c r="N673" s="5"/>
      <c r="O673" s="80"/>
      <c r="P673" s="80"/>
      <c r="Q673" s="80"/>
      <c r="R673" s="76" t="str">
        <f>IF(ROW()=7,IF(SUM([pomocná])&gt;0,SUM([pomocná]),1.36/SQRT(COUNT(Tabulka249[Data]))),"")</f>
        <v/>
      </c>
      <c r="S673" s="79"/>
      <c r="T673" s="72"/>
      <c r="U673" s="72"/>
      <c r="V673" s="72"/>
    </row>
    <row r="674" spans="1:22">
      <c r="A674" s="4" t="str">
        <f>IF('Odhad parametrů populace'!D677="","",'Odhad parametrů populace'!D677)</f>
        <v/>
      </c>
      <c r="B674" s="69" t="str">
        <f ca="1">IF(INDIRECT("A"&amp;ROW())="","",RANK(A674,[Data],1))</f>
        <v/>
      </c>
      <c r="C674" s="5" t="str">
        <f ca="1">IF(INDIRECT("A"&amp;ROW())="","",(B674-1)/COUNT([Data]))</f>
        <v/>
      </c>
      <c r="D674" s="5" t="str">
        <f ca="1">IF(INDIRECT("A"&amp;ROW())="","",B674/COUNT([Data]))</f>
        <v/>
      </c>
      <c r="E674" t="str">
        <f t="shared" ca="1" si="32"/>
        <v/>
      </c>
      <c r="F674" s="5" t="str">
        <f t="shared" ca="1" si="30"/>
        <v/>
      </c>
      <c r="G674" s="5" t="str">
        <f>IF(ROW()=7,MAX([D_i]),"")</f>
        <v/>
      </c>
      <c r="H674" s="69" t="str">
        <f ca="1">IF(INDIRECT("A"&amp;ROW())="","",RANK([Data],[Data],1)+COUNTIF([Data],Tabulka249[[#This Row],[Data]])-1)</f>
        <v/>
      </c>
      <c r="I674" s="5" t="str">
        <f ca="1">IF(INDIRECT("A"&amp;ROW())="","",(Tabulka249[[#This Row],[Pořadí2 - i2]]-1)/COUNT([Data]))</f>
        <v/>
      </c>
      <c r="J674" s="5" t="str">
        <f ca="1">IF(INDIRECT("A"&amp;ROW())="","",H674/COUNT([Data]))</f>
        <v/>
      </c>
      <c r="K674" s="72" t="str">
        <f ca="1">IF(INDIRECT("A"&amp;ROW())="","",NORMDIST(Tabulka249[[#This Row],[Data]],$X$6,$X$7,1))</f>
        <v/>
      </c>
      <c r="L674" s="5" t="str">
        <f t="shared" ca="1" si="31"/>
        <v/>
      </c>
      <c r="M674" s="5" t="str">
        <f>IF(ROW()=7,MAX(Tabulka249[D_i]),"")</f>
        <v/>
      </c>
      <c r="N674" s="5"/>
      <c r="O674" s="80"/>
      <c r="P674" s="80"/>
      <c r="Q674" s="80"/>
      <c r="R674" s="76" t="str">
        <f>IF(ROW()=7,IF(SUM([pomocná])&gt;0,SUM([pomocná]),1.36/SQRT(COUNT(Tabulka249[Data]))),"")</f>
        <v/>
      </c>
      <c r="S674" s="79"/>
      <c r="T674" s="72"/>
      <c r="U674" s="72"/>
      <c r="V674" s="72"/>
    </row>
    <row r="675" spans="1:22">
      <c r="A675" s="4" t="str">
        <f>IF('Odhad parametrů populace'!D678="","",'Odhad parametrů populace'!D678)</f>
        <v/>
      </c>
      <c r="B675" s="69" t="str">
        <f ca="1">IF(INDIRECT("A"&amp;ROW())="","",RANK(A675,[Data],1))</f>
        <v/>
      </c>
      <c r="C675" s="5" t="str">
        <f ca="1">IF(INDIRECT("A"&amp;ROW())="","",(B675-1)/COUNT([Data]))</f>
        <v/>
      </c>
      <c r="D675" s="5" t="str">
        <f ca="1">IF(INDIRECT("A"&amp;ROW())="","",B675/COUNT([Data]))</f>
        <v/>
      </c>
      <c r="E675" t="str">
        <f t="shared" ca="1" si="32"/>
        <v/>
      </c>
      <c r="F675" s="5" t="str">
        <f t="shared" ca="1" si="30"/>
        <v/>
      </c>
      <c r="G675" s="5" t="str">
        <f>IF(ROW()=7,MAX([D_i]),"")</f>
        <v/>
      </c>
      <c r="H675" s="69" t="str">
        <f ca="1">IF(INDIRECT("A"&amp;ROW())="","",RANK([Data],[Data],1)+COUNTIF([Data],Tabulka249[[#This Row],[Data]])-1)</f>
        <v/>
      </c>
      <c r="I675" s="5" t="str">
        <f ca="1">IF(INDIRECT("A"&amp;ROW())="","",(Tabulka249[[#This Row],[Pořadí2 - i2]]-1)/COUNT([Data]))</f>
        <v/>
      </c>
      <c r="J675" s="5" t="str">
        <f ca="1">IF(INDIRECT("A"&amp;ROW())="","",H675/COUNT([Data]))</f>
        <v/>
      </c>
      <c r="K675" s="72" t="str">
        <f ca="1">IF(INDIRECT("A"&amp;ROW())="","",NORMDIST(Tabulka249[[#This Row],[Data]],$X$6,$X$7,1))</f>
        <v/>
      </c>
      <c r="L675" s="5" t="str">
        <f t="shared" ca="1" si="31"/>
        <v/>
      </c>
      <c r="M675" s="5" t="str">
        <f>IF(ROW()=7,MAX(Tabulka249[D_i]),"")</f>
        <v/>
      </c>
      <c r="N675" s="5"/>
      <c r="O675" s="80"/>
      <c r="P675" s="80"/>
      <c r="Q675" s="80"/>
      <c r="R675" s="76" t="str">
        <f>IF(ROW()=7,IF(SUM([pomocná])&gt;0,SUM([pomocná]),1.36/SQRT(COUNT(Tabulka249[Data]))),"")</f>
        <v/>
      </c>
      <c r="S675" s="79"/>
      <c r="T675" s="72"/>
      <c r="U675" s="72"/>
      <c r="V675" s="72"/>
    </row>
    <row r="676" spans="1:22">
      <c r="A676" s="4" t="str">
        <f>IF('Odhad parametrů populace'!D679="","",'Odhad parametrů populace'!D679)</f>
        <v/>
      </c>
      <c r="B676" s="69" t="str">
        <f ca="1">IF(INDIRECT("A"&amp;ROW())="","",RANK(A676,[Data],1))</f>
        <v/>
      </c>
      <c r="C676" s="5" t="str">
        <f ca="1">IF(INDIRECT("A"&amp;ROW())="","",(B676-1)/COUNT([Data]))</f>
        <v/>
      </c>
      <c r="D676" s="5" t="str">
        <f ca="1">IF(INDIRECT("A"&amp;ROW())="","",B676/COUNT([Data]))</f>
        <v/>
      </c>
      <c r="E676" t="str">
        <f t="shared" ca="1" si="32"/>
        <v/>
      </c>
      <c r="F676" s="5" t="str">
        <f t="shared" ca="1" si="30"/>
        <v/>
      </c>
      <c r="G676" s="5" t="str">
        <f>IF(ROW()=7,MAX([D_i]),"")</f>
        <v/>
      </c>
      <c r="H676" s="69" t="str">
        <f ca="1">IF(INDIRECT("A"&amp;ROW())="","",RANK([Data],[Data],1)+COUNTIF([Data],Tabulka249[[#This Row],[Data]])-1)</f>
        <v/>
      </c>
      <c r="I676" s="5" t="str">
        <f ca="1">IF(INDIRECT("A"&amp;ROW())="","",(Tabulka249[[#This Row],[Pořadí2 - i2]]-1)/COUNT([Data]))</f>
        <v/>
      </c>
      <c r="J676" s="5" t="str">
        <f ca="1">IF(INDIRECT("A"&amp;ROW())="","",H676/COUNT([Data]))</f>
        <v/>
      </c>
      <c r="K676" s="72" t="str">
        <f ca="1">IF(INDIRECT("A"&amp;ROW())="","",NORMDIST(Tabulka249[[#This Row],[Data]],$X$6,$X$7,1))</f>
        <v/>
      </c>
      <c r="L676" s="5" t="str">
        <f t="shared" ca="1" si="31"/>
        <v/>
      </c>
      <c r="M676" s="5" t="str">
        <f>IF(ROW()=7,MAX(Tabulka249[D_i]),"")</f>
        <v/>
      </c>
      <c r="N676" s="5"/>
      <c r="O676" s="80"/>
      <c r="P676" s="80"/>
      <c r="Q676" s="80"/>
      <c r="R676" s="76" t="str">
        <f>IF(ROW()=7,IF(SUM([pomocná])&gt;0,SUM([pomocná]),1.36/SQRT(COUNT(Tabulka249[Data]))),"")</f>
        <v/>
      </c>
      <c r="S676" s="79"/>
      <c r="T676" s="72"/>
      <c r="U676" s="72"/>
      <c r="V676" s="72"/>
    </row>
    <row r="677" spans="1:22">
      <c r="A677" s="4" t="str">
        <f>IF('Odhad parametrů populace'!D680="","",'Odhad parametrů populace'!D680)</f>
        <v/>
      </c>
      <c r="B677" s="69" t="str">
        <f ca="1">IF(INDIRECT("A"&amp;ROW())="","",RANK(A677,[Data],1))</f>
        <v/>
      </c>
      <c r="C677" s="5" t="str">
        <f ca="1">IF(INDIRECT("A"&amp;ROW())="","",(B677-1)/COUNT([Data]))</f>
        <v/>
      </c>
      <c r="D677" s="5" t="str">
        <f ca="1">IF(INDIRECT("A"&amp;ROW())="","",B677/COUNT([Data]))</f>
        <v/>
      </c>
      <c r="E677" t="str">
        <f t="shared" ca="1" si="32"/>
        <v/>
      </c>
      <c r="F677" s="5" t="str">
        <f t="shared" ca="1" si="30"/>
        <v/>
      </c>
      <c r="G677" s="5" t="str">
        <f>IF(ROW()=7,MAX([D_i]),"")</f>
        <v/>
      </c>
      <c r="H677" s="69" t="str">
        <f ca="1">IF(INDIRECT("A"&amp;ROW())="","",RANK([Data],[Data],1)+COUNTIF([Data],Tabulka249[[#This Row],[Data]])-1)</f>
        <v/>
      </c>
      <c r="I677" s="5" t="str">
        <f ca="1">IF(INDIRECT("A"&amp;ROW())="","",(Tabulka249[[#This Row],[Pořadí2 - i2]]-1)/COUNT([Data]))</f>
        <v/>
      </c>
      <c r="J677" s="5" t="str">
        <f ca="1">IF(INDIRECT("A"&amp;ROW())="","",H677/COUNT([Data]))</f>
        <v/>
      </c>
      <c r="K677" s="72" t="str">
        <f ca="1">IF(INDIRECT("A"&amp;ROW())="","",NORMDIST(Tabulka249[[#This Row],[Data]],$X$6,$X$7,1))</f>
        <v/>
      </c>
      <c r="L677" s="5" t="str">
        <f t="shared" ca="1" si="31"/>
        <v/>
      </c>
      <c r="M677" s="5" t="str">
        <f>IF(ROW()=7,MAX(Tabulka249[D_i]),"")</f>
        <v/>
      </c>
      <c r="N677" s="5"/>
      <c r="O677" s="80"/>
      <c r="P677" s="80"/>
      <c r="Q677" s="80"/>
      <c r="R677" s="76" t="str">
        <f>IF(ROW()=7,IF(SUM([pomocná])&gt;0,SUM([pomocná]),1.36/SQRT(COUNT(Tabulka249[Data]))),"")</f>
        <v/>
      </c>
      <c r="S677" s="79"/>
      <c r="T677" s="72"/>
      <c r="U677" s="72"/>
      <c r="V677" s="72"/>
    </row>
    <row r="678" spans="1:22">
      <c r="A678" s="4" t="str">
        <f>IF('Odhad parametrů populace'!D681="","",'Odhad parametrů populace'!D681)</f>
        <v/>
      </c>
      <c r="B678" s="69" t="str">
        <f ca="1">IF(INDIRECT("A"&amp;ROW())="","",RANK(A678,[Data],1))</f>
        <v/>
      </c>
      <c r="C678" s="5" t="str">
        <f ca="1">IF(INDIRECT("A"&amp;ROW())="","",(B678-1)/COUNT([Data]))</f>
        <v/>
      </c>
      <c r="D678" s="5" t="str">
        <f ca="1">IF(INDIRECT("A"&amp;ROW())="","",B678/COUNT([Data]))</f>
        <v/>
      </c>
      <c r="E678" t="str">
        <f t="shared" ca="1" si="32"/>
        <v/>
      </c>
      <c r="F678" s="5" t="str">
        <f t="shared" ca="1" si="30"/>
        <v/>
      </c>
      <c r="G678" s="5" t="str">
        <f>IF(ROW()=7,MAX([D_i]),"")</f>
        <v/>
      </c>
      <c r="H678" s="69" t="str">
        <f ca="1">IF(INDIRECT("A"&amp;ROW())="","",RANK([Data],[Data],1)+COUNTIF([Data],Tabulka249[[#This Row],[Data]])-1)</f>
        <v/>
      </c>
      <c r="I678" s="5" t="str">
        <f ca="1">IF(INDIRECT("A"&amp;ROW())="","",(Tabulka249[[#This Row],[Pořadí2 - i2]]-1)/COUNT([Data]))</f>
        <v/>
      </c>
      <c r="J678" s="5" t="str">
        <f ca="1">IF(INDIRECT("A"&amp;ROW())="","",H678/COUNT([Data]))</f>
        <v/>
      </c>
      <c r="K678" s="72" t="str">
        <f ca="1">IF(INDIRECT("A"&amp;ROW())="","",NORMDIST(Tabulka249[[#This Row],[Data]],$X$6,$X$7,1))</f>
        <v/>
      </c>
      <c r="L678" s="5" t="str">
        <f t="shared" ca="1" si="31"/>
        <v/>
      </c>
      <c r="M678" s="5" t="str">
        <f>IF(ROW()=7,MAX(Tabulka249[D_i]),"")</f>
        <v/>
      </c>
      <c r="N678" s="5"/>
      <c r="O678" s="80"/>
      <c r="P678" s="80"/>
      <c r="Q678" s="80"/>
      <c r="R678" s="76" t="str">
        <f>IF(ROW()=7,IF(SUM([pomocná])&gt;0,SUM([pomocná]),1.36/SQRT(COUNT(Tabulka249[Data]))),"")</f>
        <v/>
      </c>
      <c r="S678" s="79"/>
      <c r="T678" s="72"/>
      <c r="U678" s="72"/>
      <c r="V678" s="72"/>
    </row>
    <row r="679" spans="1:22">
      <c r="A679" s="4" t="str">
        <f>IF('Odhad parametrů populace'!D682="","",'Odhad parametrů populace'!D682)</f>
        <v/>
      </c>
      <c r="B679" s="69" t="str">
        <f ca="1">IF(INDIRECT("A"&amp;ROW())="","",RANK(A679,[Data],1))</f>
        <v/>
      </c>
      <c r="C679" s="5" t="str">
        <f ca="1">IF(INDIRECT("A"&amp;ROW())="","",(B679-1)/COUNT([Data]))</f>
        <v/>
      </c>
      <c r="D679" s="5" t="str">
        <f ca="1">IF(INDIRECT("A"&amp;ROW())="","",B679/COUNT([Data]))</f>
        <v/>
      </c>
      <c r="E679" t="str">
        <f t="shared" ca="1" si="32"/>
        <v/>
      </c>
      <c r="F679" s="5" t="str">
        <f t="shared" ca="1" si="30"/>
        <v/>
      </c>
      <c r="G679" s="5" t="str">
        <f>IF(ROW()=7,MAX([D_i]),"")</f>
        <v/>
      </c>
      <c r="H679" s="69" t="str">
        <f ca="1">IF(INDIRECT("A"&amp;ROW())="","",RANK([Data],[Data],1)+COUNTIF([Data],Tabulka249[[#This Row],[Data]])-1)</f>
        <v/>
      </c>
      <c r="I679" s="5" t="str">
        <f ca="1">IF(INDIRECT("A"&amp;ROW())="","",(Tabulka249[[#This Row],[Pořadí2 - i2]]-1)/COUNT([Data]))</f>
        <v/>
      </c>
      <c r="J679" s="5" t="str">
        <f ca="1">IF(INDIRECT("A"&amp;ROW())="","",H679/COUNT([Data]))</f>
        <v/>
      </c>
      <c r="K679" s="72" t="str">
        <f ca="1">IF(INDIRECT("A"&amp;ROW())="","",NORMDIST(Tabulka249[[#This Row],[Data]],$X$6,$X$7,1))</f>
        <v/>
      </c>
      <c r="L679" s="5" t="str">
        <f t="shared" ca="1" si="31"/>
        <v/>
      </c>
      <c r="M679" s="5" t="str">
        <f>IF(ROW()=7,MAX(Tabulka249[D_i]),"")</f>
        <v/>
      </c>
      <c r="N679" s="5"/>
      <c r="O679" s="80"/>
      <c r="P679" s="80"/>
      <c r="Q679" s="80"/>
      <c r="R679" s="76" t="str">
        <f>IF(ROW()=7,IF(SUM([pomocná])&gt;0,SUM([pomocná]),1.36/SQRT(COUNT(Tabulka249[Data]))),"")</f>
        <v/>
      </c>
      <c r="S679" s="79"/>
      <c r="T679" s="72"/>
      <c r="U679" s="72"/>
      <c r="V679" s="72"/>
    </row>
    <row r="680" spans="1:22">
      <c r="A680" s="4" t="str">
        <f>IF('Odhad parametrů populace'!D683="","",'Odhad parametrů populace'!D683)</f>
        <v/>
      </c>
      <c r="B680" s="69" t="str">
        <f ca="1">IF(INDIRECT("A"&amp;ROW())="","",RANK(A680,[Data],1))</f>
        <v/>
      </c>
      <c r="C680" s="5" t="str">
        <f ca="1">IF(INDIRECT("A"&amp;ROW())="","",(B680-1)/COUNT([Data]))</f>
        <v/>
      </c>
      <c r="D680" s="5" t="str">
        <f ca="1">IF(INDIRECT("A"&amp;ROW())="","",B680/COUNT([Data]))</f>
        <v/>
      </c>
      <c r="E680" t="str">
        <f t="shared" ca="1" si="32"/>
        <v/>
      </c>
      <c r="F680" s="5" t="str">
        <f t="shared" ca="1" si="30"/>
        <v/>
      </c>
      <c r="G680" s="5" t="str">
        <f>IF(ROW()=7,MAX([D_i]),"")</f>
        <v/>
      </c>
      <c r="H680" s="69" t="str">
        <f ca="1">IF(INDIRECT("A"&amp;ROW())="","",RANK([Data],[Data],1)+COUNTIF([Data],Tabulka249[[#This Row],[Data]])-1)</f>
        <v/>
      </c>
      <c r="I680" s="5" t="str">
        <f ca="1">IF(INDIRECT("A"&amp;ROW())="","",(Tabulka249[[#This Row],[Pořadí2 - i2]]-1)/COUNT([Data]))</f>
        <v/>
      </c>
      <c r="J680" s="5" t="str">
        <f ca="1">IF(INDIRECT("A"&amp;ROW())="","",H680/COUNT([Data]))</f>
        <v/>
      </c>
      <c r="K680" s="72" t="str">
        <f ca="1">IF(INDIRECT("A"&amp;ROW())="","",NORMDIST(Tabulka249[[#This Row],[Data]],$X$6,$X$7,1))</f>
        <v/>
      </c>
      <c r="L680" s="5" t="str">
        <f t="shared" ca="1" si="31"/>
        <v/>
      </c>
      <c r="M680" s="5" t="str">
        <f>IF(ROW()=7,MAX(Tabulka249[D_i]),"")</f>
        <v/>
      </c>
      <c r="N680" s="5"/>
      <c r="O680" s="80"/>
      <c r="P680" s="80"/>
      <c r="Q680" s="80"/>
      <c r="R680" s="76" t="str">
        <f>IF(ROW()=7,IF(SUM([pomocná])&gt;0,SUM([pomocná]),1.36/SQRT(COUNT(Tabulka249[Data]))),"")</f>
        <v/>
      </c>
      <c r="S680" s="79"/>
      <c r="T680" s="72"/>
      <c r="U680" s="72"/>
      <c r="V680" s="72"/>
    </row>
    <row r="681" spans="1:22">
      <c r="A681" s="4" t="str">
        <f>IF('Odhad parametrů populace'!D684="","",'Odhad parametrů populace'!D684)</f>
        <v/>
      </c>
      <c r="B681" s="69" t="str">
        <f ca="1">IF(INDIRECT("A"&amp;ROW())="","",RANK(A681,[Data],1))</f>
        <v/>
      </c>
      <c r="C681" s="5" t="str">
        <f ca="1">IF(INDIRECT("A"&amp;ROW())="","",(B681-1)/COUNT([Data]))</f>
        <v/>
      </c>
      <c r="D681" s="5" t="str">
        <f ca="1">IF(INDIRECT("A"&amp;ROW())="","",B681/COUNT([Data]))</f>
        <v/>
      </c>
      <c r="E681" t="str">
        <f t="shared" ca="1" si="32"/>
        <v/>
      </c>
      <c r="F681" s="5" t="str">
        <f t="shared" ca="1" si="30"/>
        <v/>
      </c>
      <c r="G681" s="5" t="str">
        <f>IF(ROW()=7,MAX([D_i]),"")</f>
        <v/>
      </c>
      <c r="H681" s="69" t="str">
        <f ca="1">IF(INDIRECT("A"&amp;ROW())="","",RANK([Data],[Data],1)+COUNTIF([Data],Tabulka249[[#This Row],[Data]])-1)</f>
        <v/>
      </c>
      <c r="I681" s="5" t="str">
        <f ca="1">IF(INDIRECT("A"&amp;ROW())="","",(Tabulka249[[#This Row],[Pořadí2 - i2]]-1)/COUNT([Data]))</f>
        <v/>
      </c>
      <c r="J681" s="5" t="str">
        <f ca="1">IF(INDIRECT("A"&amp;ROW())="","",H681/COUNT([Data]))</f>
        <v/>
      </c>
      <c r="K681" s="72" t="str">
        <f ca="1">IF(INDIRECT("A"&amp;ROW())="","",NORMDIST(Tabulka249[[#This Row],[Data]],$X$6,$X$7,1))</f>
        <v/>
      </c>
      <c r="L681" s="5" t="str">
        <f t="shared" ca="1" si="31"/>
        <v/>
      </c>
      <c r="M681" s="5" t="str">
        <f>IF(ROW()=7,MAX(Tabulka249[D_i]),"")</f>
        <v/>
      </c>
      <c r="N681" s="5"/>
      <c r="O681" s="80"/>
      <c r="P681" s="80"/>
      <c r="Q681" s="80"/>
      <c r="R681" s="76" t="str">
        <f>IF(ROW()=7,IF(SUM([pomocná])&gt;0,SUM([pomocná]),1.36/SQRT(COUNT(Tabulka249[Data]))),"")</f>
        <v/>
      </c>
      <c r="S681" s="79"/>
      <c r="T681" s="72"/>
      <c r="U681" s="72"/>
      <c r="V681" s="72"/>
    </row>
    <row r="682" spans="1:22">
      <c r="A682" s="4" t="str">
        <f>IF('Odhad parametrů populace'!D685="","",'Odhad parametrů populace'!D685)</f>
        <v/>
      </c>
      <c r="B682" s="69" t="str">
        <f ca="1">IF(INDIRECT("A"&amp;ROW())="","",RANK(A682,[Data],1))</f>
        <v/>
      </c>
      <c r="C682" s="5" t="str">
        <f ca="1">IF(INDIRECT("A"&amp;ROW())="","",(B682-1)/COUNT([Data]))</f>
        <v/>
      </c>
      <c r="D682" s="5" t="str">
        <f ca="1">IF(INDIRECT("A"&amp;ROW())="","",B682/COUNT([Data]))</f>
        <v/>
      </c>
      <c r="E682" t="str">
        <f t="shared" ca="1" si="32"/>
        <v/>
      </c>
      <c r="F682" s="5" t="str">
        <f t="shared" ca="1" si="30"/>
        <v/>
      </c>
      <c r="G682" s="5" t="str">
        <f>IF(ROW()=7,MAX([D_i]),"")</f>
        <v/>
      </c>
      <c r="H682" s="69" t="str">
        <f ca="1">IF(INDIRECT("A"&amp;ROW())="","",RANK([Data],[Data],1)+COUNTIF([Data],Tabulka249[[#This Row],[Data]])-1)</f>
        <v/>
      </c>
      <c r="I682" s="5" t="str">
        <f ca="1">IF(INDIRECT("A"&amp;ROW())="","",(Tabulka249[[#This Row],[Pořadí2 - i2]]-1)/COUNT([Data]))</f>
        <v/>
      </c>
      <c r="J682" s="5" t="str">
        <f ca="1">IF(INDIRECT("A"&amp;ROW())="","",H682/COUNT([Data]))</f>
        <v/>
      </c>
      <c r="K682" s="72" t="str">
        <f ca="1">IF(INDIRECT("A"&amp;ROW())="","",NORMDIST(Tabulka249[[#This Row],[Data]],$X$6,$X$7,1))</f>
        <v/>
      </c>
      <c r="L682" s="5" t="str">
        <f t="shared" ca="1" si="31"/>
        <v/>
      </c>
      <c r="M682" s="5" t="str">
        <f>IF(ROW()=7,MAX(Tabulka249[D_i]),"")</f>
        <v/>
      </c>
      <c r="N682" s="5"/>
      <c r="O682" s="80"/>
      <c r="P682" s="80"/>
      <c r="Q682" s="80"/>
      <c r="R682" s="76" t="str">
        <f>IF(ROW()=7,IF(SUM([pomocná])&gt;0,SUM([pomocná]),1.36/SQRT(COUNT(Tabulka249[Data]))),"")</f>
        <v/>
      </c>
      <c r="S682" s="79"/>
      <c r="T682" s="72"/>
      <c r="U682" s="72"/>
      <c r="V682" s="72"/>
    </row>
    <row r="683" spans="1:22">
      <c r="A683" s="4" t="str">
        <f>IF('Odhad parametrů populace'!D686="","",'Odhad parametrů populace'!D686)</f>
        <v/>
      </c>
      <c r="B683" s="69" t="str">
        <f ca="1">IF(INDIRECT("A"&amp;ROW())="","",RANK(A683,[Data],1))</f>
        <v/>
      </c>
      <c r="C683" s="5" t="str">
        <f ca="1">IF(INDIRECT("A"&amp;ROW())="","",(B683-1)/COUNT([Data]))</f>
        <v/>
      </c>
      <c r="D683" s="5" t="str">
        <f ca="1">IF(INDIRECT("A"&amp;ROW())="","",B683/COUNT([Data]))</f>
        <v/>
      </c>
      <c r="E683" t="str">
        <f t="shared" ca="1" si="32"/>
        <v/>
      </c>
      <c r="F683" s="5" t="str">
        <f t="shared" ca="1" si="30"/>
        <v/>
      </c>
      <c r="G683" s="5" t="str">
        <f>IF(ROW()=7,MAX([D_i]),"")</f>
        <v/>
      </c>
      <c r="H683" s="69" t="str">
        <f ca="1">IF(INDIRECT("A"&amp;ROW())="","",RANK([Data],[Data],1)+COUNTIF([Data],Tabulka249[[#This Row],[Data]])-1)</f>
        <v/>
      </c>
      <c r="I683" s="5" t="str">
        <f ca="1">IF(INDIRECT("A"&amp;ROW())="","",(Tabulka249[[#This Row],[Pořadí2 - i2]]-1)/COUNT([Data]))</f>
        <v/>
      </c>
      <c r="J683" s="5" t="str">
        <f ca="1">IF(INDIRECT("A"&amp;ROW())="","",H683/COUNT([Data]))</f>
        <v/>
      </c>
      <c r="K683" s="72" t="str">
        <f ca="1">IF(INDIRECT("A"&amp;ROW())="","",NORMDIST(Tabulka249[[#This Row],[Data]],$X$6,$X$7,1))</f>
        <v/>
      </c>
      <c r="L683" s="5" t="str">
        <f t="shared" ca="1" si="31"/>
        <v/>
      </c>
      <c r="M683" s="5" t="str">
        <f>IF(ROW()=7,MAX(Tabulka249[D_i]),"")</f>
        <v/>
      </c>
      <c r="N683" s="5"/>
      <c r="O683" s="80"/>
      <c r="P683" s="80"/>
      <c r="Q683" s="80"/>
      <c r="R683" s="76" t="str">
        <f>IF(ROW()=7,IF(SUM([pomocná])&gt;0,SUM([pomocná]),1.36/SQRT(COUNT(Tabulka249[Data]))),"")</f>
        <v/>
      </c>
      <c r="S683" s="79"/>
      <c r="T683" s="72"/>
      <c r="U683" s="72"/>
      <c r="V683" s="72"/>
    </row>
    <row r="684" spans="1:22">
      <c r="A684" s="4" t="str">
        <f>IF('Odhad parametrů populace'!D687="","",'Odhad parametrů populace'!D687)</f>
        <v/>
      </c>
      <c r="B684" s="69" t="str">
        <f ca="1">IF(INDIRECT("A"&amp;ROW())="","",RANK(A684,[Data],1))</f>
        <v/>
      </c>
      <c r="C684" s="5" t="str">
        <f ca="1">IF(INDIRECT("A"&amp;ROW())="","",(B684-1)/COUNT([Data]))</f>
        <v/>
      </c>
      <c r="D684" s="5" t="str">
        <f ca="1">IF(INDIRECT("A"&amp;ROW())="","",B684/COUNT([Data]))</f>
        <v/>
      </c>
      <c r="E684" t="str">
        <f t="shared" ca="1" si="32"/>
        <v/>
      </c>
      <c r="F684" s="5" t="str">
        <f t="shared" ca="1" si="30"/>
        <v/>
      </c>
      <c r="G684" s="5" t="str">
        <f>IF(ROW()=7,MAX([D_i]),"")</f>
        <v/>
      </c>
      <c r="H684" s="69" t="str">
        <f ca="1">IF(INDIRECT("A"&amp;ROW())="","",RANK([Data],[Data],1)+COUNTIF([Data],Tabulka249[[#This Row],[Data]])-1)</f>
        <v/>
      </c>
      <c r="I684" s="5" t="str">
        <f ca="1">IF(INDIRECT("A"&amp;ROW())="","",(Tabulka249[[#This Row],[Pořadí2 - i2]]-1)/COUNT([Data]))</f>
        <v/>
      </c>
      <c r="J684" s="5" t="str">
        <f ca="1">IF(INDIRECT("A"&amp;ROW())="","",H684/COUNT([Data]))</f>
        <v/>
      </c>
      <c r="K684" s="72" t="str">
        <f ca="1">IF(INDIRECT("A"&amp;ROW())="","",NORMDIST(Tabulka249[[#This Row],[Data]],$X$6,$X$7,1))</f>
        <v/>
      </c>
      <c r="L684" s="5" t="str">
        <f t="shared" ca="1" si="31"/>
        <v/>
      </c>
      <c r="M684" s="5" t="str">
        <f>IF(ROW()=7,MAX(Tabulka249[D_i]),"")</f>
        <v/>
      </c>
      <c r="N684" s="5"/>
      <c r="O684" s="80"/>
      <c r="P684" s="80"/>
      <c r="Q684" s="80"/>
      <c r="R684" s="76" t="str">
        <f>IF(ROW()=7,IF(SUM([pomocná])&gt;0,SUM([pomocná]),1.36/SQRT(COUNT(Tabulka249[Data]))),"")</f>
        <v/>
      </c>
      <c r="S684" s="79"/>
      <c r="T684" s="72"/>
      <c r="U684" s="72"/>
      <c r="V684" s="72"/>
    </row>
    <row r="685" spans="1:22">
      <c r="A685" s="4" t="str">
        <f>IF('Odhad parametrů populace'!D688="","",'Odhad parametrů populace'!D688)</f>
        <v/>
      </c>
      <c r="B685" s="69" t="str">
        <f ca="1">IF(INDIRECT("A"&amp;ROW())="","",RANK(A685,[Data],1))</f>
        <v/>
      </c>
      <c r="C685" s="5" t="str">
        <f ca="1">IF(INDIRECT("A"&amp;ROW())="","",(B685-1)/COUNT([Data]))</f>
        <v/>
      </c>
      <c r="D685" s="5" t="str">
        <f ca="1">IF(INDIRECT("A"&amp;ROW())="","",B685/COUNT([Data]))</f>
        <v/>
      </c>
      <c r="E685" t="str">
        <f t="shared" ca="1" si="32"/>
        <v/>
      </c>
      <c r="F685" s="5" t="str">
        <f t="shared" ca="1" si="30"/>
        <v/>
      </c>
      <c r="G685" s="5" t="str">
        <f>IF(ROW()=7,MAX([D_i]),"")</f>
        <v/>
      </c>
      <c r="H685" s="69" t="str">
        <f ca="1">IF(INDIRECT("A"&amp;ROW())="","",RANK([Data],[Data],1)+COUNTIF([Data],Tabulka249[[#This Row],[Data]])-1)</f>
        <v/>
      </c>
      <c r="I685" s="5" t="str">
        <f ca="1">IF(INDIRECT("A"&amp;ROW())="","",(Tabulka249[[#This Row],[Pořadí2 - i2]]-1)/COUNT([Data]))</f>
        <v/>
      </c>
      <c r="J685" s="5" t="str">
        <f ca="1">IF(INDIRECT("A"&amp;ROW())="","",H685/COUNT([Data]))</f>
        <v/>
      </c>
      <c r="K685" s="72" t="str">
        <f ca="1">IF(INDIRECT("A"&amp;ROW())="","",NORMDIST(Tabulka249[[#This Row],[Data]],$X$6,$X$7,1))</f>
        <v/>
      </c>
      <c r="L685" s="5" t="str">
        <f t="shared" ca="1" si="31"/>
        <v/>
      </c>
      <c r="M685" s="5" t="str">
        <f>IF(ROW()=7,MAX(Tabulka249[D_i]),"")</f>
        <v/>
      </c>
      <c r="N685" s="5"/>
      <c r="O685" s="80"/>
      <c r="P685" s="80"/>
      <c r="Q685" s="80"/>
      <c r="R685" s="76" t="str">
        <f>IF(ROW()=7,IF(SUM([pomocná])&gt;0,SUM([pomocná]),1.36/SQRT(COUNT(Tabulka249[Data]))),"")</f>
        <v/>
      </c>
      <c r="S685" s="79"/>
      <c r="T685" s="72"/>
      <c r="U685" s="72"/>
      <c r="V685" s="72"/>
    </row>
    <row r="686" spans="1:22">
      <c r="A686" s="4" t="str">
        <f>IF('Odhad parametrů populace'!D689="","",'Odhad parametrů populace'!D689)</f>
        <v/>
      </c>
      <c r="B686" s="69" t="str">
        <f ca="1">IF(INDIRECT("A"&amp;ROW())="","",RANK(A686,[Data],1))</f>
        <v/>
      </c>
      <c r="C686" s="5" t="str">
        <f ca="1">IF(INDIRECT("A"&amp;ROW())="","",(B686-1)/COUNT([Data]))</f>
        <v/>
      </c>
      <c r="D686" s="5" t="str">
        <f ca="1">IF(INDIRECT("A"&amp;ROW())="","",B686/COUNT([Data]))</f>
        <v/>
      </c>
      <c r="E686" t="str">
        <f t="shared" ca="1" si="32"/>
        <v/>
      </c>
      <c r="F686" s="5" t="str">
        <f t="shared" ca="1" si="30"/>
        <v/>
      </c>
      <c r="G686" s="5" t="str">
        <f>IF(ROW()=7,MAX([D_i]),"")</f>
        <v/>
      </c>
      <c r="H686" s="69" t="str">
        <f ca="1">IF(INDIRECT("A"&amp;ROW())="","",RANK([Data],[Data],1)+COUNTIF([Data],Tabulka249[[#This Row],[Data]])-1)</f>
        <v/>
      </c>
      <c r="I686" s="5" t="str">
        <f ca="1">IF(INDIRECT("A"&amp;ROW())="","",(Tabulka249[[#This Row],[Pořadí2 - i2]]-1)/COUNT([Data]))</f>
        <v/>
      </c>
      <c r="J686" s="5" t="str">
        <f ca="1">IF(INDIRECT("A"&amp;ROW())="","",H686/COUNT([Data]))</f>
        <v/>
      </c>
      <c r="K686" s="72" t="str">
        <f ca="1">IF(INDIRECT("A"&amp;ROW())="","",NORMDIST(Tabulka249[[#This Row],[Data]],$X$6,$X$7,1))</f>
        <v/>
      </c>
      <c r="L686" s="5" t="str">
        <f t="shared" ca="1" si="31"/>
        <v/>
      </c>
      <c r="M686" s="5" t="str">
        <f>IF(ROW()=7,MAX(Tabulka249[D_i]),"")</f>
        <v/>
      </c>
      <c r="N686" s="5"/>
      <c r="O686" s="80"/>
      <c r="P686" s="80"/>
      <c r="Q686" s="80"/>
      <c r="R686" s="76" t="str">
        <f>IF(ROW()=7,IF(SUM([pomocná])&gt;0,SUM([pomocná]),1.36/SQRT(COUNT(Tabulka249[Data]))),"")</f>
        <v/>
      </c>
      <c r="S686" s="79"/>
      <c r="T686" s="72"/>
      <c r="U686" s="72"/>
      <c r="V686" s="72"/>
    </row>
    <row r="687" spans="1:22">
      <c r="A687" s="4" t="str">
        <f>IF('Odhad parametrů populace'!D690="","",'Odhad parametrů populace'!D690)</f>
        <v/>
      </c>
      <c r="B687" s="69" t="str">
        <f ca="1">IF(INDIRECT("A"&amp;ROW())="","",RANK(A687,[Data],1))</f>
        <v/>
      </c>
      <c r="C687" s="5" t="str">
        <f ca="1">IF(INDIRECT("A"&amp;ROW())="","",(B687-1)/COUNT([Data]))</f>
        <v/>
      </c>
      <c r="D687" s="5" t="str">
        <f ca="1">IF(INDIRECT("A"&amp;ROW())="","",B687/COUNT([Data]))</f>
        <v/>
      </c>
      <c r="E687" t="str">
        <f t="shared" ca="1" si="32"/>
        <v/>
      </c>
      <c r="F687" s="5" t="str">
        <f t="shared" ca="1" si="30"/>
        <v/>
      </c>
      <c r="G687" s="5" t="str">
        <f>IF(ROW()=7,MAX([D_i]),"")</f>
        <v/>
      </c>
      <c r="H687" s="69" t="str">
        <f ca="1">IF(INDIRECT("A"&amp;ROW())="","",RANK([Data],[Data],1)+COUNTIF([Data],Tabulka249[[#This Row],[Data]])-1)</f>
        <v/>
      </c>
      <c r="I687" s="5" t="str">
        <f ca="1">IF(INDIRECT("A"&amp;ROW())="","",(Tabulka249[[#This Row],[Pořadí2 - i2]]-1)/COUNT([Data]))</f>
        <v/>
      </c>
      <c r="J687" s="5" t="str">
        <f ca="1">IF(INDIRECT("A"&amp;ROW())="","",H687/COUNT([Data]))</f>
        <v/>
      </c>
      <c r="K687" s="72" t="str">
        <f ca="1">IF(INDIRECT("A"&amp;ROW())="","",NORMDIST(Tabulka249[[#This Row],[Data]],$X$6,$X$7,1))</f>
        <v/>
      </c>
      <c r="L687" s="5" t="str">
        <f t="shared" ca="1" si="31"/>
        <v/>
      </c>
      <c r="M687" s="5" t="str">
        <f>IF(ROW()=7,MAX(Tabulka249[D_i]),"")</f>
        <v/>
      </c>
      <c r="N687" s="5"/>
      <c r="O687" s="80"/>
      <c r="P687" s="80"/>
      <c r="Q687" s="80"/>
      <c r="R687" s="76" t="str">
        <f>IF(ROW()=7,IF(SUM([pomocná])&gt;0,SUM([pomocná]),1.36/SQRT(COUNT(Tabulka249[Data]))),"")</f>
        <v/>
      </c>
      <c r="S687" s="79"/>
      <c r="T687" s="72"/>
      <c r="U687" s="72"/>
      <c r="V687" s="72"/>
    </row>
    <row r="688" spans="1:22">
      <c r="A688" s="4" t="str">
        <f>IF('Odhad parametrů populace'!D691="","",'Odhad parametrů populace'!D691)</f>
        <v/>
      </c>
      <c r="B688" s="69" t="str">
        <f ca="1">IF(INDIRECT("A"&amp;ROW())="","",RANK(A688,[Data],1))</f>
        <v/>
      </c>
      <c r="C688" s="5" t="str">
        <f ca="1">IF(INDIRECT("A"&amp;ROW())="","",(B688-1)/COUNT([Data]))</f>
        <v/>
      </c>
      <c r="D688" s="5" t="str">
        <f ca="1">IF(INDIRECT("A"&amp;ROW())="","",B688/COUNT([Data]))</f>
        <v/>
      </c>
      <c r="E688" t="str">
        <f t="shared" ca="1" si="32"/>
        <v/>
      </c>
      <c r="F688" s="5" t="str">
        <f t="shared" ca="1" si="30"/>
        <v/>
      </c>
      <c r="G688" s="5" t="str">
        <f>IF(ROW()=7,MAX([D_i]),"")</f>
        <v/>
      </c>
      <c r="H688" s="69" t="str">
        <f ca="1">IF(INDIRECT("A"&amp;ROW())="","",RANK([Data],[Data],1)+COUNTIF([Data],Tabulka249[[#This Row],[Data]])-1)</f>
        <v/>
      </c>
      <c r="I688" s="5" t="str">
        <f ca="1">IF(INDIRECT("A"&amp;ROW())="","",(Tabulka249[[#This Row],[Pořadí2 - i2]]-1)/COUNT([Data]))</f>
        <v/>
      </c>
      <c r="J688" s="5" t="str">
        <f ca="1">IF(INDIRECT("A"&amp;ROW())="","",H688/COUNT([Data]))</f>
        <v/>
      </c>
      <c r="K688" s="72" t="str">
        <f ca="1">IF(INDIRECT("A"&amp;ROW())="","",NORMDIST(Tabulka249[[#This Row],[Data]],$X$6,$X$7,1))</f>
        <v/>
      </c>
      <c r="L688" s="5" t="str">
        <f t="shared" ca="1" si="31"/>
        <v/>
      </c>
      <c r="M688" s="5" t="str">
        <f>IF(ROW()=7,MAX(Tabulka249[D_i]),"")</f>
        <v/>
      </c>
      <c r="N688" s="5"/>
      <c r="O688" s="80"/>
      <c r="P688" s="80"/>
      <c r="Q688" s="80"/>
      <c r="R688" s="76" t="str">
        <f>IF(ROW()=7,IF(SUM([pomocná])&gt;0,SUM([pomocná]),1.36/SQRT(COUNT(Tabulka249[Data]))),"")</f>
        <v/>
      </c>
      <c r="S688" s="79"/>
      <c r="T688" s="72"/>
      <c r="U688" s="72"/>
      <c r="V688" s="72"/>
    </row>
    <row r="689" spans="1:22">
      <c r="A689" s="4" t="str">
        <f>IF('Odhad parametrů populace'!D692="","",'Odhad parametrů populace'!D692)</f>
        <v/>
      </c>
      <c r="B689" s="69" t="str">
        <f ca="1">IF(INDIRECT("A"&amp;ROW())="","",RANK(A689,[Data],1))</f>
        <v/>
      </c>
      <c r="C689" s="5" t="str">
        <f ca="1">IF(INDIRECT("A"&amp;ROW())="","",(B689-1)/COUNT([Data]))</f>
        <v/>
      </c>
      <c r="D689" s="5" t="str">
        <f ca="1">IF(INDIRECT("A"&amp;ROW())="","",B689/COUNT([Data]))</f>
        <v/>
      </c>
      <c r="E689" t="str">
        <f t="shared" ca="1" si="32"/>
        <v/>
      </c>
      <c r="F689" s="5" t="str">
        <f t="shared" ca="1" si="30"/>
        <v/>
      </c>
      <c r="G689" s="5" t="str">
        <f>IF(ROW()=7,MAX([D_i]),"")</f>
        <v/>
      </c>
      <c r="H689" s="69" t="str">
        <f ca="1">IF(INDIRECT("A"&amp;ROW())="","",RANK([Data],[Data],1)+COUNTIF([Data],Tabulka249[[#This Row],[Data]])-1)</f>
        <v/>
      </c>
      <c r="I689" s="5" t="str">
        <f ca="1">IF(INDIRECT("A"&amp;ROW())="","",(Tabulka249[[#This Row],[Pořadí2 - i2]]-1)/COUNT([Data]))</f>
        <v/>
      </c>
      <c r="J689" s="5" t="str">
        <f ca="1">IF(INDIRECT("A"&amp;ROW())="","",H689/COUNT([Data]))</f>
        <v/>
      </c>
      <c r="K689" s="72" t="str">
        <f ca="1">IF(INDIRECT("A"&amp;ROW())="","",NORMDIST(Tabulka249[[#This Row],[Data]],$X$6,$X$7,1))</f>
        <v/>
      </c>
      <c r="L689" s="5" t="str">
        <f t="shared" ca="1" si="31"/>
        <v/>
      </c>
      <c r="M689" s="5" t="str">
        <f>IF(ROW()=7,MAX(Tabulka249[D_i]),"")</f>
        <v/>
      </c>
      <c r="N689" s="5"/>
      <c r="O689" s="80"/>
      <c r="P689" s="80"/>
      <c r="Q689" s="80"/>
      <c r="R689" s="76" t="str">
        <f>IF(ROW()=7,IF(SUM([pomocná])&gt;0,SUM([pomocná]),1.36/SQRT(COUNT(Tabulka249[Data]))),"")</f>
        <v/>
      </c>
      <c r="S689" s="79"/>
      <c r="T689" s="72"/>
      <c r="U689" s="72"/>
      <c r="V689" s="72"/>
    </row>
    <row r="690" spans="1:22">
      <c r="A690" s="4" t="str">
        <f>IF('Odhad parametrů populace'!D693="","",'Odhad parametrů populace'!D693)</f>
        <v/>
      </c>
      <c r="B690" s="69" t="str">
        <f ca="1">IF(INDIRECT("A"&amp;ROW())="","",RANK(A690,[Data],1))</f>
        <v/>
      </c>
      <c r="C690" s="5" t="str">
        <f ca="1">IF(INDIRECT("A"&amp;ROW())="","",(B690-1)/COUNT([Data]))</f>
        <v/>
      </c>
      <c r="D690" s="5" t="str">
        <f ca="1">IF(INDIRECT("A"&amp;ROW())="","",B690/COUNT([Data]))</f>
        <v/>
      </c>
      <c r="E690" t="str">
        <f t="shared" ca="1" si="32"/>
        <v/>
      </c>
      <c r="F690" s="5" t="str">
        <f t="shared" ca="1" si="30"/>
        <v/>
      </c>
      <c r="G690" s="5" t="str">
        <f>IF(ROW()=7,MAX([D_i]),"")</f>
        <v/>
      </c>
      <c r="H690" s="69" t="str">
        <f ca="1">IF(INDIRECT("A"&amp;ROW())="","",RANK([Data],[Data],1)+COUNTIF([Data],Tabulka249[[#This Row],[Data]])-1)</f>
        <v/>
      </c>
      <c r="I690" s="5" t="str">
        <f ca="1">IF(INDIRECT("A"&amp;ROW())="","",(Tabulka249[[#This Row],[Pořadí2 - i2]]-1)/COUNT([Data]))</f>
        <v/>
      </c>
      <c r="J690" s="5" t="str">
        <f ca="1">IF(INDIRECT("A"&amp;ROW())="","",H690/COUNT([Data]))</f>
        <v/>
      </c>
      <c r="K690" s="72" t="str">
        <f ca="1">IF(INDIRECT("A"&amp;ROW())="","",NORMDIST(Tabulka249[[#This Row],[Data]],$X$6,$X$7,1))</f>
        <v/>
      </c>
      <c r="L690" s="5" t="str">
        <f t="shared" ca="1" si="31"/>
        <v/>
      </c>
      <c r="M690" s="5" t="str">
        <f>IF(ROW()=7,MAX(Tabulka249[D_i]),"")</f>
        <v/>
      </c>
      <c r="N690" s="5"/>
      <c r="O690" s="80"/>
      <c r="P690" s="80"/>
      <c r="Q690" s="80"/>
      <c r="R690" s="76" t="str">
        <f>IF(ROW()=7,IF(SUM([pomocná])&gt;0,SUM([pomocná]),1.36/SQRT(COUNT(Tabulka249[Data]))),"")</f>
        <v/>
      </c>
      <c r="S690" s="79"/>
      <c r="T690" s="72"/>
      <c r="U690" s="72"/>
      <c r="V690" s="72"/>
    </row>
    <row r="691" spans="1:22">
      <c r="A691" s="4" t="str">
        <f>IF('Odhad parametrů populace'!D694="","",'Odhad parametrů populace'!D694)</f>
        <v/>
      </c>
      <c r="B691" s="69" t="str">
        <f ca="1">IF(INDIRECT("A"&amp;ROW())="","",RANK(A691,[Data],1))</f>
        <v/>
      </c>
      <c r="C691" s="5" t="str">
        <f ca="1">IF(INDIRECT("A"&amp;ROW())="","",(B691-1)/COUNT([Data]))</f>
        <v/>
      </c>
      <c r="D691" s="5" t="str">
        <f ca="1">IF(INDIRECT("A"&amp;ROW())="","",B691/COUNT([Data]))</f>
        <v/>
      </c>
      <c r="E691" t="str">
        <f t="shared" ca="1" si="32"/>
        <v/>
      </c>
      <c r="F691" s="5" t="str">
        <f t="shared" ca="1" si="30"/>
        <v/>
      </c>
      <c r="G691" s="5" t="str">
        <f>IF(ROW()=7,MAX([D_i]),"")</f>
        <v/>
      </c>
      <c r="H691" s="69" t="str">
        <f ca="1">IF(INDIRECT("A"&amp;ROW())="","",RANK([Data],[Data],1)+COUNTIF([Data],Tabulka249[[#This Row],[Data]])-1)</f>
        <v/>
      </c>
      <c r="I691" s="5" t="str">
        <f ca="1">IF(INDIRECT("A"&amp;ROW())="","",(Tabulka249[[#This Row],[Pořadí2 - i2]]-1)/COUNT([Data]))</f>
        <v/>
      </c>
      <c r="J691" s="5" t="str">
        <f ca="1">IF(INDIRECT("A"&amp;ROW())="","",H691/COUNT([Data]))</f>
        <v/>
      </c>
      <c r="K691" s="72" t="str">
        <f ca="1">IF(INDIRECT("A"&amp;ROW())="","",NORMDIST(Tabulka249[[#This Row],[Data]],$X$6,$X$7,1))</f>
        <v/>
      </c>
      <c r="L691" s="5" t="str">
        <f t="shared" ca="1" si="31"/>
        <v/>
      </c>
      <c r="M691" s="5" t="str">
        <f>IF(ROW()=7,MAX(Tabulka249[D_i]),"")</f>
        <v/>
      </c>
      <c r="N691" s="5"/>
      <c r="O691" s="80"/>
      <c r="P691" s="80"/>
      <c r="Q691" s="80"/>
      <c r="R691" s="76" t="str">
        <f>IF(ROW()=7,IF(SUM([pomocná])&gt;0,SUM([pomocná]),1.36/SQRT(COUNT(Tabulka249[Data]))),"")</f>
        <v/>
      </c>
      <c r="S691" s="79"/>
      <c r="T691" s="72"/>
      <c r="U691" s="72"/>
      <c r="V691" s="72"/>
    </row>
    <row r="692" spans="1:22">
      <c r="A692" s="4" t="str">
        <f>IF('Odhad parametrů populace'!D695="","",'Odhad parametrů populace'!D695)</f>
        <v/>
      </c>
      <c r="B692" s="69" t="str">
        <f ca="1">IF(INDIRECT("A"&amp;ROW())="","",RANK(A692,[Data],1))</f>
        <v/>
      </c>
      <c r="C692" s="5" t="str">
        <f ca="1">IF(INDIRECT("A"&amp;ROW())="","",(B692-1)/COUNT([Data]))</f>
        <v/>
      </c>
      <c r="D692" s="5" t="str">
        <f ca="1">IF(INDIRECT("A"&amp;ROW())="","",B692/COUNT([Data]))</f>
        <v/>
      </c>
      <c r="E692" t="str">
        <f t="shared" ca="1" si="32"/>
        <v/>
      </c>
      <c r="F692" s="5" t="str">
        <f t="shared" ca="1" si="30"/>
        <v/>
      </c>
      <c r="G692" s="5" t="str">
        <f>IF(ROW()=7,MAX([D_i]),"")</f>
        <v/>
      </c>
      <c r="H692" s="69" t="str">
        <f ca="1">IF(INDIRECT("A"&amp;ROW())="","",RANK([Data],[Data],1)+COUNTIF([Data],Tabulka249[[#This Row],[Data]])-1)</f>
        <v/>
      </c>
      <c r="I692" s="5" t="str">
        <f ca="1">IF(INDIRECT("A"&amp;ROW())="","",(Tabulka249[[#This Row],[Pořadí2 - i2]]-1)/COUNT([Data]))</f>
        <v/>
      </c>
      <c r="J692" s="5" t="str">
        <f ca="1">IF(INDIRECT("A"&amp;ROW())="","",H692/COUNT([Data]))</f>
        <v/>
      </c>
      <c r="K692" s="72" t="str">
        <f ca="1">IF(INDIRECT("A"&amp;ROW())="","",NORMDIST(Tabulka249[[#This Row],[Data]],$X$6,$X$7,1))</f>
        <v/>
      </c>
      <c r="L692" s="5" t="str">
        <f t="shared" ca="1" si="31"/>
        <v/>
      </c>
      <c r="M692" s="5" t="str">
        <f>IF(ROW()=7,MAX(Tabulka249[D_i]),"")</f>
        <v/>
      </c>
      <c r="N692" s="5"/>
      <c r="O692" s="80"/>
      <c r="P692" s="80"/>
      <c r="Q692" s="80"/>
      <c r="R692" s="76" t="str">
        <f>IF(ROW()=7,IF(SUM([pomocná])&gt;0,SUM([pomocná]),1.36/SQRT(COUNT(Tabulka249[Data]))),"")</f>
        <v/>
      </c>
      <c r="S692" s="79"/>
      <c r="T692" s="72"/>
      <c r="U692" s="72"/>
      <c r="V692" s="72"/>
    </row>
    <row r="693" spans="1:22">
      <c r="A693" s="4" t="str">
        <f>IF('Odhad parametrů populace'!D696="","",'Odhad parametrů populace'!D696)</f>
        <v/>
      </c>
      <c r="B693" s="69" t="str">
        <f ca="1">IF(INDIRECT("A"&amp;ROW())="","",RANK(A693,[Data],1))</f>
        <v/>
      </c>
      <c r="C693" s="5" t="str">
        <f ca="1">IF(INDIRECT("A"&amp;ROW())="","",(B693-1)/COUNT([Data]))</f>
        <v/>
      </c>
      <c r="D693" s="5" t="str">
        <f ca="1">IF(INDIRECT("A"&amp;ROW())="","",B693/COUNT([Data]))</f>
        <v/>
      </c>
      <c r="E693" t="str">
        <f t="shared" ca="1" si="32"/>
        <v/>
      </c>
      <c r="F693" s="5" t="str">
        <f t="shared" ca="1" si="30"/>
        <v/>
      </c>
      <c r="G693" s="5" t="str">
        <f>IF(ROW()=7,MAX([D_i]),"")</f>
        <v/>
      </c>
      <c r="H693" s="69" t="str">
        <f ca="1">IF(INDIRECT("A"&amp;ROW())="","",RANK([Data],[Data],1)+COUNTIF([Data],Tabulka249[[#This Row],[Data]])-1)</f>
        <v/>
      </c>
      <c r="I693" s="5" t="str">
        <f ca="1">IF(INDIRECT("A"&amp;ROW())="","",(Tabulka249[[#This Row],[Pořadí2 - i2]]-1)/COUNT([Data]))</f>
        <v/>
      </c>
      <c r="J693" s="5" t="str">
        <f ca="1">IF(INDIRECT("A"&amp;ROW())="","",H693/COUNT([Data]))</f>
        <v/>
      </c>
      <c r="K693" s="72" t="str">
        <f ca="1">IF(INDIRECT("A"&amp;ROW())="","",NORMDIST(Tabulka249[[#This Row],[Data]],$X$6,$X$7,1))</f>
        <v/>
      </c>
      <c r="L693" s="5" t="str">
        <f t="shared" ca="1" si="31"/>
        <v/>
      </c>
      <c r="M693" s="5" t="str">
        <f>IF(ROW()=7,MAX(Tabulka249[D_i]),"")</f>
        <v/>
      </c>
      <c r="N693" s="5"/>
      <c r="O693" s="80"/>
      <c r="P693" s="80"/>
      <c r="Q693" s="80"/>
      <c r="R693" s="76" t="str">
        <f>IF(ROW()=7,IF(SUM([pomocná])&gt;0,SUM([pomocná]),1.36/SQRT(COUNT(Tabulka249[Data]))),"")</f>
        <v/>
      </c>
      <c r="S693" s="79"/>
      <c r="T693" s="72"/>
      <c r="U693" s="72"/>
      <c r="V693" s="72"/>
    </row>
    <row r="694" spans="1:22">
      <c r="A694" s="4" t="str">
        <f>IF('Odhad parametrů populace'!D697="","",'Odhad parametrů populace'!D697)</f>
        <v/>
      </c>
      <c r="B694" s="69" t="str">
        <f ca="1">IF(INDIRECT("A"&amp;ROW())="","",RANK(A694,[Data],1))</f>
        <v/>
      </c>
      <c r="C694" s="5" t="str">
        <f ca="1">IF(INDIRECT("A"&amp;ROW())="","",(B694-1)/COUNT([Data]))</f>
        <v/>
      </c>
      <c r="D694" s="5" t="str">
        <f ca="1">IF(INDIRECT("A"&amp;ROW())="","",B694/COUNT([Data]))</f>
        <v/>
      </c>
      <c r="E694" t="str">
        <f t="shared" ca="1" si="32"/>
        <v/>
      </c>
      <c r="F694" s="5" t="str">
        <f t="shared" ca="1" si="30"/>
        <v/>
      </c>
      <c r="G694" s="5" t="str">
        <f>IF(ROW()=7,MAX([D_i]),"")</f>
        <v/>
      </c>
      <c r="H694" s="69" t="str">
        <f ca="1">IF(INDIRECT("A"&amp;ROW())="","",RANK([Data],[Data],1)+COUNTIF([Data],Tabulka249[[#This Row],[Data]])-1)</f>
        <v/>
      </c>
      <c r="I694" s="5" t="str">
        <f ca="1">IF(INDIRECT("A"&amp;ROW())="","",(Tabulka249[[#This Row],[Pořadí2 - i2]]-1)/COUNT([Data]))</f>
        <v/>
      </c>
      <c r="J694" s="5" t="str">
        <f ca="1">IF(INDIRECT("A"&amp;ROW())="","",H694/COUNT([Data]))</f>
        <v/>
      </c>
      <c r="K694" s="72" t="str">
        <f ca="1">IF(INDIRECT("A"&amp;ROW())="","",NORMDIST(Tabulka249[[#This Row],[Data]],$X$6,$X$7,1))</f>
        <v/>
      </c>
      <c r="L694" s="5" t="str">
        <f t="shared" ca="1" si="31"/>
        <v/>
      </c>
      <c r="M694" s="5" t="str">
        <f>IF(ROW()=7,MAX(Tabulka249[D_i]),"")</f>
        <v/>
      </c>
      <c r="N694" s="5"/>
      <c r="O694" s="80"/>
      <c r="P694" s="80"/>
      <c r="Q694" s="80"/>
      <c r="R694" s="76" t="str">
        <f>IF(ROW()=7,IF(SUM([pomocná])&gt;0,SUM([pomocná]),1.36/SQRT(COUNT(Tabulka249[Data]))),"")</f>
        <v/>
      </c>
      <c r="S694" s="79"/>
      <c r="T694" s="72"/>
      <c r="U694" s="72"/>
      <c r="V694" s="72"/>
    </row>
    <row r="695" spans="1:22">
      <c r="A695" s="4" t="str">
        <f>IF('Odhad parametrů populace'!D698="","",'Odhad parametrů populace'!D698)</f>
        <v/>
      </c>
      <c r="B695" s="69" t="str">
        <f ca="1">IF(INDIRECT("A"&amp;ROW())="","",RANK(A695,[Data],1))</f>
        <v/>
      </c>
      <c r="C695" s="5" t="str">
        <f ca="1">IF(INDIRECT("A"&amp;ROW())="","",(B695-1)/COUNT([Data]))</f>
        <v/>
      </c>
      <c r="D695" s="5" t="str">
        <f ca="1">IF(INDIRECT("A"&amp;ROW())="","",B695/COUNT([Data]))</f>
        <v/>
      </c>
      <c r="E695" t="str">
        <f t="shared" ca="1" si="32"/>
        <v/>
      </c>
      <c r="F695" s="5" t="str">
        <f t="shared" ca="1" si="30"/>
        <v/>
      </c>
      <c r="G695" s="5" t="str">
        <f>IF(ROW()=7,MAX([D_i]),"")</f>
        <v/>
      </c>
      <c r="H695" s="69" t="str">
        <f ca="1">IF(INDIRECT("A"&amp;ROW())="","",RANK([Data],[Data],1)+COUNTIF([Data],Tabulka249[[#This Row],[Data]])-1)</f>
        <v/>
      </c>
      <c r="I695" s="5" t="str">
        <f ca="1">IF(INDIRECT("A"&amp;ROW())="","",(Tabulka249[[#This Row],[Pořadí2 - i2]]-1)/COUNT([Data]))</f>
        <v/>
      </c>
      <c r="J695" s="5" t="str">
        <f ca="1">IF(INDIRECT("A"&amp;ROW())="","",H695/COUNT([Data]))</f>
        <v/>
      </c>
      <c r="K695" s="72" t="str">
        <f ca="1">IF(INDIRECT("A"&amp;ROW())="","",NORMDIST(Tabulka249[[#This Row],[Data]],$X$6,$X$7,1))</f>
        <v/>
      </c>
      <c r="L695" s="5" t="str">
        <f t="shared" ca="1" si="31"/>
        <v/>
      </c>
      <c r="M695" s="5" t="str">
        <f>IF(ROW()=7,MAX(Tabulka249[D_i]),"")</f>
        <v/>
      </c>
      <c r="N695" s="5"/>
      <c r="O695" s="80"/>
      <c r="P695" s="80"/>
      <c r="Q695" s="80"/>
      <c r="R695" s="76" t="str">
        <f>IF(ROW()=7,IF(SUM([pomocná])&gt;0,SUM([pomocná]),1.36/SQRT(COUNT(Tabulka249[Data]))),"")</f>
        <v/>
      </c>
      <c r="S695" s="79"/>
      <c r="T695" s="72"/>
      <c r="U695" s="72"/>
      <c r="V695" s="72"/>
    </row>
    <row r="696" spans="1:22">
      <c r="A696" s="4" t="str">
        <f>IF('Odhad parametrů populace'!D699="","",'Odhad parametrů populace'!D699)</f>
        <v/>
      </c>
      <c r="B696" s="69" t="str">
        <f ca="1">IF(INDIRECT("A"&amp;ROW())="","",RANK(A696,[Data],1))</f>
        <v/>
      </c>
      <c r="C696" s="5" t="str">
        <f ca="1">IF(INDIRECT("A"&amp;ROW())="","",(B696-1)/COUNT([Data]))</f>
        <v/>
      </c>
      <c r="D696" s="5" t="str">
        <f ca="1">IF(INDIRECT("A"&amp;ROW())="","",B696/COUNT([Data]))</f>
        <v/>
      </c>
      <c r="E696" t="str">
        <f t="shared" ca="1" si="32"/>
        <v/>
      </c>
      <c r="F696" s="5" t="str">
        <f t="shared" ca="1" si="30"/>
        <v/>
      </c>
      <c r="G696" s="5" t="str">
        <f>IF(ROW()=7,MAX([D_i]),"")</f>
        <v/>
      </c>
      <c r="H696" s="69" t="str">
        <f ca="1">IF(INDIRECT("A"&amp;ROW())="","",RANK([Data],[Data],1)+COUNTIF([Data],Tabulka249[[#This Row],[Data]])-1)</f>
        <v/>
      </c>
      <c r="I696" s="5" t="str">
        <f ca="1">IF(INDIRECT("A"&amp;ROW())="","",(Tabulka249[[#This Row],[Pořadí2 - i2]]-1)/COUNT([Data]))</f>
        <v/>
      </c>
      <c r="J696" s="5" t="str">
        <f ca="1">IF(INDIRECT("A"&amp;ROW())="","",H696/COUNT([Data]))</f>
        <v/>
      </c>
      <c r="K696" s="72" t="str">
        <f ca="1">IF(INDIRECT("A"&amp;ROW())="","",NORMDIST(Tabulka249[[#This Row],[Data]],$X$6,$X$7,1))</f>
        <v/>
      </c>
      <c r="L696" s="5" t="str">
        <f t="shared" ca="1" si="31"/>
        <v/>
      </c>
      <c r="M696" s="5" t="str">
        <f>IF(ROW()=7,MAX(Tabulka249[D_i]),"")</f>
        <v/>
      </c>
      <c r="N696" s="5"/>
      <c r="O696" s="80"/>
      <c r="P696" s="80"/>
      <c r="Q696" s="80"/>
      <c r="R696" s="76" t="str">
        <f>IF(ROW()=7,IF(SUM([pomocná])&gt;0,SUM([pomocná]),1.36/SQRT(COUNT(Tabulka249[Data]))),"")</f>
        <v/>
      </c>
      <c r="S696" s="79"/>
      <c r="T696" s="72"/>
      <c r="U696" s="72"/>
      <c r="V696" s="72"/>
    </row>
    <row r="697" spans="1:22">
      <c r="A697" s="4" t="str">
        <f>IF('Odhad parametrů populace'!D700="","",'Odhad parametrů populace'!D700)</f>
        <v/>
      </c>
      <c r="B697" s="69" t="str">
        <f ca="1">IF(INDIRECT("A"&amp;ROW())="","",RANK(A697,[Data],1))</f>
        <v/>
      </c>
      <c r="C697" s="5" t="str">
        <f ca="1">IF(INDIRECT("A"&amp;ROW())="","",(B697-1)/COUNT([Data]))</f>
        <v/>
      </c>
      <c r="D697" s="5" t="str">
        <f ca="1">IF(INDIRECT("A"&amp;ROW())="","",B697/COUNT([Data]))</f>
        <v/>
      </c>
      <c r="E697" t="str">
        <f t="shared" ca="1" si="32"/>
        <v/>
      </c>
      <c r="F697" s="5" t="str">
        <f t="shared" ca="1" si="30"/>
        <v/>
      </c>
      <c r="G697" s="5" t="str">
        <f>IF(ROW()=7,MAX([D_i]),"")</f>
        <v/>
      </c>
      <c r="H697" s="69" t="str">
        <f ca="1">IF(INDIRECT("A"&amp;ROW())="","",RANK([Data],[Data],1)+COUNTIF([Data],Tabulka249[[#This Row],[Data]])-1)</f>
        <v/>
      </c>
      <c r="I697" s="5" t="str">
        <f ca="1">IF(INDIRECT("A"&amp;ROW())="","",(Tabulka249[[#This Row],[Pořadí2 - i2]]-1)/COUNT([Data]))</f>
        <v/>
      </c>
      <c r="J697" s="5" t="str">
        <f ca="1">IF(INDIRECT("A"&amp;ROW())="","",H697/COUNT([Data]))</f>
        <v/>
      </c>
      <c r="K697" s="72" t="str">
        <f ca="1">IF(INDIRECT("A"&amp;ROW())="","",NORMDIST(Tabulka249[[#This Row],[Data]],$X$6,$X$7,1))</f>
        <v/>
      </c>
      <c r="L697" s="5" t="str">
        <f t="shared" ca="1" si="31"/>
        <v/>
      </c>
      <c r="M697" s="5" t="str">
        <f>IF(ROW()=7,MAX(Tabulka249[D_i]),"")</f>
        <v/>
      </c>
      <c r="N697" s="5"/>
      <c r="O697" s="80"/>
      <c r="P697" s="80"/>
      <c r="Q697" s="80"/>
      <c r="R697" s="76" t="str">
        <f>IF(ROW()=7,IF(SUM([pomocná])&gt;0,SUM([pomocná]),1.36/SQRT(COUNT(Tabulka249[Data]))),"")</f>
        <v/>
      </c>
      <c r="S697" s="79"/>
      <c r="T697" s="72"/>
      <c r="U697" s="72"/>
      <c r="V697" s="72"/>
    </row>
    <row r="698" spans="1:22">
      <c r="A698" s="4" t="str">
        <f>IF('Odhad parametrů populace'!D701="","",'Odhad parametrů populace'!D701)</f>
        <v/>
      </c>
      <c r="B698" s="69" t="str">
        <f ca="1">IF(INDIRECT("A"&amp;ROW())="","",RANK(A698,[Data],1))</f>
        <v/>
      </c>
      <c r="C698" s="5" t="str">
        <f ca="1">IF(INDIRECT("A"&amp;ROW())="","",(B698-1)/COUNT([Data]))</f>
        <v/>
      </c>
      <c r="D698" s="5" t="str">
        <f ca="1">IF(INDIRECT("A"&amp;ROW())="","",B698/COUNT([Data]))</f>
        <v/>
      </c>
      <c r="E698" t="str">
        <f t="shared" ca="1" si="32"/>
        <v/>
      </c>
      <c r="F698" s="5" t="str">
        <f t="shared" ca="1" si="30"/>
        <v/>
      </c>
      <c r="G698" s="5" t="str">
        <f>IF(ROW()=7,MAX([D_i]),"")</f>
        <v/>
      </c>
      <c r="H698" s="69" t="str">
        <f ca="1">IF(INDIRECT("A"&amp;ROW())="","",RANK([Data],[Data],1)+COUNTIF([Data],Tabulka249[[#This Row],[Data]])-1)</f>
        <v/>
      </c>
      <c r="I698" s="5" t="str">
        <f ca="1">IF(INDIRECT("A"&amp;ROW())="","",(Tabulka249[[#This Row],[Pořadí2 - i2]]-1)/COUNT([Data]))</f>
        <v/>
      </c>
      <c r="J698" s="5" t="str">
        <f ca="1">IF(INDIRECT("A"&amp;ROW())="","",H698/COUNT([Data]))</f>
        <v/>
      </c>
      <c r="K698" s="72" t="str">
        <f ca="1">IF(INDIRECT("A"&amp;ROW())="","",NORMDIST(Tabulka249[[#This Row],[Data]],$X$6,$X$7,1))</f>
        <v/>
      </c>
      <c r="L698" s="5" t="str">
        <f t="shared" ca="1" si="31"/>
        <v/>
      </c>
      <c r="M698" s="5" t="str">
        <f>IF(ROW()=7,MAX(Tabulka249[D_i]),"")</f>
        <v/>
      </c>
      <c r="N698" s="5"/>
      <c r="O698" s="80"/>
      <c r="P698" s="80"/>
      <c r="Q698" s="80"/>
      <c r="R698" s="76" t="str">
        <f>IF(ROW()=7,IF(SUM([pomocná])&gt;0,SUM([pomocná]),1.36/SQRT(COUNT(Tabulka249[Data]))),"")</f>
        <v/>
      </c>
      <c r="S698" s="79"/>
      <c r="T698" s="72"/>
      <c r="U698" s="72"/>
      <c r="V698" s="72"/>
    </row>
    <row r="699" spans="1:22">
      <c r="A699" s="4" t="str">
        <f>IF('Odhad parametrů populace'!D702="","",'Odhad parametrů populace'!D702)</f>
        <v/>
      </c>
      <c r="B699" s="69" t="str">
        <f ca="1">IF(INDIRECT("A"&amp;ROW())="","",RANK(A699,[Data],1))</f>
        <v/>
      </c>
      <c r="C699" s="5" t="str">
        <f ca="1">IF(INDIRECT("A"&amp;ROW())="","",(B699-1)/COUNT([Data]))</f>
        <v/>
      </c>
      <c r="D699" s="5" t="str">
        <f ca="1">IF(INDIRECT("A"&amp;ROW())="","",B699/COUNT([Data]))</f>
        <v/>
      </c>
      <c r="E699" t="str">
        <f t="shared" ca="1" si="32"/>
        <v/>
      </c>
      <c r="F699" s="5" t="str">
        <f t="shared" ca="1" si="30"/>
        <v/>
      </c>
      <c r="G699" s="5" t="str">
        <f>IF(ROW()=7,MAX([D_i]),"")</f>
        <v/>
      </c>
      <c r="H699" s="69" t="str">
        <f ca="1">IF(INDIRECT("A"&amp;ROW())="","",RANK([Data],[Data],1)+COUNTIF([Data],Tabulka249[[#This Row],[Data]])-1)</f>
        <v/>
      </c>
      <c r="I699" s="5" t="str">
        <f ca="1">IF(INDIRECT("A"&amp;ROW())="","",(Tabulka249[[#This Row],[Pořadí2 - i2]]-1)/COUNT([Data]))</f>
        <v/>
      </c>
      <c r="J699" s="5" t="str">
        <f ca="1">IF(INDIRECT("A"&amp;ROW())="","",H699/COUNT([Data]))</f>
        <v/>
      </c>
      <c r="K699" s="72" t="str">
        <f ca="1">IF(INDIRECT("A"&amp;ROW())="","",NORMDIST(Tabulka249[[#This Row],[Data]],$X$6,$X$7,1))</f>
        <v/>
      </c>
      <c r="L699" s="5" t="str">
        <f t="shared" ca="1" si="31"/>
        <v/>
      </c>
      <c r="M699" s="5" t="str">
        <f>IF(ROW()=7,MAX(Tabulka249[D_i]),"")</f>
        <v/>
      </c>
      <c r="N699" s="5"/>
      <c r="O699" s="80"/>
      <c r="P699" s="80"/>
      <c r="Q699" s="80"/>
      <c r="R699" s="76" t="str">
        <f>IF(ROW()=7,IF(SUM([pomocná])&gt;0,SUM([pomocná]),1.36/SQRT(COUNT(Tabulka249[Data]))),"")</f>
        <v/>
      </c>
      <c r="S699" s="79"/>
      <c r="T699" s="72"/>
      <c r="U699" s="72"/>
      <c r="V699" s="72"/>
    </row>
    <row r="700" spans="1:22">
      <c r="A700" s="4" t="str">
        <f>IF('Odhad parametrů populace'!D703="","",'Odhad parametrů populace'!D703)</f>
        <v/>
      </c>
      <c r="B700" s="69" t="str">
        <f ca="1">IF(INDIRECT("A"&amp;ROW())="","",RANK(A700,[Data],1))</f>
        <v/>
      </c>
      <c r="C700" s="5" t="str">
        <f ca="1">IF(INDIRECT("A"&amp;ROW())="","",(B700-1)/COUNT([Data]))</f>
        <v/>
      </c>
      <c r="D700" s="5" t="str">
        <f ca="1">IF(INDIRECT("A"&amp;ROW())="","",B700/COUNT([Data]))</f>
        <v/>
      </c>
      <c r="E700" t="str">
        <f t="shared" ca="1" si="32"/>
        <v/>
      </c>
      <c r="F700" s="5" t="str">
        <f t="shared" ca="1" si="30"/>
        <v/>
      </c>
      <c r="G700" s="5" t="str">
        <f>IF(ROW()=7,MAX([D_i]),"")</f>
        <v/>
      </c>
      <c r="H700" s="69" t="str">
        <f ca="1">IF(INDIRECT("A"&amp;ROW())="","",RANK([Data],[Data],1)+COUNTIF([Data],Tabulka249[[#This Row],[Data]])-1)</f>
        <v/>
      </c>
      <c r="I700" s="5" t="str">
        <f ca="1">IF(INDIRECT("A"&amp;ROW())="","",(Tabulka249[[#This Row],[Pořadí2 - i2]]-1)/COUNT([Data]))</f>
        <v/>
      </c>
      <c r="J700" s="5" t="str">
        <f ca="1">IF(INDIRECT("A"&amp;ROW())="","",H700/COUNT([Data]))</f>
        <v/>
      </c>
      <c r="K700" s="72" t="str">
        <f ca="1">IF(INDIRECT("A"&amp;ROW())="","",NORMDIST(Tabulka249[[#This Row],[Data]],$X$6,$X$7,1))</f>
        <v/>
      </c>
      <c r="L700" s="5" t="str">
        <f t="shared" ca="1" si="31"/>
        <v/>
      </c>
      <c r="M700" s="5" t="str">
        <f>IF(ROW()=7,MAX(Tabulka249[D_i]),"")</f>
        <v/>
      </c>
      <c r="N700" s="5"/>
      <c r="O700" s="80"/>
      <c r="P700" s="80"/>
      <c r="Q700" s="80"/>
      <c r="R700" s="76" t="str">
        <f>IF(ROW()=7,IF(SUM([pomocná])&gt;0,SUM([pomocná]),1.36/SQRT(COUNT(Tabulka249[Data]))),"")</f>
        <v/>
      </c>
      <c r="S700" s="79"/>
      <c r="T700" s="72"/>
      <c r="U700" s="72"/>
      <c r="V700" s="72"/>
    </row>
    <row r="701" spans="1:22">
      <c r="A701" s="4" t="str">
        <f>IF('Odhad parametrů populace'!D704="","",'Odhad parametrů populace'!D704)</f>
        <v/>
      </c>
      <c r="B701" s="69" t="str">
        <f ca="1">IF(INDIRECT("A"&amp;ROW())="","",RANK(A701,[Data],1))</f>
        <v/>
      </c>
      <c r="C701" s="5" t="str">
        <f ca="1">IF(INDIRECT("A"&amp;ROW())="","",(B701-1)/COUNT([Data]))</f>
        <v/>
      </c>
      <c r="D701" s="5" t="str">
        <f ca="1">IF(INDIRECT("A"&amp;ROW())="","",B701/COUNT([Data]))</f>
        <v/>
      </c>
      <c r="E701" t="str">
        <f t="shared" ca="1" si="32"/>
        <v/>
      </c>
      <c r="F701" s="5" t="str">
        <f t="shared" ca="1" si="30"/>
        <v/>
      </c>
      <c r="G701" s="5" t="str">
        <f>IF(ROW()=7,MAX([D_i]),"")</f>
        <v/>
      </c>
      <c r="H701" s="69" t="str">
        <f ca="1">IF(INDIRECT("A"&amp;ROW())="","",RANK([Data],[Data],1)+COUNTIF([Data],Tabulka249[[#This Row],[Data]])-1)</f>
        <v/>
      </c>
      <c r="I701" s="5" t="str">
        <f ca="1">IF(INDIRECT("A"&amp;ROW())="","",(Tabulka249[[#This Row],[Pořadí2 - i2]]-1)/COUNT([Data]))</f>
        <v/>
      </c>
      <c r="J701" s="5" t="str">
        <f ca="1">IF(INDIRECT("A"&amp;ROW())="","",H701/COUNT([Data]))</f>
        <v/>
      </c>
      <c r="K701" s="72" t="str">
        <f ca="1">IF(INDIRECT("A"&amp;ROW())="","",NORMDIST(Tabulka249[[#This Row],[Data]],$X$6,$X$7,1))</f>
        <v/>
      </c>
      <c r="L701" s="5" t="str">
        <f t="shared" ca="1" si="31"/>
        <v/>
      </c>
      <c r="M701" s="5" t="str">
        <f>IF(ROW()=7,MAX(Tabulka249[D_i]),"")</f>
        <v/>
      </c>
      <c r="N701" s="5"/>
      <c r="O701" s="80"/>
      <c r="P701" s="80"/>
      <c r="Q701" s="80"/>
      <c r="R701" s="76" t="str">
        <f>IF(ROW()=7,IF(SUM([pomocná])&gt;0,SUM([pomocná]),1.36/SQRT(COUNT(Tabulka249[Data]))),"")</f>
        <v/>
      </c>
      <c r="S701" s="79"/>
      <c r="T701" s="72"/>
      <c r="U701" s="72"/>
      <c r="V701" s="72"/>
    </row>
    <row r="702" spans="1:22">
      <c r="A702" s="4" t="str">
        <f>IF('Odhad parametrů populace'!D705="","",'Odhad parametrů populace'!D705)</f>
        <v/>
      </c>
      <c r="B702" s="69" t="str">
        <f ca="1">IF(INDIRECT("A"&amp;ROW())="","",RANK(A702,[Data],1))</f>
        <v/>
      </c>
      <c r="C702" s="5" t="str">
        <f ca="1">IF(INDIRECT("A"&amp;ROW())="","",(B702-1)/COUNT([Data]))</f>
        <v/>
      </c>
      <c r="D702" s="5" t="str">
        <f ca="1">IF(INDIRECT("A"&amp;ROW())="","",B702/COUNT([Data]))</f>
        <v/>
      </c>
      <c r="E702" t="str">
        <f t="shared" ca="1" si="32"/>
        <v/>
      </c>
      <c r="F702" s="5" t="str">
        <f t="shared" ca="1" si="30"/>
        <v/>
      </c>
      <c r="G702" s="5" t="str">
        <f>IF(ROW()=7,MAX([D_i]),"")</f>
        <v/>
      </c>
      <c r="H702" s="69" t="str">
        <f ca="1">IF(INDIRECT("A"&amp;ROW())="","",RANK([Data],[Data],1)+COUNTIF([Data],Tabulka249[[#This Row],[Data]])-1)</f>
        <v/>
      </c>
      <c r="I702" s="5" t="str">
        <f ca="1">IF(INDIRECT("A"&amp;ROW())="","",(Tabulka249[[#This Row],[Pořadí2 - i2]]-1)/COUNT([Data]))</f>
        <v/>
      </c>
      <c r="J702" s="5" t="str">
        <f ca="1">IF(INDIRECT("A"&amp;ROW())="","",H702/COUNT([Data]))</f>
        <v/>
      </c>
      <c r="K702" s="72" t="str">
        <f ca="1">IF(INDIRECT("A"&amp;ROW())="","",NORMDIST(Tabulka249[[#This Row],[Data]],$X$6,$X$7,1))</f>
        <v/>
      </c>
      <c r="L702" s="5" t="str">
        <f t="shared" ca="1" si="31"/>
        <v/>
      </c>
      <c r="M702" s="5" t="str">
        <f>IF(ROW()=7,MAX(Tabulka249[D_i]),"")</f>
        <v/>
      </c>
      <c r="N702" s="5"/>
      <c r="O702" s="80"/>
      <c r="P702" s="80"/>
      <c r="Q702" s="80"/>
      <c r="R702" s="76" t="str">
        <f>IF(ROW()=7,IF(SUM([pomocná])&gt;0,SUM([pomocná]),1.36/SQRT(COUNT(Tabulka249[Data]))),"")</f>
        <v/>
      </c>
      <c r="S702" s="79"/>
      <c r="T702" s="72"/>
      <c r="U702" s="72"/>
      <c r="V702" s="72"/>
    </row>
    <row r="703" spans="1:22">
      <c r="A703" s="4" t="str">
        <f>IF('Odhad parametrů populace'!D706="","",'Odhad parametrů populace'!D706)</f>
        <v/>
      </c>
      <c r="B703" s="69" t="str">
        <f ca="1">IF(INDIRECT("A"&amp;ROW())="","",RANK(A703,[Data],1))</f>
        <v/>
      </c>
      <c r="C703" s="5" t="str">
        <f ca="1">IF(INDIRECT("A"&amp;ROW())="","",(B703-1)/COUNT([Data]))</f>
        <v/>
      </c>
      <c r="D703" s="5" t="str">
        <f ca="1">IF(INDIRECT("A"&amp;ROW())="","",B703/COUNT([Data]))</f>
        <v/>
      </c>
      <c r="E703" t="str">
        <f t="shared" ca="1" si="32"/>
        <v/>
      </c>
      <c r="F703" s="5" t="str">
        <f t="shared" ca="1" si="30"/>
        <v/>
      </c>
      <c r="G703" s="5" t="str">
        <f>IF(ROW()=7,MAX([D_i]),"")</f>
        <v/>
      </c>
      <c r="H703" s="69" t="str">
        <f ca="1">IF(INDIRECT("A"&amp;ROW())="","",RANK([Data],[Data],1)+COUNTIF([Data],Tabulka249[[#This Row],[Data]])-1)</f>
        <v/>
      </c>
      <c r="I703" s="5" t="str">
        <f ca="1">IF(INDIRECT("A"&amp;ROW())="","",(Tabulka249[[#This Row],[Pořadí2 - i2]]-1)/COUNT([Data]))</f>
        <v/>
      </c>
      <c r="J703" s="5" t="str">
        <f ca="1">IF(INDIRECT("A"&amp;ROW())="","",H703/COUNT([Data]))</f>
        <v/>
      </c>
      <c r="K703" s="72" t="str">
        <f ca="1">IF(INDIRECT("A"&amp;ROW())="","",NORMDIST(Tabulka249[[#This Row],[Data]],$X$6,$X$7,1))</f>
        <v/>
      </c>
      <c r="L703" s="5" t="str">
        <f t="shared" ca="1" si="31"/>
        <v/>
      </c>
      <c r="M703" s="5" t="str">
        <f>IF(ROW()=7,MAX(Tabulka249[D_i]),"")</f>
        <v/>
      </c>
      <c r="N703" s="5"/>
      <c r="O703" s="80"/>
      <c r="P703" s="80"/>
      <c r="Q703" s="80"/>
      <c r="R703" s="76" t="str">
        <f>IF(ROW()=7,IF(SUM([pomocná])&gt;0,SUM([pomocná]),1.36/SQRT(COUNT(Tabulka249[Data]))),"")</f>
        <v/>
      </c>
      <c r="S703" s="79"/>
      <c r="T703" s="72"/>
      <c r="U703" s="72"/>
      <c r="V703" s="72"/>
    </row>
    <row r="704" spans="1:22">
      <c r="A704" s="4" t="str">
        <f>IF('Odhad parametrů populace'!D707="","",'Odhad parametrů populace'!D707)</f>
        <v/>
      </c>
      <c r="B704" s="69" t="str">
        <f ca="1">IF(INDIRECT("A"&amp;ROW())="","",RANK(A704,[Data],1))</f>
        <v/>
      </c>
      <c r="C704" s="5" t="str">
        <f ca="1">IF(INDIRECT("A"&amp;ROW())="","",(B704-1)/COUNT([Data]))</f>
        <v/>
      </c>
      <c r="D704" s="5" t="str">
        <f ca="1">IF(INDIRECT("A"&amp;ROW())="","",B704/COUNT([Data]))</f>
        <v/>
      </c>
      <c r="E704" t="str">
        <f t="shared" ca="1" si="32"/>
        <v/>
      </c>
      <c r="F704" s="5" t="str">
        <f t="shared" ca="1" si="30"/>
        <v/>
      </c>
      <c r="G704" s="5" t="str">
        <f>IF(ROW()=7,MAX([D_i]),"")</f>
        <v/>
      </c>
      <c r="H704" s="69" t="str">
        <f ca="1">IF(INDIRECT("A"&amp;ROW())="","",RANK([Data],[Data],1)+COUNTIF([Data],Tabulka249[[#This Row],[Data]])-1)</f>
        <v/>
      </c>
      <c r="I704" s="5" t="str">
        <f ca="1">IF(INDIRECT("A"&amp;ROW())="","",(Tabulka249[[#This Row],[Pořadí2 - i2]]-1)/COUNT([Data]))</f>
        <v/>
      </c>
      <c r="J704" s="5" t="str">
        <f ca="1">IF(INDIRECT("A"&amp;ROW())="","",H704/COUNT([Data]))</f>
        <v/>
      </c>
      <c r="K704" s="72" t="str">
        <f ca="1">IF(INDIRECT("A"&amp;ROW())="","",NORMDIST(Tabulka249[[#This Row],[Data]],$X$6,$X$7,1))</f>
        <v/>
      </c>
      <c r="L704" s="5" t="str">
        <f t="shared" ca="1" si="31"/>
        <v/>
      </c>
      <c r="M704" s="5" t="str">
        <f>IF(ROW()=7,MAX(Tabulka249[D_i]),"")</f>
        <v/>
      </c>
      <c r="N704" s="5"/>
      <c r="O704" s="80"/>
      <c r="P704" s="80"/>
      <c r="Q704" s="80"/>
      <c r="R704" s="76" t="str">
        <f>IF(ROW()=7,IF(SUM([pomocná])&gt;0,SUM([pomocná]),1.36/SQRT(COUNT(Tabulka249[Data]))),"")</f>
        <v/>
      </c>
      <c r="S704" s="79"/>
      <c r="T704" s="72"/>
      <c r="U704" s="72"/>
      <c r="V704" s="72"/>
    </row>
    <row r="705" spans="1:22">
      <c r="A705" s="4" t="str">
        <f>IF('Odhad parametrů populace'!D708="","",'Odhad parametrů populace'!D708)</f>
        <v/>
      </c>
      <c r="B705" s="69" t="str">
        <f ca="1">IF(INDIRECT("A"&amp;ROW())="","",RANK(A705,[Data],1))</f>
        <v/>
      </c>
      <c r="C705" s="5" t="str">
        <f ca="1">IF(INDIRECT("A"&amp;ROW())="","",(B705-1)/COUNT([Data]))</f>
        <v/>
      </c>
      <c r="D705" s="5" t="str">
        <f ca="1">IF(INDIRECT("A"&amp;ROW())="","",B705/COUNT([Data]))</f>
        <v/>
      </c>
      <c r="E705" t="str">
        <f t="shared" ca="1" si="32"/>
        <v/>
      </c>
      <c r="F705" s="5" t="str">
        <f t="shared" ca="1" si="30"/>
        <v/>
      </c>
      <c r="G705" s="5" t="str">
        <f>IF(ROW()=7,MAX([D_i]),"")</f>
        <v/>
      </c>
      <c r="H705" s="69" t="str">
        <f ca="1">IF(INDIRECT("A"&amp;ROW())="","",RANK([Data],[Data],1)+COUNTIF([Data],Tabulka249[[#This Row],[Data]])-1)</f>
        <v/>
      </c>
      <c r="I705" s="5" t="str">
        <f ca="1">IF(INDIRECT("A"&amp;ROW())="","",(Tabulka249[[#This Row],[Pořadí2 - i2]]-1)/COUNT([Data]))</f>
        <v/>
      </c>
      <c r="J705" s="5" t="str">
        <f ca="1">IF(INDIRECT("A"&amp;ROW())="","",H705/COUNT([Data]))</f>
        <v/>
      </c>
      <c r="K705" s="72" t="str">
        <f ca="1">IF(INDIRECT("A"&amp;ROW())="","",NORMDIST(Tabulka249[[#This Row],[Data]],$X$6,$X$7,1))</f>
        <v/>
      </c>
      <c r="L705" s="5" t="str">
        <f t="shared" ca="1" si="31"/>
        <v/>
      </c>
      <c r="M705" s="5" t="str">
        <f>IF(ROW()=7,MAX(Tabulka249[D_i]),"")</f>
        <v/>
      </c>
      <c r="N705" s="5"/>
      <c r="O705" s="80"/>
      <c r="P705" s="80"/>
      <c r="Q705" s="80"/>
      <c r="R705" s="76" t="str">
        <f>IF(ROW()=7,IF(SUM([pomocná])&gt;0,SUM([pomocná]),1.36/SQRT(COUNT(Tabulka249[Data]))),"")</f>
        <v/>
      </c>
      <c r="S705" s="79"/>
      <c r="T705" s="72"/>
      <c r="U705" s="72"/>
      <c r="V705" s="72"/>
    </row>
    <row r="706" spans="1:22">
      <c r="A706" s="4" t="str">
        <f>IF('Odhad parametrů populace'!D709="","",'Odhad parametrů populace'!D709)</f>
        <v/>
      </c>
      <c r="B706" s="69" t="str">
        <f ca="1">IF(INDIRECT("A"&amp;ROW())="","",RANK(A706,[Data],1))</f>
        <v/>
      </c>
      <c r="C706" s="5" t="str">
        <f ca="1">IF(INDIRECT("A"&amp;ROW())="","",(B706-1)/COUNT([Data]))</f>
        <v/>
      </c>
      <c r="D706" s="5" t="str">
        <f ca="1">IF(INDIRECT("A"&amp;ROW())="","",B706/COUNT([Data]))</f>
        <v/>
      </c>
      <c r="E706" t="str">
        <f t="shared" ca="1" si="32"/>
        <v/>
      </c>
      <c r="F706" s="5" t="str">
        <f t="shared" ca="1" si="30"/>
        <v/>
      </c>
      <c r="G706" s="5" t="str">
        <f>IF(ROW()=7,MAX([D_i]),"")</f>
        <v/>
      </c>
      <c r="H706" s="69" t="str">
        <f ca="1">IF(INDIRECT("A"&amp;ROW())="","",RANK([Data],[Data],1)+COUNTIF([Data],Tabulka249[[#This Row],[Data]])-1)</f>
        <v/>
      </c>
      <c r="I706" s="5" t="str">
        <f ca="1">IF(INDIRECT("A"&amp;ROW())="","",(Tabulka249[[#This Row],[Pořadí2 - i2]]-1)/COUNT([Data]))</f>
        <v/>
      </c>
      <c r="J706" s="5" t="str">
        <f ca="1">IF(INDIRECT("A"&amp;ROW())="","",H706/COUNT([Data]))</f>
        <v/>
      </c>
      <c r="K706" s="72" t="str">
        <f ca="1">IF(INDIRECT("A"&amp;ROW())="","",NORMDIST(Tabulka249[[#This Row],[Data]],$X$6,$X$7,1))</f>
        <v/>
      </c>
      <c r="L706" s="5" t="str">
        <f t="shared" ca="1" si="31"/>
        <v/>
      </c>
      <c r="M706" s="5" t="str">
        <f>IF(ROW()=7,MAX(Tabulka249[D_i]),"")</f>
        <v/>
      </c>
      <c r="N706" s="5"/>
      <c r="O706" s="80"/>
      <c r="P706" s="80"/>
      <c r="Q706" s="80"/>
      <c r="R706" s="76" t="str">
        <f>IF(ROW()=7,IF(SUM([pomocná])&gt;0,SUM([pomocná]),1.36/SQRT(COUNT(Tabulka249[Data]))),"")</f>
        <v/>
      </c>
      <c r="S706" s="79"/>
      <c r="T706" s="72"/>
      <c r="U706" s="72"/>
      <c r="V706" s="72"/>
    </row>
    <row r="707" spans="1:22">
      <c r="A707" s="4" t="str">
        <f>IF('Odhad parametrů populace'!D710="","",'Odhad parametrů populace'!D710)</f>
        <v/>
      </c>
      <c r="B707" s="69" t="str">
        <f ca="1">IF(INDIRECT("A"&amp;ROW())="","",RANK(A707,[Data],1))</f>
        <v/>
      </c>
      <c r="C707" s="5" t="str">
        <f ca="1">IF(INDIRECT("A"&amp;ROW())="","",(B707-1)/COUNT([Data]))</f>
        <v/>
      </c>
      <c r="D707" s="5" t="str">
        <f ca="1">IF(INDIRECT("A"&amp;ROW())="","",B707/COUNT([Data]))</f>
        <v/>
      </c>
      <c r="E707" t="str">
        <f t="shared" ca="1" si="32"/>
        <v/>
      </c>
      <c r="F707" s="5" t="str">
        <f t="shared" ca="1" si="30"/>
        <v/>
      </c>
      <c r="G707" s="5" t="str">
        <f>IF(ROW()=7,MAX([D_i]),"")</f>
        <v/>
      </c>
      <c r="H707" s="69" t="str">
        <f ca="1">IF(INDIRECT("A"&amp;ROW())="","",RANK([Data],[Data],1)+COUNTIF([Data],Tabulka249[[#This Row],[Data]])-1)</f>
        <v/>
      </c>
      <c r="I707" s="5" t="str">
        <f ca="1">IF(INDIRECT("A"&amp;ROW())="","",(Tabulka249[[#This Row],[Pořadí2 - i2]]-1)/COUNT([Data]))</f>
        <v/>
      </c>
      <c r="J707" s="5" t="str">
        <f ca="1">IF(INDIRECT("A"&amp;ROW())="","",H707/COUNT([Data]))</f>
        <v/>
      </c>
      <c r="K707" s="72" t="str">
        <f ca="1">IF(INDIRECT("A"&amp;ROW())="","",NORMDIST(Tabulka249[[#This Row],[Data]],$X$6,$X$7,1))</f>
        <v/>
      </c>
      <c r="L707" s="5" t="str">
        <f t="shared" ca="1" si="31"/>
        <v/>
      </c>
      <c r="M707" s="5" t="str">
        <f>IF(ROW()=7,MAX(Tabulka249[D_i]),"")</f>
        <v/>
      </c>
      <c r="N707" s="5"/>
      <c r="O707" s="80"/>
      <c r="P707" s="80"/>
      <c r="Q707" s="80"/>
      <c r="R707" s="76" t="str">
        <f>IF(ROW()=7,IF(SUM([pomocná])&gt;0,SUM([pomocná]),1.36/SQRT(COUNT(Tabulka249[Data]))),"")</f>
        <v/>
      </c>
      <c r="S707" s="79"/>
      <c r="T707" s="72"/>
      <c r="U707" s="72"/>
      <c r="V707" s="72"/>
    </row>
    <row r="708" spans="1:22">
      <c r="A708" s="4" t="str">
        <f>IF('Odhad parametrů populace'!D711="","",'Odhad parametrů populace'!D711)</f>
        <v/>
      </c>
      <c r="B708" s="69" t="str">
        <f ca="1">IF(INDIRECT("A"&amp;ROW())="","",RANK(A708,[Data],1))</f>
        <v/>
      </c>
      <c r="C708" s="5" t="str">
        <f ca="1">IF(INDIRECT("A"&amp;ROW())="","",(B708-1)/COUNT([Data]))</f>
        <v/>
      </c>
      <c r="D708" s="5" t="str">
        <f ca="1">IF(INDIRECT("A"&amp;ROW())="","",B708/COUNT([Data]))</f>
        <v/>
      </c>
      <c r="E708" t="str">
        <f t="shared" ca="1" si="32"/>
        <v/>
      </c>
      <c r="F708" s="5" t="str">
        <f t="shared" ca="1" si="30"/>
        <v/>
      </c>
      <c r="G708" s="5" t="str">
        <f>IF(ROW()=7,MAX([D_i]),"")</f>
        <v/>
      </c>
      <c r="H708" s="69" t="str">
        <f ca="1">IF(INDIRECT("A"&amp;ROW())="","",RANK([Data],[Data],1)+COUNTIF([Data],Tabulka249[[#This Row],[Data]])-1)</f>
        <v/>
      </c>
      <c r="I708" s="5" t="str">
        <f ca="1">IF(INDIRECT("A"&amp;ROW())="","",(Tabulka249[[#This Row],[Pořadí2 - i2]]-1)/COUNT([Data]))</f>
        <v/>
      </c>
      <c r="J708" s="5" t="str">
        <f ca="1">IF(INDIRECT("A"&amp;ROW())="","",H708/COUNT([Data]))</f>
        <v/>
      </c>
      <c r="K708" s="72" t="str">
        <f ca="1">IF(INDIRECT("A"&amp;ROW())="","",NORMDIST(Tabulka249[[#This Row],[Data]],$X$6,$X$7,1))</f>
        <v/>
      </c>
      <c r="L708" s="5" t="str">
        <f t="shared" ca="1" si="31"/>
        <v/>
      </c>
      <c r="M708" s="5" t="str">
        <f>IF(ROW()=7,MAX(Tabulka249[D_i]),"")</f>
        <v/>
      </c>
      <c r="N708" s="5"/>
      <c r="O708" s="80"/>
      <c r="P708" s="80"/>
      <c r="Q708" s="80"/>
      <c r="R708" s="76" t="str">
        <f>IF(ROW()=7,IF(SUM([pomocná])&gt;0,SUM([pomocná]),1.36/SQRT(COUNT(Tabulka249[Data]))),"")</f>
        <v/>
      </c>
      <c r="S708" s="79"/>
      <c r="T708" s="72"/>
      <c r="U708" s="72"/>
      <c r="V708" s="72"/>
    </row>
    <row r="709" spans="1:22">
      <c r="A709" s="4" t="str">
        <f>IF('Odhad parametrů populace'!D712="","",'Odhad parametrů populace'!D712)</f>
        <v/>
      </c>
      <c r="B709" s="69" t="str">
        <f ca="1">IF(INDIRECT("A"&amp;ROW())="","",RANK(A709,[Data],1))</f>
        <v/>
      </c>
      <c r="C709" s="5" t="str">
        <f ca="1">IF(INDIRECT("A"&amp;ROW())="","",(B709-1)/COUNT([Data]))</f>
        <v/>
      </c>
      <c r="D709" s="5" t="str">
        <f ca="1">IF(INDIRECT("A"&amp;ROW())="","",B709/COUNT([Data]))</f>
        <v/>
      </c>
      <c r="E709" t="str">
        <f t="shared" ca="1" si="32"/>
        <v/>
      </c>
      <c r="F709" s="5" t="str">
        <f t="shared" ca="1" si="30"/>
        <v/>
      </c>
      <c r="G709" s="5" t="str">
        <f>IF(ROW()=7,MAX([D_i]),"")</f>
        <v/>
      </c>
      <c r="H709" s="69" t="str">
        <f ca="1">IF(INDIRECT("A"&amp;ROW())="","",RANK([Data],[Data],1)+COUNTIF([Data],Tabulka249[[#This Row],[Data]])-1)</f>
        <v/>
      </c>
      <c r="I709" s="5" t="str">
        <f ca="1">IF(INDIRECT("A"&amp;ROW())="","",(Tabulka249[[#This Row],[Pořadí2 - i2]]-1)/COUNT([Data]))</f>
        <v/>
      </c>
      <c r="J709" s="5" t="str">
        <f ca="1">IF(INDIRECT("A"&amp;ROW())="","",H709/COUNT([Data]))</f>
        <v/>
      </c>
      <c r="K709" s="72" t="str">
        <f ca="1">IF(INDIRECT("A"&amp;ROW())="","",NORMDIST(Tabulka249[[#This Row],[Data]],$X$6,$X$7,1))</f>
        <v/>
      </c>
      <c r="L709" s="5" t="str">
        <f t="shared" ca="1" si="31"/>
        <v/>
      </c>
      <c r="M709" s="5" t="str">
        <f>IF(ROW()=7,MAX(Tabulka249[D_i]),"")</f>
        <v/>
      </c>
      <c r="N709" s="5"/>
      <c r="O709" s="80"/>
      <c r="P709" s="80"/>
      <c r="Q709" s="80"/>
      <c r="R709" s="76" t="str">
        <f>IF(ROW()=7,IF(SUM([pomocná])&gt;0,SUM([pomocná]),1.36/SQRT(COUNT(Tabulka249[Data]))),"")</f>
        <v/>
      </c>
      <c r="S709" s="79"/>
      <c r="T709" s="72"/>
      <c r="U709" s="72"/>
      <c r="V709" s="72"/>
    </row>
    <row r="710" spans="1:22">
      <c r="A710" s="4" t="str">
        <f>IF('Odhad parametrů populace'!D713="","",'Odhad parametrů populace'!D713)</f>
        <v/>
      </c>
      <c r="B710" s="69" t="str">
        <f ca="1">IF(INDIRECT("A"&amp;ROW())="","",RANK(A710,[Data],1))</f>
        <v/>
      </c>
      <c r="C710" s="5" t="str">
        <f ca="1">IF(INDIRECT("A"&amp;ROW())="","",(B710-1)/COUNT([Data]))</f>
        <v/>
      </c>
      <c r="D710" s="5" t="str">
        <f ca="1">IF(INDIRECT("A"&amp;ROW())="","",B710/COUNT([Data]))</f>
        <v/>
      </c>
      <c r="E710" t="str">
        <f t="shared" ca="1" si="32"/>
        <v/>
      </c>
      <c r="F710" s="5" t="str">
        <f t="shared" ca="1" si="30"/>
        <v/>
      </c>
      <c r="G710" s="5" t="str">
        <f>IF(ROW()=7,MAX([D_i]),"")</f>
        <v/>
      </c>
      <c r="H710" s="69" t="str">
        <f ca="1">IF(INDIRECT("A"&amp;ROW())="","",RANK([Data],[Data],1)+COUNTIF([Data],Tabulka249[[#This Row],[Data]])-1)</f>
        <v/>
      </c>
      <c r="I710" s="5" t="str">
        <f ca="1">IF(INDIRECT("A"&amp;ROW())="","",(Tabulka249[[#This Row],[Pořadí2 - i2]]-1)/COUNT([Data]))</f>
        <v/>
      </c>
      <c r="J710" s="5" t="str">
        <f ca="1">IF(INDIRECT("A"&amp;ROW())="","",H710/COUNT([Data]))</f>
        <v/>
      </c>
      <c r="K710" s="72" t="str">
        <f ca="1">IF(INDIRECT("A"&amp;ROW())="","",NORMDIST(Tabulka249[[#This Row],[Data]],$X$6,$X$7,1))</f>
        <v/>
      </c>
      <c r="L710" s="5" t="str">
        <f t="shared" ca="1" si="31"/>
        <v/>
      </c>
      <c r="M710" s="5" t="str">
        <f>IF(ROW()=7,MAX(Tabulka249[D_i]),"")</f>
        <v/>
      </c>
      <c r="N710" s="5"/>
      <c r="O710" s="80"/>
      <c r="P710" s="80"/>
      <c r="Q710" s="80"/>
      <c r="R710" s="76" t="str">
        <f>IF(ROW()=7,IF(SUM([pomocná])&gt;0,SUM([pomocná]),1.36/SQRT(COUNT(Tabulka249[Data]))),"")</f>
        <v/>
      </c>
      <c r="S710" s="79"/>
      <c r="T710" s="72"/>
      <c r="U710" s="72"/>
      <c r="V710" s="72"/>
    </row>
    <row r="711" spans="1:22">
      <c r="A711" s="4" t="str">
        <f>IF('Odhad parametrů populace'!D714="","",'Odhad parametrů populace'!D714)</f>
        <v/>
      </c>
      <c r="B711" s="69" t="str">
        <f ca="1">IF(INDIRECT("A"&amp;ROW())="","",RANK(A711,[Data],1))</f>
        <v/>
      </c>
      <c r="C711" s="5" t="str">
        <f ca="1">IF(INDIRECT("A"&amp;ROW())="","",(B711-1)/COUNT([Data]))</f>
        <v/>
      </c>
      <c r="D711" s="5" t="str">
        <f ca="1">IF(INDIRECT("A"&amp;ROW())="","",B711/COUNT([Data]))</f>
        <v/>
      </c>
      <c r="E711" t="str">
        <f t="shared" ca="1" si="32"/>
        <v/>
      </c>
      <c r="F711" s="5" t="str">
        <f t="shared" ref="F711:F774" ca="1" si="33">IF(INDIRECT("A"&amp;ROW())="","",MAX(ABS(C711-E711),ABS(D711-E711)))</f>
        <v/>
      </c>
      <c r="G711" s="5" t="str">
        <f>IF(ROW()=7,MAX([D_i]),"")</f>
        <v/>
      </c>
      <c r="H711" s="69" t="str">
        <f ca="1">IF(INDIRECT("A"&amp;ROW())="","",RANK([Data],[Data],1)+COUNTIF([Data],Tabulka249[[#This Row],[Data]])-1)</f>
        <v/>
      </c>
      <c r="I711" s="5" t="str">
        <f ca="1">IF(INDIRECT("A"&amp;ROW())="","",(Tabulka249[[#This Row],[Pořadí2 - i2]]-1)/COUNT([Data]))</f>
        <v/>
      </c>
      <c r="J711" s="5" t="str">
        <f ca="1">IF(INDIRECT("A"&amp;ROW())="","",H711/COUNT([Data]))</f>
        <v/>
      </c>
      <c r="K711" s="72" t="str">
        <f ca="1">IF(INDIRECT("A"&amp;ROW())="","",NORMDIST(Tabulka249[[#This Row],[Data]],$X$6,$X$7,1))</f>
        <v/>
      </c>
      <c r="L711" s="5" t="str">
        <f t="shared" ref="L711:L774" ca="1" si="34">IF(INDIRECT("A"&amp;ROW())="","",MAX(ABS(I711-K711),ABS(J711-K711)))</f>
        <v/>
      </c>
      <c r="M711" s="5" t="str">
        <f>IF(ROW()=7,MAX(Tabulka249[D_i]),"")</f>
        <v/>
      </c>
      <c r="N711" s="5"/>
      <c r="O711" s="80"/>
      <c r="P711" s="80"/>
      <c r="Q711" s="80"/>
      <c r="R711" s="76" t="str">
        <f>IF(ROW()=7,IF(SUM([pomocná])&gt;0,SUM([pomocná]),1.36/SQRT(COUNT(Tabulka249[Data]))),"")</f>
        <v/>
      </c>
      <c r="S711" s="79"/>
      <c r="T711" s="72"/>
      <c r="U711" s="72"/>
      <c r="V711" s="72"/>
    </row>
    <row r="712" spans="1:22">
      <c r="A712" s="4" t="str">
        <f>IF('Odhad parametrů populace'!D715="","",'Odhad parametrů populace'!D715)</f>
        <v/>
      </c>
      <c r="B712" s="69" t="str">
        <f ca="1">IF(INDIRECT("A"&amp;ROW())="","",RANK(A712,[Data],1))</f>
        <v/>
      </c>
      <c r="C712" s="5" t="str">
        <f ca="1">IF(INDIRECT("A"&amp;ROW())="","",(B712-1)/COUNT([Data]))</f>
        <v/>
      </c>
      <c r="D712" s="5" t="str">
        <f ca="1">IF(INDIRECT("A"&amp;ROW())="","",B712/COUNT([Data]))</f>
        <v/>
      </c>
      <c r="E712" t="str">
        <f t="shared" ref="E712:E775" ca="1" si="35">IF(INDIRECT("A"&amp;ROW())="","",NORMDIST(A712,$X$6,$X$7,1))</f>
        <v/>
      </c>
      <c r="F712" s="5" t="str">
        <f t="shared" ca="1" si="33"/>
        <v/>
      </c>
      <c r="G712" s="5" t="str">
        <f>IF(ROW()=7,MAX([D_i]),"")</f>
        <v/>
      </c>
      <c r="H712" s="69" t="str">
        <f ca="1">IF(INDIRECT("A"&amp;ROW())="","",RANK([Data],[Data],1)+COUNTIF([Data],Tabulka249[[#This Row],[Data]])-1)</f>
        <v/>
      </c>
      <c r="I712" s="5" t="str">
        <f ca="1">IF(INDIRECT("A"&amp;ROW())="","",(Tabulka249[[#This Row],[Pořadí2 - i2]]-1)/COUNT([Data]))</f>
        <v/>
      </c>
      <c r="J712" s="5" t="str">
        <f ca="1">IF(INDIRECT("A"&amp;ROW())="","",H712/COUNT([Data]))</f>
        <v/>
      </c>
      <c r="K712" s="72" t="str">
        <f ca="1">IF(INDIRECT("A"&amp;ROW())="","",NORMDIST(Tabulka249[[#This Row],[Data]],$X$6,$X$7,1))</f>
        <v/>
      </c>
      <c r="L712" s="5" t="str">
        <f t="shared" ca="1" si="34"/>
        <v/>
      </c>
      <c r="M712" s="5" t="str">
        <f>IF(ROW()=7,MAX(Tabulka249[D_i]),"")</f>
        <v/>
      </c>
      <c r="N712" s="5"/>
      <c r="O712" s="80"/>
      <c r="P712" s="80"/>
      <c r="Q712" s="80"/>
      <c r="R712" s="76" t="str">
        <f>IF(ROW()=7,IF(SUM([pomocná])&gt;0,SUM([pomocná]),1.36/SQRT(COUNT(Tabulka249[Data]))),"")</f>
        <v/>
      </c>
      <c r="S712" s="79"/>
      <c r="T712" s="72"/>
      <c r="U712" s="72"/>
      <c r="V712" s="72"/>
    </row>
    <row r="713" spans="1:22">
      <c r="A713" s="4" t="str">
        <f>IF('Odhad parametrů populace'!D716="","",'Odhad parametrů populace'!D716)</f>
        <v/>
      </c>
      <c r="B713" s="69" t="str">
        <f ca="1">IF(INDIRECT("A"&amp;ROW())="","",RANK(A713,[Data],1))</f>
        <v/>
      </c>
      <c r="C713" s="5" t="str">
        <f ca="1">IF(INDIRECT("A"&amp;ROW())="","",(B713-1)/COUNT([Data]))</f>
        <v/>
      </c>
      <c r="D713" s="5" t="str">
        <f ca="1">IF(INDIRECT("A"&amp;ROW())="","",B713/COUNT([Data]))</f>
        <v/>
      </c>
      <c r="E713" t="str">
        <f t="shared" ca="1" si="35"/>
        <v/>
      </c>
      <c r="F713" s="5" t="str">
        <f t="shared" ca="1" si="33"/>
        <v/>
      </c>
      <c r="G713" s="5" t="str">
        <f>IF(ROW()=7,MAX([D_i]),"")</f>
        <v/>
      </c>
      <c r="H713" s="69" t="str">
        <f ca="1">IF(INDIRECT("A"&amp;ROW())="","",RANK([Data],[Data],1)+COUNTIF([Data],Tabulka249[[#This Row],[Data]])-1)</f>
        <v/>
      </c>
      <c r="I713" s="5" t="str">
        <f ca="1">IF(INDIRECT("A"&amp;ROW())="","",(Tabulka249[[#This Row],[Pořadí2 - i2]]-1)/COUNT([Data]))</f>
        <v/>
      </c>
      <c r="J713" s="5" t="str">
        <f ca="1">IF(INDIRECT("A"&amp;ROW())="","",H713/COUNT([Data]))</f>
        <v/>
      </c>
      <c r="K713" s="72" t="str">
        <f ca="1">IF(INDIRECT("A"&amp;ROW())="","",NORMDIST(Tabulka249[[#This Row],[Data]],$X$6,$X$7,1))</f>
        <v/>
      </c>
      <c r="L713" s="5" t="str">
        <f t="shared" ca="1" si="34"/>
        <v/>
      </c>
      <c r="M713" s="5" t="str">
        <f>IF(ROW()=7,MAX(Tabulka249[D_i]),"")</f>
        <v/>
      </c>
      <c r="N713" s="5"/>
      <c r="O713" s="80"/>
      <c r="P713" s="80"/>
      <c r="Q713" s="80"/>
      <c r="R713" s="76" t="str">
        <f>IF(ROW()=7,IF(SUM([pomocná])&gt;0,SUM([pomocná]),1.36/SQRT(COUNT(Tabulka249[Data]))),"")</f>
        <v/>
      </c>
      <c r="S713" s="79"/>
      <c r="T713" s="72"/>
      <c r="U713" s="72"/>
      <c r="V713" s="72"/>
    </row>
    <row r="714" spans="1:22">
      <c r="A714" s="4" t="str">
        <f>IF('Odhad parametrů populace'!D717="","",'Odhad parametrů populace'!D717)</f>
        <v/>
      </c>
      <c r="B714" s="69" t="str">
        <f ca="1">IF(INDIRECT("A"&amp;ROW())="","",RANK(A714,[Data],1))</f>
        <v/>
      </c>
      <c r="C714" s="5" t="str">
        <f ca="1">IF(INDIRECT("A"&amp;ROW())="","",(B714-1)/COUNT([Data]))</f>
        <v/>
      </c>
      <c r="D714" s="5" t="str">
        <f ca="1">IF(INDIRECT("A"&amp;ROW())="","",B714/COUNT([Data]))</f>
        <v/>
      </c>
      <c r="E714" t="str">
        <f t="shared" ca="1" si="35"/>
        <v/>
      </c>
      <c r="F714" s="5" t="str">
        <f t="shared" ca="1" si="33"/>
        <v/>
      </c>
      <c r="G714" s="5" t="str">
        <f>IF(ROW()=7,MAX([D_i]),"")</f>
        <v/>
      </c>
      <c r="H714" s="69" t="str">
        <f ca="1">IF(INDIRECT("A"&amp;ROW())="","",RANK([Data],[Data],1)+COUNTIF([Data],Tabulka249[[#This Row],[Data]])-1)</f>
        <v/>
      </c>
      <c r="I714" s="5" t="str">
        <f ca="1">IF(INDIRECT("A"&amp;ROW())="","",(Tabulka249[[#This Row],[Pořadí2 - i2]]-1)/COUNT([Data]))</f>
        <v/>
      </c>
      <c r="J714" s="5" t="str">
        <f ca="1">IF(INDIRECT("A"&amp;ROW())="","",H714/COUNT([Data]))</f>
        <v/>
      </c>
      <c r="K714" s="72" t="str">
        <f ca="1">IF(INDIRECT("A"&amp;ROW())="","",NORMDIST(Tabulka249[[#This Row],[Data]],$X$6,$X$7,1))</f>
        <v/>
      </c>
      <c r="L714" s="5" t="str">
        <f t="shared" ca="1" si="34"/>
        <v/>
      </c>
      <c r="M714" s="5" t="str">
        <f>IF(ROW()=7,MAX(Tabulka249[D_i]),"")</f>
        <v/>
      </c>
      <c r="N714" s="5"/>
      <c r="O714" s="80"/>
      <c r="P714" s="80"/>
      <c r="Q714" s="80"/>
      <c r="R714" s="76" t="str">
        <f>IF(ROW()=7,IF(SUM([pomocná])&gt;0,SUM([pomocná]),1.36/SQRT(COUNT(Tabulka249[Data]))),"")</f>
        <v/>
      </c>
      <c r="S714" s="79"/>
      <c r="T714" s="72"/>
      <c r="U714" s="72"/>
      <c r="V714" s="72"/>
    </row>
    <row r="715" spans="1:22">
      <c r="A715" s="4" t="str">
        <f>IF('Odhad parametrů populace'!D718="","",'Odhad parametrů populace'!D718)</f>
        <v/>
      </c>
      <c r="B715" s="69" t="str">
        <f ca="1">IF(INDIRECT("A"&amp;ROW())="","",RANK(A715,[Data],1))</f>
        <v/>
      </c>
      <c r="C715" s="5" t="str">
        <f ca="1">IF(INDIRECT("A"&amp;ROW())="","",(B715-1)/COUNT([Data]))</f>
        <v/>
      </c>
      <c r="D715" s="5" t="str">
        <f ca="1">IF(INDIRECT("A"&amp;ROW())="","",B715/COUNT([Data]))</f>
        <v/>
      </c>
      <c r="E715" t="str">
        <f t="shared" ca="1" si="35"/>
        <v/>
      </c>
      <c r="F715" s="5" t="str">
        <f t="shared" ca="1" si="33"/>
        <v/>
      </c>
      <c r="G715" s="5" t="str">
        <f>IF(ROW()=7,MAX([D_i]),"")</f>
        <v/>
      </c>
      <c r="H715" s="69" t="str">
        <f ca="1">IF(INDIRECT("A"&amp;ROW())="","",RANK([Data],[Data],1)+COUNTIF([Data],Tabulka249[[#This Row],[Data]])-1)</f>
        <v/>
      </c>
      <c r="I715" s="5" t="str">
        <f ca="1">IF(INDIRECT("A"&amp;ROW())="","",(Tabulka249[[#This Row],[Pořadí2 - i2]]-1)/COUNT([Data]))</f>
        <v/>
      </c>
      <c r="J715" s="5" t="str">
        <f ca="1">IF(INDIRECT("A"&amp;ROW())="","",H715/COUNT([Data]))</f>
        <v/>
      </c>
      <c r="K715" s="72" t="str">
        <f ca="1">IF(INDIRECT("A"&amp;ROW())="","",NORMDIST(Tabulka249[[#This Row],[Data]],$X$6,$X$7,1))</f>
        <v/>
      </c>
      <c r="L715" s="5" t="str">
        <f t="shared" ca="1" si="34"/>
        <v/>
      </c>
      <c r="M715" s="5" t="str">
        <f>IF(ROW()=7,MAX(Tabulka249[D_i]),"")</f>
        <v/>
      </c>
      <c r="N715" s="5"/>
      <c r="O715" s="80"/>
      <c r="P715" s="80"/>
      <c r="Q715" s="80"/>
      <c r="R715" s="76" t="str">
        <f>IF(ROW()=7,IF(SUM([pomocná])&gt;0,SUM([pomocná]),1.36/SQRT(COUNT(Tabulka249[Data]))),"")</f>
        <v/>
      </c>
      <c r="S715" s="79"/>
      <c r="T715" s="72"/>
      <c r="U715" s="72"/>
      <c r="V715" s="72"/>
    </row>
    <row r="716" spans="1:22">
      <c r="A716" s="4" t="str">
        <f>IF('Odhad parametrů populace'!D719="","",'Odhad parametrů populace'!D719)</f>
        <v/>
      </c>
      <c r="B716" s="69" t="str">
        <f ca="1">IF(INDIRECT("A"&amp;ROW())="","",RANK(A716,[Data],1))</f>
        <v/>
      </c>
      <c r="C716" s="5" t="str">
        <f ca="1">IF(INDIRECT("A"&amp;ROW())="","",(B716-1)/COUNT([Data]))</f>
        <v/>
      </c>
      <c r="D716" s="5" t="str">
        <f ca="1">IF(INDIRECT("A"&amp;ROW())="","",B716/COUNT([Data]))</f>
        <v/>
      </c>
      <c r="E716" t="str">
        <f t="shared" ca="1" si="35"/>
        <v/>
      </c>
      <c r="F716" s="5" t="str">
        <f t="shared" ca="1" si="33"/>
        <v/>
      </c>
      <c r="G716" s="5" t="str">
        <f>IF(ROW()=7,MAX([D_i]),"")</f>
        <v/>
      </c>
      <c r="H716" s="69" t="str">
        <f ca="1">IF(INDIRECT("A"&amp;ROW())="","",RANK([Data],[Data],1)+COUNTIF([Data],Tabulka249[[#This Row],[Data]])-1)</f>
        <v/>
      </c>
      <c r="I716" s="5" t="str">
        <f ca="1">IF(INDIRECT("A"&amp;ROW())="","",(Tabulka249[[#This Row],[Pořadí2 - i2]]-1)/COUNT([Data]))</f>
        <v/>
      </c>
      <c r="J716" s="5" t="str">
        <f ca="1">IF(INDIRECT("A"&amp;ROW())="","",H716/COUNT([Data]))</f>
        <v/>
      </c>
      <c r="K716" s="72" t="str">
        <f ca="1">IF(INDIRECT("A"&amp;ROW())="","",NORMDIST(Tabulka249[[#This Row],[Data]],$X$6,$X$7,1))</f>
        <v/>
      </c>
      <c r="L716" s="5" t="str">
        <f t="shared" ca="1" si="34"/>
        <v/>
      </c>
      <c r="M716" s="5" t="str">
        <f>IF(ROW()=7,MAX(Tabulka249[D_i]),"")</f>
        <v/>
      </c>
      <c r="N716" s="5"/>
      <c r="O716" s="80"/>
      <c r="P716" s="80"/>
      <c r="Q716" s="80"/>
      <c r="R716" s="76" t="str">
        <f>IF(ROW()=7,IF(SUM([pomocná])&gt;0,SUM([pomocná]),1.36/SQRT(COUNT(Tabulka249[Data]))),"")</f>
        <v/>
      </c>
      <c r="S716" s="79"/>
      <c r="T716" s="72"/>
      <c r="U716" s="72"/>
      <c r="V716" s="72"/>
    </row>
    <row r="717" spans="1:22">
      <c r="A717" s="4" t="str">
        <f>IF('Odhad parametrů populace'!D720="","",'Odhad parametrů populace'!D720)</f>
        <v/>
      </c>
      <c r="B717" s="69" t="str">
        <f ca="1">IF(INDIRECT("A"&amp;ROW())="","",RANK(A717,[Data],1))</f>
        <v/>
      </c>
      <c r="C717" s="5" t="str">
        <f ca="1">IF(INDIRECT("A"&amp;ROW())="","",(B717-1)/COUNT([Data]))</f>
        <v/>
      </c>
      <c r="D717" s="5" t="str">
        <f ca="1">IF(INDIRECT("A"&amp;ROW())="","",B717/COUNT([Data]))</f>
        <v/>
      </c>
      <c r="E717" t="str">
        <f t="shared" ca="1" si="35"/>
        <v/>
      </c>
      <c r="F717" s="5" t="str">
        <f t="shared" ca="1" si="33"/>
        <v/>
      </c>
      <c r="G717" s="5" t="str">
        <f>IF(ROW()=7,MAX([D_i]),"")</f>
        <v/>
      </c>
      <c r="H717" s="69" t="str">
        <f ca="1">IF(INDIRECT("A"&amp;ROW())="","",RANK([Data],[Data],1)+COUNTIF([Data],Tabulka249[[#This Row],[Data]])-1)</f>
        <v/>
      </c>
      <c r="I717" s="5" t="str">
        <f ca="1">IF(INDIRECT("A"&amp;ROW())="","",(Tabulka249[[#This Row],[Pořadí2 - i2]]-1)/COUNT([Data]))</f>
        <v/>
      </c>
      <c r="J717" s="5" t="str">
        <f ca="1">IF(INDIRECT("A"&amp;ROW())="","",H717/COUNT([Data]))</f>
        <v/>
      </c>
      <c r="K717" s="72" t="str">
        <f ca="1">IF(INDIRECT("A"&amp;ROW())="","",NORMDIST(Tabulka249[[#This Row],[Data]],$X$6,$X$7,1))</f>
        <v/>
      </c>
      <c r="L717" s="5" t="str">
        <f t="shared" ca="1" si="34"/>
        <v/>
      </c>
      <c r="M717" s="5" t="str">
        <f>IF(ROW()=7,MAX(Tabulka249[D_i]),"")</f>
        <v/>
      </c>
      <c r="N717" s="5"/>
      <c r="O717" s="80"/>
      <c r="P717" s="80"/>
      <c r="Q717" s="80"/>
      <c r="R717" s="76" t="str">
        <f>IF(ROW()=7,IF(SUM([pomocná])&gt;0,SUM([pomocná]),1.36/SQRT(COUNT(Tabulka249[Data]))),"")</f>
        <v/>
      </c>
      <c r="S717" s="79"/>
      <c r="T717" s="72"/>
      <c r="U717" s="72"/>
      <c r="V717" s="72"/>
    </row>
    <row r="718" spans="1:22">
      <c r="A718" s="4" t="str">
        <f>IF('Odhad parametrů populace'!D721="","",'Odhad parametrů populace'!D721)</f>
        <v/>
      </c>
      <c r="B718" s="69" t="str">
        <f ca="1">IF(INDIRECT("A"&amp;ROW())="","",RANK(A718,[Data],1))</f>
        <v/>
      </c>
      <c r="C718" s="5" t="str">
        <f ca="1">IF(INDIRECT("A"&amp;ROW())="","",(B718-1)/COUNT([Data]))</f>
        <v/>
      </c>
      <c r="D718" s="5" t="str">
        <f ca="1">IF(INDIRECT("A"&amp;ROW())="","",B718/COUNT([Data]))</f>
        <v/>
      </c>
      <c r="E718" t="str">
        <f t="shared" ca="1" si="35"/>
        <v/>
      </c>
      <c r="F718" s="5" t="str">
        <f t="shared" ca="1" si="33"/>
        <v/>
      </c>
      <c r="G718" s="5" t="str">
        <f>IF(ROW()=7,MAX([D_i]),"")</f>
        <v/>
      </c>
      <c r="H718" s="69" t="str">
        <f ca="1">IF(INDIRECT("A"&amp;ROW())="","",RANK([Data],[Data],1)+COUNTIF([Data],Tabulka249[[#This Row],[Data]])-1)</f>
        <v/>
      </c>
      <c r="I718" s="5" t="str">
        <f ca="1">IF(INDIRECT("A"&amp;ROW())="","",(Tabulka249[[#This Row],[Pořadí2 - i2]]-1)/COUNT([Data]))</f>
        <v/>
      </c>
      <c r="J718" s="5" t="str">
        <f ca="1">IF(INDIRECT("A"&amp;ROW())="","",H718/COUNT([Data]))</f>
        <v/>
      </c>
      <c r="K718" s="72" t="str">
        <f ca="1">IF(INDIRECT("A"&amp;ROW())="","",NORMDIST(Tabulka249[[#This Row],[Data]],$X$6,$X$7,1))</f>
        <v/>
      </c>
      <c r="L718" s="5" t="str">
        <f t="shared" ca="1" si="34"/>
        <v/>
      </c>
      <c r="M718" s="5" t="str">
        <f>IF(ROW()=7,MAX(Tabulka249[D_i]),"")</f>
        <v/>
      </c>
      <c r="N718" s="5"/>
      <c r="O718" s="80"/>
      <c r="P718" s="80"/>
      <c r="Q718" s="80"/>
      <c r="R718" s="76" t="str">
        <f>IF(ROW()=7,IF(SUM([pomocná])&gt;0,SUM([pomocná]),1.36/SQRT(COUNT(Tabulka249[Data]))),"")</f>
        <v/>
      </c>
      <c r="S718" s="79"/>
      <c r="T718" s="72"/>
      <c r="U718" s="72"/>
      <c r="V718" s="72"/>
    </row>
    <row r="719" spans="1:22">
      <c r="A719" s="4" t="str">
        <f>IF('Odhad parametrů populace'!D722="","",'Odhad parametrů populace'!D722)</f>
        <v/>
      </c>
      <c r="B719" s="69" t="str">
        <f ca="1">IF(INDIRECT("A"&amp;ROW())="","",RANK(A719,[Data],1))</f>
        <v/>
      </c>
      <c r="C719" s="5" t="str">
        <f ca="1">IF(INDIRECT("A"&amp;ROW())="","",(B719-1)/COUNT([Data]))</f>
        <v/>
      </c>
      <c r="D719" s="5" t="str">
        <f ca="1">IF(INDIRECT("A"&amp;ROW())="","",B719/COUNT([Data]))</f>
        <v/>
      </c>
      <c r="E719" t="str">
        <f t="shared" ca="1" si="35"/>
        <v/>
      </c>
      <c r="F719" s="5" t="str">
        <f t="shared" ca="1" si="33"/>
        <v/>
      </c>
      <c r="G719" s="5" t="str">
        <f>IF(ROW()=7,MAX([D_i]),"")</f>
        <v/>
      </c>
      <c r="H719" s="69" t="str">
        <f ca="1">IF(INDIRECT("A"&amp;ROW())="","",RANK([Data],[Data],1)+COUNTIF([Data],Tabulka249[[#This Row],[Data]])-1)</f>
        <v/>
      </c>
      <c r="I719" s="5" t="str">
        <f ca="1">IF(INDIRECT("A"&amp;ROW())="","",(Tabulka249[[#This Row],[Pořadí2 - i2]]-1)/COUNT([Data]))</f>
        <v/>
      </c>
      <c r="J719" s="5" t="str">
        <f ca="1">IF(INDIRECT("A"&amp;ROW())="","",H719/COUNT([Data]))</f>
        <v/>
      </c>
      <c r="K719" s="72" t="str">
        <f ca="1">IF(INDIRECT("A"&amp;ROW())="","",NORMDIST(Tabulka249[[#This Row],[Data]],$X$6,$X$7,1))</f>
        <v/>
      </c>
      <c r="L719" s="5" t="str">
        <f t="shared" ca="1" si="34"/>
        <v/>
      </c>
      <c r="M719" s="5" t="str">
        <f>IF(ROW()=7,MAX(Tabulka249[D_i]),"")</f>
        <v/>
      </c>
      <c r="N719" s="5"/>
      <c r="O719" s="80"/>
      <c r="P719" s="80"/>
      <c r="Q719" s="80"/>
      <c r="R719" s="76" t="str">
        <f>IF(ROW()=7,IF(SUM([pomocná])&gt;0,SUM([pomocná]),1.36/SQRT(COUNT(Tabulka249[Data]))),"")</f>
        <v/>
      </c>
      <c r="S719" s="79"/>
      <c r="T719" s="72"/>
      <c r="U719" s="72"/>
      <c r="V719" s="72"/>
    </row>
    <row r="720" spans="1:22">
      <c r="A720" s="4" t="str">
        <f>IF('Odhad parametrů populace'!D723="","",'Odhad parametrů populace'!D723)</f>
        <v/>
      </c>
      <c r="B720" s="69" t="str">
        <f ca="1">IF(INDIRECT("A"&amp;ROW())="","",RANK(A720,[Data],1))</f>
        <v/>
      </c>
      <c r="C720" s="5" t="str">
        <f ca="1">IF(INDIRECT("A"&amp;ROW())="","",(B720-1)/COUNT([Data]))</f>
        <v/>
      </c>
      <c r="D720" s="5" t="str">
        <f ca="1">IF(INDIRECT("A"&amp;ROW())="","",B720/COUNT([Data]))</f>
        <v/>
      </c>
      <c r="E720" t="str">
        <f t="shared" ca="1" si="35"/>
        <v/>
      </c>
      <c r="F720" s="5" t="str">
        <f t="shared" ca="1" si="33"/>
        <v/>
      </c>
      <c r="G720" s="5" t="str">
        <f>IF(ROW()=7,MAX([D_i]),"")</f>
        <v/>
      </c>
      <c r="H720" s="69" t="str">
        <f ca="1">IF(INDIRECT("A"&amp;ROW())="","",RANK([Data],[Data],1)+COUNTIF([Data],Tabulka249[[#This Row],[Data]])-1)</f>
        <v/>
      </c>
      <c r="I720" s="5" t="str">
        <f ca="1">IF(INDIRECT("A"&amp;ROW())="","",(Tabulka249[[#This Row],[Pořadí2 - i2]]-1)/COUNT([Data]))</f>
        <v/>
      </c>
      <c r="J720" s="5" t="str">
        <f ca="1">IF(INDIRECT("A"&amp;ROW())="","",H720/COUNT([Data]))</f>
        <v/>
      </c>
      <c r="K720" s="72" t="str">
        <f ca="1">IF(INDIRECT("A"&amp;ROW())="","",NORMDIST(Tabulka249[[#This Row],[Data]],$X$6,$X$7,1))</f>
        <v/>
      </c>
      <c r="L720" s="5" t="str">
        <f t="shared" ca="1" si="34"/>
        <v/>
      </c>
      <c r="M720" s="5" t="str">
        <f>IF(ROW()=7,MAX(Tabulka249[D_i]),"")</f>
        <v/>
      </c>
      <c r="N720" s="5"/>
      <c r="O720" s="80"/>
      <c r="P720" s="80"/>
      <c r="Q720" s="80"/>
      <c r="R720" s="76" t="str">
        <f>IF(ROW()=7,IF(SUM([pomocná])&gt;0,SUM([pomocná]),1.36/SQRT(COUNT(Tabulka249[Data]))),"")</f>
        <v/>
      </c>
      <c r="S720" s="79"/>
      <c r="T720" s="72"/>
      <c r="U720" s="72"/>
      <c r="V720" s="72"/>
    </row>
    <row r="721" spans="1:22">
      <c r="A721" s="4" t="str">
        <f>IF('Odhad parametrů populace'!D724="","",'Odhad parametrů populace'!D724)</f>
        <v/>
      </c>
      <c r="B721" s="69" t="str">
        <f ca="1">IF(INDIRECT("A"&amp;ROW())="","",RANK(A721,[Data],1))</f>
        <v/>
      </c>
      <c r="C721" s="5" t="str">
        <f ca="1">IF(INDIRECT("A"&amp;ROW())="","",(B721-1)/COUNT([Data]))</f>
        <v/>
      </c>
      <c r="D721" s="5" t="str">
        <f ca="1">IF(INDIRECT("A"&amp;ROW())="","",B721/COUNT([Data]))</f>
        <v/>
      </c>
      <c r="E721" t="str">
        <f t="shared" ca="1" si="35"/>
        <v/>
      </c>
      <c r="F721" s="5" t="str">
        <f t="shared" ca="1" si="33"/>
        <v/>
      </c>
      <c r="G721" s="5" t="str">
        <f>IF(ROW()=7,MAX([D_i]),"")</f>
        <v/>
      </c>
      <c r="H721" s="69" t="str">
        <f ca="1">IF(INDIRECT("A"&amp;ROW())="","",RANK([Data],[Data],1)+COUNTIF([Data],Tabulka249[[#This Row],[Data]])-1)</f>
        <v/>
      </c>
      <c r="I721" s="5" t="str">
        <f ca="1">IF(INDIRECT("A"&amp;ROW())="","",(Tabulka249[[#This Row],[Pořadí2 - i2]]-1)/COUNT([Data]))</f>
        <v/>
      </c>
      <c r="J721" s="5" t="str">
        <f ca="1">IF(INDIRECT("A"&amp;ROW())="","",H721/COUNT([Data]))</f>
        <v/>
      </c>
      <c r="K721" s="72" t="str">
        <f ca="1">IF(INDIRECT("A"&amp;ROW())="","",NORMDIST(Tabulka249[[#This Row],[Data]],$X$6,$X$7,1))</f>
        <v/>
      </c>
      <c r="L721" s="5" t="str">
        <f t="shared" ca="1" si="34"/>
        <v/>
      </c>
      <c r="M721" s="5" t="str">
        <f>IF(ROW()=7,MAX(Tabulka249[D_i]),"")</f>
        <v/>
      </c>
      <c r="N721" s="5"/>
      <c r="O721" s="80"/>
      <c r="P721" s="80"/>
      <c r="Q721" s="80"/>
      <c r="R721" s="76" t="str">
        <f>IF(ROW()=7,IF(SUM([pomocná])&gt;0,SUM([pomocná]),1.36/SQRT(COUNT(Tabulka249[Data]))),"")</f>
        <v/>
      </c>
      <c r="S721" s="79"/>
      <c r="T721" s="72"/>
      <c r="U721" s="72"/>
      <c r="V721" s="72"/>
    </row>
    <row r="722" spans="1:22">
      <c r="A722" s="4" t="str">
        <f>IF('Odhad parametrů populace'!D725="","",'Odhad parametrů populace'!D725)</f>
        <v/>
      </c>
      <c r="B722" s="69" t="str">
        <f ca="1">IF(INDIRECT("A"&amp;ROW())="","",RANK(A722,[Data],1))</f>
        <v/>
      </c>
      <c r="C722" s="5" t="str">
        <f ca="1">IF(INDIRECT("A"&amp;ROW())="","",(B722-1)/COUNT([Data]))</f>
        <v/>
      </c>
      <c r="D722" s="5" t="str">
        <f ca="1">IF(INDIRECT("A"&amp;ROW())="","",B722/COUNT([Data]))</f>
        <v/>
      </c>
      <c r="E722" t="str">
        <f t="shared" ca="1" si="35"/>
        <v/>
      </c>
      <c r="F722" s="5" t="str">
        <f t="shared" ca="1" si="33"/>
        <v/>
      </c>
      <c r="G722" s="5" t="str">
        <f>IF(ROW()=7,MAX([D_i]),"")</f>
        <v/>
      </c>
      <c r="H722" s="69" t="str">
        <f ca="1">IF(INDIRECT("A"&amp;ROW())="","",RANK([Data],[Data],1)+COUNTIF([Data],Tabulka249[[#This Row],[Data]])-1)</f>
        <v/>
      </c>
      <c r="I722" s="5" t="str">
        <f ca="1">IF(INDIRECT("A"&amp;ROW())="","",(Tabulka249[[#This Row],[Pořadí2 - i2]]-1)/COUNT([Data]))</f>
        <v/>
      </c>
      <c r="J722" s="5" t="str">
        <f ca="1">IF(INDIRECT("A"&amp;ROW())="","",H722/COUNT([Data]))</f>
        <v/>
      </c>
      <c r="K722" s="72" t="str">
        <f ca="1">IF(INDIRECT("A"&amp;ROW())="","",NORMDIST(Tabulka249[[#This Row],[Data]],$X$6,$X$7,1))</f>
        <v/>
      </c>
      <c r="L722" s="5" t="str">
        <f t="shared" ca="1" si="34"/>
        <v/>
      </c>
      <c r="M722" s="5" t="str">
        <f>IF(ROW()=7,MAX(Tabulka249[D_i]),"")</f>
        <v/>
      </c>
      <c r="N722" s="5"/>
      <c r="O722" s="80"/>
      <c r="P722" s="80"/>
      <c r="Q722" s="80"/>
      <c r="R722" s="76" t="str">
        <f>IF(ROW()=7,IF(SUM([pomocná])&gt;0,SUM([pomocná]),1.36/SQRT(COUNT(Tabulka249[Data]))),"")</f>
        <v/>
      </c>
      <c r="S722" s="79"/>
      <c r="T722" s="72"/>
      <c r="U722" s="72"/>
      <c r="V722" s="72"/>
    </row>
    <row r="723" spans="1:22">
      <c r="A723" s="4" t="str">
        <f>IF('Odhad parametrů populace'!D726="","",'Odhad parametrů populace'!D726)</f>
        <v/>
      </c>
      <c r="B723" s="69" t="str">
        <f ca="1">IF(INDIRECT("A"&amp;ROW())="","",RANK(A723,[Data],1))</f>
        <v/>
      </c>
      <c r="C723" s="5" t="str">
        <f ca="1">IF(INDIRECT("A"&amp;ROW())="","",(B723-1)/COUNT([Data]))</f>
        <v/>
      </c>
      <c r="D723" s="5" t="str">
        <f ca="1">IF(INDIRECT("A"&amp;ROW())="","",B723/COUNT([Data]))</f>
        <v/>
      </c>
      <c r="E723" t="str">
        <f t="shared" ca="1" si="35"/>
        <v/>
      </c>
      <c r="F723" s="5" t="str">
        <f t="shared" ca="1" si="33"/>
        <v/>
      </c>
      <c r="G723" s="5" t="str">
        <f>IF(ROW()=7,MAX([D_i]),"")</f>
        <v/>
      </c>
      <c r="H723" s="69" t="str">
        <f ca="1">IF(INDIRECT("A"&amp;ROW())="","",RANK([Data],[Data],1)+COUNTIF([Data],Tabulka249[[#This Row],[Data]])-1)</f>
        <v/>
      </c>
      <c r="I723" s="5" t="str">
        <f ca="1">IF(INDIRECT("A"&amp;ROW())="","",(Tabulka249[[#This Row],[Pořadí2 - i2]]-1)/COUNT([Data]))</f>
        <v/>
      </c>
      <c r="J723" s="5" t="str">
        <f ca="1">IF(INDIRECT("A"&amp;ROW())="","",H723/COUNT([Data]))</f>
        <v/>
      </c>
      <c r="K723" s="72" t="str">
        <f ca="1">IF(INDIRECT("A"&amp;ROW())="","",NORMDIST(Tabulka249[[#This Row],[Data]],$X$6,$X$7,1))</f>
        <v/>
      </c>
      <c r="L723" s="5" t="str">
        <f t="shared" ca="1" si="34"/>
        <v/>
      </c>
      <c r="M723" s="5" t="str">
        <f>IF(ROW()=7,MAX(Tabulka249[D_i]),"")</f>
        <v/>
      </c>
      <c r="N723" s="5"/>
      <c r="O723" s="80"/>
      <c r="P723" s="80"/>
      <c r="Q723" s="80"/>
      <c r="R723" s="76" t="str">
        <f>IF(ROW()=7,IF(SUM([pomocná])&gt;0,SUM([pomocná]),1.36/SQRT(COUNT(Tabulka249[Data]))),"")</f>
        <v/>
      </c>
      <c r="S723" s="79"/>
      <c r="T723" s="72"/>
      <c r="U723" s="72"/>
      <c r="V723" s="72"/>
    </row>
    <row r="724" spans="1:22">
      <c r="A724" s="4" t="str">
        <f>IF('Odhad parametrů populace'!D727="","",'Odhad parametrů populace'!D727)</f>
        <v/>
      </c>
      <c r="B724" s="69" t="str">
        <f ca="1">IF(INDIRECT("A"&amp;ROW())="","",RANK(A724,[Data],1))</f>
        <v/>
      </c>
      <c r="C724" s="5" t="str">
        <f ca="1">IF(INDIRECT("A"&amp;ROW())="","",(B724-1)/COUNT([Data]))</f>
        <v/>
      </c>
      <c r="D724" s="5" t="str">
        <f ca="1">IF(INDIRECT("A"&amp;ROW())="","",B724/COUNT([Data]))</f>
        <v/>
      </c>
      <c r="E724" t="str">
        <f t="shared" ca="1" si="35"/>
        <v/>
      </c>
      <c r="F724" s="5" t="str">
        <f t="shared" ca="1" si="33"/>
        <v/>
      </c>
      <c r="G724" s="5" t="str">
        <f>IF(ROW()=7,MAX([D_i]),"")</f>
        <v/>
      </c>
      <c r="H724" s="69" t="str">
        <f ca="1">IF(INDIRECT("A"&amp;ROW())="","",RANK([Data],[Data],1)+COUNTIF([Data],Tabulka249[[#This Row],[Data]])-1)</f>
        <v/>
      </c>
      <c r="I724" s="5" t="str">
        <f ca="1">IF(INDIRECT("A"&amp;ROW())="","",(Tabulka249[[#This Row],[Pořadí2 - i2]]-1)/COUNT([Data]))</f>
        <v/>
      </c>
      <c r="J724" s="5" t="str">
        <f ca="1">IF(INDIRECT("A"&amp;ROW())="","",H724/COUNT([Data]))</f>
        <v/>
      </c>
      <c r="K724" s="72" t="str">
        <f ca="1">IF(INDIRECT("A"&amp;ROW())="","",NORMDIST(Tabulka249[[#This Row],[Data]],$X$6,$X$7,1))</f>
        <v/>
      </c>
      <c r="L724" s="5" t="str">
        <f t="shared" ca="1" si="34"/>
        <v/>
      </c>
      <c r="M724" s="5" t="str">
        <f>IF(ROW()=7,MAX(Tabulka249[D_i]),"")</f>
        <v/>
      </c>
      <c r="N724" s="5"/>
      <c r="O724" s="80"/>
      <c r="P724" s="80"/>
      <c r="Q724" s="80"/>
      <c r="R724" s="76" t="str">
        <f>IF(ROW()=7,IF(SUM([pomocná])&gt;0,SUM([pomocná]),1.36/SQRT(COUNT(Tabulka249[Data]))),"")</f>
        <v/>
      </c>
      <c r="S724" s="79"/>
      <c r="T724" s="72"/>
      <c r="U724" s="72"/>
      <c r="V724" s="72"/>
    </row>
    <row r="725" spans="1:22">
      <c r="A725" s="4" t="str">
        <f>IF('Odhad parametrů populace'!D728="","",'Odhad parametrů populace'!D728)</f>
        <v/>
      </c>
      <c r="B725" s="69" t="str">
        <f ca="1">IF(INDIRECT("A"&amp;ROW())="","",RANK(A725,[Data],1))</f>
        <v/>
      </c>
      <c r="C725" s="5" t="str">
        <f ca="1">IF(INDIRECT("A"&amp;ROW())="","",(B725-1)/COUNT([Data]))</f>
        <v/>
      </c>
      <c r="D725" s="5" t="str">
        <f ca="1">IF(INDIRECT("A"&amp;ROW())="","",B725/COUNT([Data]))</f>
        <v/>
      </c>
      <c r="E725" t="str">
        <f t="shared" ca="1" si="35"/>
        <v/>
      </c>
      <c r="F725" s="5" t="str">
        <f t="shared" ca="1" si="33"/>
        <v/>
      </c>
      <c r="G725" s="5" t="str">
        <f>IF(ROW()=7,MAX([D_i]),"")</f>
        <v/>
      </c>
      <c r="H725" s="69" t="str">
        <f ca="1">IF(INDIRECT("A"&amp;ROW())="","",RANK([Data],[Data],1)+COUNTIF([Data],Tabulka249[[#This Row],[Data]])-1)</f>
        <v/>
      </c>
      <c r="I725" s="5" t="str">
        <f ca="1">IF(INDIRECT("A"&amp;ROW())="","",(Tabulka249[[#This Row],[Pořadí2 - i2]]-1)/COUNT([Data]))</f>
        <v/>
      </c>
      <c r="J725" s="5" t="str">
        <f ca="1">IF(INDIRECT("A"&amp;ROW())="","",H725/COUNT([Data]))</f>
        <v/>
      </c>
      <c r="K725" s="72" t="str">
        <f ca="1">IF(INDIRECT("A"&amp;ROW())="","",NORMDIST(Tabulka249[[#This Row],[Data]],$X$6,$X$7,1))</f>
        <v/>
      </c>
      <c r="L725" s="5" t="str">
        <f t="shared" ca="1" si="34"/>
        <v/>
      </c>
      <c r="M725" s="5" t="str">
        <f>IF(ROW()=7,MAX(Tabulka249[D_i]),"")</f>
        <v/>
      </c>
      <c r="N725" s="5"/>
      <c r="O725" s="80"/>
      <c r="P725" s="80"/>
      <c r="Q725" s="80"/>
      <c r="R725" s="76" t="str">
        <f>IF(ROW()=7,IF(SUM([pomocná])&gt;0,SUM([pomocná]),1.36/SQRT(COUNT(Tabulka249[Data]))),"")</f>
        <v/>
      </c>
      <c r="S725" s="79"/>
      <c r="T725" s="72"/>
      <c r="U725" s="72"/>
      <c r="V725" s="72"/>
    </row>
    <row r="726" spans="1:22">
      <c r="A726" s="4" t="str">
        <f>IF('Odhad parametrů populace'!D729="","",'Odhad parametrů populace'!D729)</f>
        <v/>
      </c>
      <c r="B726" s="69" t="str">
        <f ca="1">IF(INDIRECT("A"&amp;ROW())="","",RANK(A726,[Data],1))</f>
        <v/>
      </c>
      <c r="C726" s="5" t="str">
        <f ca="1">IF(INDIRECT("A"&amp;ROW())="","",(B726-1)/COUNT([Data]))</f>
        <v/>
      </c>
      <c r="D726" s="5" t="str">
        <f ca="1">IF(INDIRECT("A"&amp;ROW())="","",B726/COUNT([Data]))</f>
        <v/>
      </c>
      <c r="E726" t="str">
        <f t="shared" ca="1" si="35"/>
        <v/>
      </c>
      <c r="F726" s="5" t="str">
        <f t="shared" ca="1" si="33"/>
        <v/>
      </c>
      <c r="G726" s="5" t="str">
        <f>IF(ROW()=7,MAX([D_i]),"")</f>
        <v/>
      </c>
      <c r="H726" s="69" t="str">
        <f ca="1">IF(INDIRECT("A"&amp;ROW())="","",RANK([Data],[Data],1)+COUNTIF([Data],Tabulka249[[#This Row],[Data]])-1)</f>
        <v/>
      </c>
      <c r="I726" s="5" t="str">
        <f ca="1">IF(INDIRECT("A"&amp;ROW())="","",(Tabulka249[[#This Row],[Pořadí2 - i2]]-1)/COUNT([Data]))</f>
        <v/>
      </c>
      <c r="J726" s="5" t="str">
        <f ca="1">IF(INDIRECT("A"&amp;ROW())="","",H726/COUNT([Data]))</f>
        <v/>
      </c>
      <c r="K726" s="72" t="str">
        <f ca="1">IF(INDIRECT("A"&amp;ROW())="","",NORMDIST(Tabulka249[[#This Row],[Data]],$X$6,$X$7,1))</f>
        <v/>
      </c>
      <c r="L726" s="5" t="str">
        <f t="shared" ca="1" si="34"/>
        <v/>
      </c>
      <c r="M726" s="5" t="str">
        <f>IF(ROW()=7,MAX(Tabulka249[D_i]),"")</f>
        <v/>
      </c>
      <c r="N726" s="5"/>
      <c r="O726" s="80"/>
      <c r="P726" s="80"/>
      <c r="Q726" s="80"/>
      <c r="R726" s="76" t="str">
        <f>IF(ROW()=7,IF(SUM([pomocná])&gt;0,SUM([pomocná]),1.36/SQRT(COUNT(Tabulka249[Data]))),"")</f>
        <v/>
      </c>
      <c r="S726" s="79"/>
      <c r="T726" s="72"/>
      <c r="U726" s="72"/>
      <c r="V726" s="72"/>
    </row>
    <row r="727" spans="1:22">
      <c r="A727" s="4" t="str">
        <f>IF('Odhad parametrů populace'!D730="","",'Odhad parametrů populace'!D730)</f>
        <v/>
      </c>
      <c r="B727" s="69" t="str">
        <f ca="1">IF(INDIRECT("A"&amp;ROW())="","",RANK(A727,[Data],1))</f>
        <v/>
      </c>
      <c r="C727" s="5" t="str">
        <f ca="1">IF(INDIRECT("A"&amp;ROW())="","",(B727-1)/COUNT([Data]))</f>
        <v/>
      </c>
      <c r="D727" s="5" t="str">
        <f ca="1">IF(INDIRECT("A"&amp;ROW())="","",B727/COUNT([Data]))</f>
        <v/>
      </c>
      <c r="E727" t="str">
        <f t="shared" ca="1" si="35"/>
        <v/>
      </c>
      <c r="F727" s="5" t="str">
        <f t="shared" ca="1" si="33"/>
        <v/>
      </c>
      <c r="G727" s="5" t="str">
        <f>IF(ROW()=7,MAX([D_i]),"")</f>
        <v/>
      </c>
      <c r="H727" s="69" t="str">
        <f ca="1">IF(INDIRECT("A"&amp;ROW())="","",RANK([Data],[Data],1)+COUNTIF([Data],Tabulka249[[#This Row],[Data]])-1)</f>
        <v/>
      </c>
      <c r="I727" s="5" t="str">
        <f ca="1">IF(INDIRECT("A"&amp;ROW())="","",(Tabulka249[[#This Row],[Pořadí2 - i2]]-1)/COUNT([Data]))</f>
        <v/>
      </c>
      <c r="J727" s="5" t="str">
        <f ca="1">IF(INDIRECT("A"&amp;ROW())="","",H727/COUNT([Data]))</f>
        <v/>
      </c>
      <c r="K727" s="72" t="str">
        <f ca="1">IF(INDIRECT("A"&amp;ROW())="","",NORMDIST(Tabulka249[[#This Row],[Data]],$X$6,$X$7,1))</f>
        <v/>
      </c>
      <c r="L727" s="5" t="str">
        <f t="shared" ca="1" si="34"/>
        <v/>
      </c>
      <c r="M727" s="5" t="str">
        <f>IF(ROW()=7,MAX(Tabulka249[D_i]),"")</f>
        <v/>
      </c>
      <c r="N727" s="5"/>
      <c r="O727" s="80"/>
      <c r="P727" s="80"/>
      <c r="Q727" s="80"/>
      <c r="R727" s="76" t="str">
        <f>IF(ROW()=7,IF(SUM([pomocná])&gt;0,SUM([pomocná]),1.36/SQRT(COUNT(Tabulka249[Data]))),"")</f>
        <v/>
      </c>
      <c r="S727" s="79"/>
      <c r="T727" s="72"/>
      <c r="U727" s="72"/>
      <c r="V727" s="72"/>
    </row>
    <row r="728" spans="1:22">
      <c r="A728" s="4" t="str">
        <f>IF('Odhad parametrů populace'!D731="","",'Odhad parametrů populace'!D731)</f>
        <v/>
      </c>
      <c r="B728" s="69" t="str">
        <f ca="1">IF(INDIRECT("A"&amp;ROW())="","",RANK(A728,[Data],1))</f>
        <v/>
      </c>
      <c r="C728" s="5" t="str">
        <f ca="1">IF(INDIRECT("A"&amp;ROW())="","",(B728-1)/COUNT([Data]))</f>
        <v/>
      </c>
      <c r="D728" s="5" t="str">
        <f ca="1">IF(INDIRECT("A"&amp;ROW())="","",B728/COUNT([Data]))</f>
        <v/>
      </c>
      <c r="E728" t="str">
        <f t="shared" ca="1" si="35"/>
        <v/>
      </c>
      <c r="F728" s="5" t="str">
        <f t="shared" ca="1" si="33"/>
        <v/>
      </c>
      <c r="G728" s="5" t="str">
        <f>IF(ROW()=7,MAX([D_i]),"")</f>
        <v/>
      </c>
      <c r="H728" s="69" t="str">
        <f ca="1">IF(INDIRECT("A"&amp;ROW())="","",RANK([Data],[Data],1)+COUNTIF([Data],Tabulka249[[#This Row],[Data]])-1)</f>
        <v/>
      </c>
      <c r="I728" s="5" t="str">
        <f ca="1">IF(INDIRECT("A"&amp;ROW())="","",(Tabulka249[[#This Row],[Pořadí2 - i2]]-1)/COUNT([Data]))</f>
        <v/>
      </c>
      <c r="J728" s="5" t="str">
        <f ca="1">IF(INDIRECT("A"&amp;ROW())="","",H728/COUNT([Data]))</f>
        <v/>
      </c>
      <c r="K728" s="72" t="str">
        <f ca="1">IF(INDIRECT("A"&amp;ROW())="","",NORMDIST(Tabulka249[[#This Row],[Data]],$X$6,$X$7,1))</f>
        <v/>
      </c>
      <c r="L728" s="5" t="str">
        <f t="shared" ca="1" si="34"/>
        <v/>
      </c>
      <c r="M728" s="5" t="str">
        <f>IF(ROW()=7,MAX(Tabulka249[D_i]),"")</f>
        <v/>
      </c>
      <c r="N728" s="5"/>
      <c r="O728" s="80"/>
      <c r="P728" s="80"/>
      <c r="Q728" s="80"/>
      <c r="R728" s="76" t="str">
        <f>IF(ROW()=7,IF(SUM([pomocná])&gt;0,SUM([pomocná]),1.36/SQRT(COUNT(Tabulka249[Data]))),"")</f>
        <v/>
      </c>
      <c r="S728" s="79"/>
      <c r="T728" s="72"/>
      <c r="U728" s="72"/>
      <c r="V728" s="72"/>
    </row>
    <row r="729" spans="1:22">
      <c r="A729" s="4" t="str">
        <f>IF('Odhad parametrů populace'!D732="","",'Odhad parametrů populace'!D732)</f>
        <v/>
      </c>
      <c r="B729" s="69" t="str">
        <f ca="1">IF(INDIRECT("A"&amp;ROW())="","",RANK(A729,[Data],1))</f>
        <v/>
      </c>
      <c r="C729" s="5" t="str">
        <f ca="1">IF(INDIRECT("A"&amp;ROW())="","",(B729-1)/COUNT([Data]))</f>
        <v/>
      </c>
      <c r="D729" s="5" t="str">
        <f ca="1">IF(INDIRECT("A"&amp;ROW())="","",B729/COUNT([Data]))</f>
        <v/>
      </c>
      <c r="E729" t="str">
        <f t="shared" ca="1" si="35"/>
        <v/>
      </c>
      <c r="F729" s="5" t="str">
        <f t="shared" ca="1" si="33"/>
        <v/>
      </c>
      <c r="G729" s="5" t="str">
        <f>IF(ROW()=7,MAX([D_i]),"")</f>
        <v/>
      </c>
      <c r="H729" s="69" t="str">
        <f ca="1">IF(INDIRECT("A"&amp;ROW())="","",RANK([Data],[Data],1)+COUNTIF([Data],Tabulka249[[#This Row],[Data]])-1)</f>
        <v/>
      </c>
      <c r="I729" s="5" t="str">
        <f ca="1">IF(INDIRECT("A"&amp;ROW())="","",(Tabulka249[[#This Row],[Pořadí2 - i2]]-1)/COUNT([Data]))</f>
        <v/>
      </c>
      <c r="J729" s="5" t="str">
        <f ca="1">IF(INDIRECT("A"&amp;ROW())="","",H729/COUNT([Data]))</f>
        <v/>
      </c>
      <c r="K729" s="72" t="str">
        <f ca="1">IF(INDIRECT("A"&amp;ROW())="","",NORMDIST(Tabulka249[[#This Row],[Data]],$X$6,$X$7,1))</f>
        <v/>
      </c>
      <c r="L729" s="5" t="str">
        <f t="shared" ca="1" si="34"/>
        <v/>
      </c>
      <c r="M729" s="5" t="str">
        <f>IF(ROW()=7,MAX(Tabulka249[D_i]),"")</f>
        <v/>
      </c>
      <c r="N729" s="5"/>
      <c r="O729" s="80"/>
      <c r="P729" s="80"/>
      <c r="Q729" s="80"/>
      <c r="R729" s="76" t="str">
        <f>IF(ROW()=7,IF(SUM([pomocná])&gt;0,SUM([pomocná]),1.36/SQRT(COUNT(Tabulka249[Data]))),"")</f>
        <v/>
      </c>
      <c r="S729" s="79"/>
      <c r="T729" s="72"/>
      <c r="U729" s="72"/>
      <c r="V729" s="72"/>
    </row>
    <row r="730" spans="1:22">
      <c r="A730" s="4" t="str">
        <f>IF('Odhad parametrů populace'!D733="","",'Odhad parametrů populace'!D733)</f>
        <v/>
      </c>
      <c r="B730" s="69" t="str">
        <f ca="1">IF(INDIRECT("A"&amp;ROW())="","",RANK(A730,[Data],1))</f>
        <v/>
      </c>
      <c r="C730" s="5" t="str">
        <f ca="1">IF(INDIRECT("A"&amp;ROW())="","",(B730-1)/COUNT([Data]))</f>
        <v/>
      </c>
      <c r="D730" s="5" t="str">
        <f ca="1">IF(INDIRECT("A"&amp;ROW())="","",B730/COUNT([Data]))</f>
        <v/>
      </c>
      <c r="E730" t="str">
        <f t="shared" ca="1" si="35"/>
        <v/>
      </c>
      <c r="F730" s="5" t="str">
        <f t="shared" ca="1" si="33"/>
        <v/>
      </c>
      <c r="G730" s="5" t="str">
        <f>IF(ROW()=7,MAX([D_i]),"")</f>
        <v/>
      </c>
      <c r="H730" s="69" t="str">
        <f ca="1">IF(INDIRECT("A"&amp;ROW())="","",RANK([Data],[Data],1)+COUNTIF([Data],Tabulka249[[#This Row],[Data]])-1)</f>
        <v/>
      </c>
      <c r="I730" s="5" t="str">
        <f ca="1">IF(INDIRECT("A"&amp;ROW())="","",(Tabulka249[[#This Row],[Pořadí2 - i2]]-1)/COUNT([Data]))</f>
        <v/>
      </c>
      <c r="J730" s="5" t="str">
        <f ca="1">IF(INDIRECT("A"&amp;ROW())="","",H730/COUNT([Data]))</f>
        <v/>
      </c>
      <c r="K730" s="72" t="str">
        <f ca="1">IF(INDIRECT("A"&amp;ROW())="","",NORMDIST(Tabulka249[[#This Row],[Data]],$X$6,$X$7,1))</f>
        <v/>
      </c>
      <c r="L730" s="5" t="str">
        <f t="shared" ca="1" si="34"/>
        <v/>
      </c>
      <c r="M730" s="5" t="str">
        <f>IF(ROW()=7,MAX(Tabulka249[D_i]),"")</f>
        <v/>
      </c>
      <c r="N730" s="5"/>
      <c r="O730" s="80"/>
      <c r="P730" s="80"/>
      <c r="Q730" s="80"/>
      <c r="R730" s="76" t="str">
        <f>IF(ROW()=7,IF(SUM([pomocná])&gt;0,SUM([pomocná]),1.36/SQRT(COUNT(Tabulka249[Data]))),"")</f>
        <v/>
      </c>
      <c r="S730" s="79"/>
      <c r="T730" s="72"/>
      <c r="U730" s="72"/>
      <c r="V730" s="72"/>
    </row>
    <row r="731" spans="1:22">
      <c r="A731" s="4" t="str">
        <f>IF('Odhad parametrů populace'!D734="","",'Odhad parametrů populace'!D734)</f>
        <v/>
      </c>
      <c r="B731" s="69" t="str">
        <f ca="1">IF(INDIRECT("A"&amp;ROW())="","",RANK(A731,[Data],1))</f>
        <v/>
      </c>
      <c r="C731" s="5" t="str">
        <f ca="1">IF(INDIRECT("A"&amp;ROW())="","",(B731-1)/COUNT([Data]))</f>
        <v/>
      </c>
      <c r="D731" s="5" t="str">
        <f ca="1">IF(INDIRECT("A"&amp;ROW())="","",B731/COUNT([Data]))</f>
        <v/>
      </c>
      <c r="E731" t="str">
        <f t="shared" ca="1" si="35"/>
        <v/>
      </c>
      <c r="F731" s="5" t="str">
        <f t="shared" ca="1" si="33"/>
        <v/>
      </c>
      <c r="G731" s="5" t="str">
        <f>IF(ROW()=7,MAX([D_i]),"")</f>
        <v/>
      </c>
      <c r="H731" s="69" t="str">
        <f ca="1">IF(INDIRECT("A"&amp;ROW())="","",RANK([Data],[Data],1)+COUNTIF([Data],Tabulka249[[#This Row],[Data]])-1)</f>
        <v/>
      </c>
      <c r="I731" s="5" t="str">
        <f ca="1">IF(INDIRECT("A"&amp;ROW())="","",(Tabulka249[[#This Row],[Pořadí2 - i2]]-1)/COUNT([Data]))</f>
        <v/>
      </c>
      <c r="J731" s="5" t="str">
        <f ca="1">IF(INDIRECT("A"&amp;ROW())="","",H731/COUNT([Data]))</f>
        <v/>
      </c>
      <c r="K731" s="72" t="str">
        <f ca="1">IF(INDIRECT("A"&amp;ROW())="","",NORMDIST(Tabulka249[[#This Row],[Data]],$X$6,$X$7,1))</f>
        <v/>
      </c>
      <c r="L731" s="5" t="str">
        <f t="shared" ca="1" si="34"/>
        <v/>
      </c>
      <c r="M731" s="5" t="str">
        <f>IF(ROW()=7,MAX(Tabulka249[D_i]),"")</f>
        <v/>
      </c>
      <c r="N731" s="5"/>
      <c r="O731" s="80"/>
      <c r="P731" s="80"/>
      <c r="Q731" s="80"/>
      <c r="R731" s="76" t="str">
        <f>IF(ROW()=7,IF(SUM([pomocná])&gt;0,SUM([pomocná]),1.36/SQRT(COUNT(Tabulka249[Data]))),"")</f>
        <v/>
      </c>
      <c r="S731" s="79"/>
      <c r="T731" s="72"/>
      <c r="U731" s="72"/>
      <c r="V731" s="72"/>
    </row>
    <row r="732" spans="1:22">
      <c r="A732" s="4" t="str">
        <f>IF('Odhad parametrů populace'!D735="","",'Odhad parametrů populace'!D735)</f>
        <v/>
      </c>
      <c r="B732" s="69" t="str">
        <f ca="1">IF(INDIRECT("A"&amp;ROW())="","",RANK(A732,[Data],1))</f>
        <v/>
      </c>
      <c r="C732" s="5" t="str">
        <f ca="1">IF(INDIRECT("A"&amp;ROW())="","",(B732-1)/COUNT([Data]))</f>
        <v/>
      </c>
      <c r="D732" s="5" t="str">
        <f ca="1">IF(INDIRECT("A"&amp;ROW())="","",B732/COUNT([Data]))</f>
        <v/>
      </c>
      <c r="E732" t="str">
        <f t="shared" ca="1" si="35"/>
        <v/>
      </c>
      <c r="F732" s="5" t="str">
        <f t="shared" ca="1" si="33"/>
        <v/>
      </c>
      <c r="G732" s="5" t="str">
        <f>IF(ROW()=7,MAX([D_i]),"")</f>
        <v/>
      </c>
      <c r="H732" s="69" t="str">
        <f ca="1">IF(INDIRECT("A"&amp;ROW())="","",RANK([Data],[Data],1)+COUNTIF([Data],Tabulka249[[#This Row],[Data]])-1)</f>
        <v/>
      </c>
      <c r="I732" s="5" t="str">
        <f ca="1">IF(INDIRECT("A"&amp;ROW())="","",(Tabulka249[[#This Row],[Pořadí2 - i2]]-1)/COUNT([Data]))</f>
        <v/>
      </c>
      <c r="J732" s="5" t="str">
        <f ca="1">IF(INDIRECT("A"&amp;ROW())="","",H732/COUNT([Data]))</f>
        <v/>
      </c>
      <c r="K732" s="72" t="str">
        <f ca="1">IF(INDIRECT("A"&amp;ROW())="","",NORMDIST(Tabulka249[[#This Row],[Data]],$X$6,$X$7,1))</f>
        <v/>
      </c>
      <c r="L732" s="5" t="str">
        <f t="shared" ca="1" si="34"/>
        <v/>
      </c>
      <c r="M732" s="5" t="str">
        <f>IF(ROW()=7,MAX(Tabulka249[D_i]),"")</f>
        <v/>
      </c>
      <c r="N732" s="5"/>
      <c r="O732" s="80"/>
      <c r="P732" s="80"/>
      <c r="Q732" s="80"/>
      <c r="R732" s="76" t="str">
        <f>IF(ROW()=7,IF(SUM([pomocná])&gt;0,SUM([pomocná]),1.36/SQRT(COUNT(Tabulka249[Data]))),"")</f>
        <v/>
      </c>
      <c r="S732" s="79"/>
      <c r="T732" s="72"/>
      <c r="U732" s="72"/>
      <c r="V732" s="72"/>
    </row>
    <row r="733" spans="1:22">
      <c r="A733" s="4" t="str">
        <f>IF('Odhad parametrů populace'!D736="","",'Odhad parametrů populace'!D736)</f>
        <v/>
      </c>
      <c r="B733" s="69" t="str">
        <f ca="1">IF(INDIRECT("A"&amp;ROW())="","",RANK(A733,[Data],1))</f>
        <v/>
      </c>
      <c r="C733" s="5" t="str">
        <f ca="1">IF(INDIRECT("A"&amp;ROW())="","",(B733-1)/COUNT([Data]))</f>
        <v/>
      </c>
      <c r="D733" s="5" t="str">
        <f ca="1">IF(INDIRECT("A"&amp;ROW())="","",B733/COUNT([Data]))</f>
        <v/>
      </c>
      <c r="E733" t="str">
        <f t="shared" ca="1" si="35"/>
        <v/>
      </c>
      <c r="F733" s="5" t="str">
        <f t="shared" ca="1" si="33"/>
        <v/>
      </c>
      <c r="G733" s="5" t="str">
        <f>IF(ROW()=7,MAX([D_i]),"")</f>
        <v/>
      </c>
      <c r="H733" s="69" t="str">
        <f ca="1">IF(INDIRECT("A"&amp;ROW())="","",RANK([Data],[Data],1)+COUNTIF([Data],Tabulka249[[#This Row],[Data]])-1)</f>
        <v/>
      </c>
      <c r="I733" s="5" t="str">
        <f ca="1">IF(INDIRECT("A"&amp;ROW())="","",(Tabulka249[[#This Row],[Pořadí2 - i2]]-1)/COUNT([Data]))</f>
        <v/>
      </c>
      <c r="J733" s="5" t="str">
        <f ca="1">IF(INDIRECT("A"&amp;ROW())="","",H733/COUNT([Data]))</f>
        <v/>
      </c>
      <c r="K733" s="72" t="str">
        <f ca="1">IF(INDIRECT("A"&amp;ROW())="","",NORMDIST(Tabulka249[[#This Row],[Data]],$X$6,$X$7,1))</f>
        <v/>
      </c>
      <c r="L733" s="5" t="str">
        <f t="shared" ca="1" si="34"/>
        <v/>
      </c>
      <c r="M733" s="5" t="str">
        <f>IF(ROW()=7,MAX(Tabulka249[D_i]),"")</f>
        <v/>
      </c>
      <c r="N733" s="5"/>
      <c r="O733" s="80"/>
      <c r="P733" s="80"/>
      <c r="Q733" s="80"/>
      <c r="R733" s="76" t="str">
        <f>IF(ROW()=7,IF(SUM([pomocná])&gt;0,SUM([pomocná]),1.36/SQRT(COUNT(Tabulka249[Data]))),"")</f>
        <v/>
      </c>
      <c r="S733" s="79"/>
      <c r="T733" s="72"/>
      <c r="U733" s="72"/>
      <c r="V733" s="72"/>
    </row>
    <row r="734" spans="1:22">
      <c r="A734" s="4" t="str">
        <f>IF('Odhad parametrů populace'!D737="","",'Odhad parametrů populace'!D737)</f>
        <v/>
      </c>
      <c r="B734" s="69" t="str">
        <f ca="1">IF(INDIRECT("A"&amp;ROW())="","",RANK(A734,[Data],1))</f>
        <v/>
      </c>
      <c r="C734" s="5" t="str">
        <f ca="1">IF(INDIRECT("A"&amp;ROW())="","",(B734-1)/COUNT([Data]))</f>
        <v/>
      </c>
      <c r="D734" s="5" t="str">
        <f ca="1">IF(INDIRECT("A"&amp;ROW())="","",B734/COUNT([Data]))</f>
        <v/>
      </c>
      <c r="E734" t="str">
        <f t="shared" ca="1" si="35"/>
        <v/>
      </c>
      <c r="F734" s="5" t="str">
        <f t="shared" ca="1" si="33"/>
        <v/>
      </c>
      <c r="G734" s="5" t="str">
        <f>IF(ROW()=7,MAX([D_i]),"")</f>
        <v/>
      </c>
      <c r="H734" s="69" t="str">
        <f ca="1">IF(INDIRECT("A"&amp;ROW())="","",RANK([Data],[Data],1)+COUNTIF([Data],Tabulka249[[#This Row],[Data]])-1)</f>
        <v/>
      </c>
      <c r="I734" s="5" t="str">
        <f ca="1">IF(INDIRECT("A"&amp;ROW())="","",(Tabulka249[[#This Row],[Pořadí2 - i2]]-1)/COUNT([Data]))</f>
        <v/>
      </c>
      <c r="J734" s="5" t="str">
        <f ca="1">IF(INDIRECT("A"&amp;ROW())="","",H734/COUNT([Data]))</f>
        <v/>
      </c>
      <c r="K734" s="72" t="str">
        <f ca="1">IF(INDIRECT("A"&amp;ROW())="","",NORMDIST(Tabulka249[[#This Row],[Data]],$X$6,$X$7,1))</f>
        <v/>
      </c>
      <c r="L734" s="5" t="str">
        <f t="shared" ca="1" si="34"/>
        <v/>
      </c>
      <c r="M734" s="5" t="str">
        <f>IF(ROW()=7,MAX(Tabulka249[D_i]),"")</f>
        <v/>
      </c>
      <c r="N734" s="5"/>
      <c r="O734" s="80"/>
      <c r="P734" s="80"/>
      <c r="Q734" s="80"/>
      <c r="R734" s="76" t="str">
        <f>IF(ROW()=7,IF(SUM([pomocná])&gt;0,SUM([pomocná]),1.36/SQRT(COUNT(Tabulka249[Data]))),"")</f>
        <v/>
      </c>
      <c r="S734" s="79"/>
      <c r="T734" s="72"/>
      <c r="U734" s="72"/>
      <c r="V734" s="72"/>
    </row>
    <row r="735" spans="1:22">
      <c r="A735" s="4" t="str">
        <f>IF('Odhad parametrů populace'!D738="","",'Odhad parametrů populace'!D738)</f>
        <v/>
      </c>
      <c r="B735" s="69" t="str">
        <f ca="1">IF(INDIRECT("A"&amp;ROW())="","",RANK(A735,[Data],1))</f>
        <v/>
      </c>
      <c r="C735" s="5" t="str">
        <f ca="1">IF(INDIRECT("A"&amp;ROW())="","",(B735-1)/COUNT([Data]))</f>
        <v/>
      </c>
      <c r="D735" s="5" t="str">
        <f ca="1">IF(INDIRECT("A"&amp;ROW())="","",B735/COUNT([Data]))</f>
        <v/>
      </c>
      <c r="E735" t="str">
        <f t="shared" ca="1" si="35"/>
        <v/>
      </c>
      <c r="F735" s="5" t="str">
        <f t="shared" ca="1" si="33"/>
        <v/>
      </c>
      <c r="G735" s="5" t="str">
        <f>IF(ROW()=7,MAX([D_i]),"")</f>
        <v/>
      </c>
      <c r="H735" s="69" t="str">
        <f ca="1">IF(INDIRECT("A"&amp;ROW())="","",RANK([Data],[Data],1)+COUNTIF([Data],Tabulka249[[#This Row],[Data]])-1)</f>
        <v/>
      </c>
      <c r="I735" s="5" t="str">
        <f ca="1">IF(INDIRECT("A"&amp;ROW())="","",(Tabulka249[[#This Row],[Pořadí2 - i2]]-1)/COUNT([Data]))</f>
        <v/>
      </c>
      <c r="J735" s="5" t="str">
        <f ca="1">IF(INDIRECT("A"&amp;ROW())="","",H735/COUNT([Data]))</f>
        <v/>
      </c>
      <c r="K735" s="72" t="str">
        <f ca="1">IF(INDIRECT("A"&amp;ROW())="","",NORMDIST(Tabulka249[[#This Row],[Data]],$X$6,$X$7,1))</f>
        <v/>
      </c>
      <c r="L735" s="5" t="str">
        <f t="shared" ca="1" si="34"/>
        <v/>
      </c>
      <c r="M735" s="5" t="str">
        <f>IF(ROW()=7,MAX(Tabulka249[D_i]),"")</f>
        <v/>
      </c>
      <c r="N735" s="5"/>
      <c r="O735" s="80"/>
      <c r="P735" s="80"/>
      <c r="Q735" s="80"/>
      <c r="R735" s="76" t="str">
        <f>IF(ROW()=7,IF(SUM([pomocná])&gt;0,SUM([pomocná]),1.36/SQRT(COUNT(Tabulka249[Data]))),"")</f>
        <v/>
      </c>
      <c r="S735" s="79"/>
      <c r="T735" s="72"/>
      <c r="U735" s="72"/>
      <c r="V735" s="72"/>
    </row>
    <row r="736" spans="1:22">
      <c r="A736" s="4" t="str">
        <f>IF('Odhad parametrů populace'!D739="","",'Odhad parametrů populace'!D739)</f>
        <v/>
      </c>
      <c r="B736" s="69" t="str">
        <f ca="1">IF(INDIRECT("A"&amp;ROW())="","",RANK(A736,[Data],1))</f>
        <v/>
      </c>
      <c r="C736" s="5" t="str">
        <f ca="1">IF(INDIRECT("A"&amp;ROW())="","",(B736-1)/COUNT([Data]))</f>
        <v/>
      </c>
      <c r="D736" s="5" t="str">
        <f ca="1">IF(INDIRECT("A"&amp;ROW())="","",B736/COUNT([Data]))</f>
        <v/>
      </c>
      <c r="E736" t="str">
        <f t="shared" ca="1" si="35"/>
        <v/>
      </c>
      <c r="F736" s="5" t="str">
        <f t="shared" ca="1" si="33"/>
        <v/>
      </c>
      <c r="G736" s="5" t="str">
        <f>IF(ROW()=7,MAX([D_i]),"")</f>
        <v/>
      </c>
      <c r="H736" s="69" t="str">
        <f ca="1">IF(INDIRECT("A"&amp;ROW())="","",RANK([Data],[Data],1)+COUNTIF([Data],Tabulka249[[#This Row],[Data]])-1)</f>
        <v/>
      </c>
      <c r="I736" s="5" t="str">
        <f ca="1">IF(INDIRECT("A"&amp;ROW())="","",(Tabulka249[[#This Row],[Pořadí2 - i2]]-1)/COUNT([Data]))</f>
        <v/>
      </c>
      <c r="J736" s="5" t="str">
        <f ca="1">IF(INDIRECT("A"&amp;ROW())="","",H736/COUNT([Data]))</f>
        <v/>
      </c>
      <c r="K736" s="72" t="str">
        <f ca="1">IF(INDIRECT("A"&amp;ROW())="","",NORMDIST(Tabulka249[[#This Row],[Data]],$X$6,$X$7,1))</f>
        <v/>
      </c>
      <c r="L736" s="5" t="str">
        <f t="shared" ca="1" si="34"/>
        <v/>
      </c>
      <c r="M736" s="5" t="str">
        <f>IF(ROW()=7,MAX(Tabulka249[D_i]),"")</f>
        <v/>
      </c>
      <c r="N736" s="5"/>
      <c r="O736" s="80"/>
      <c r="P736" s="80"/>
      <c r="Q736" s="80"/>
      <c r="R736" s="76" t="str">
        <f>IF(ROW()=7,IF(SUM([pomocná])&gt;0,SUM([pomocná]),1.36/SQRT(COUNT(Tabulka249[Data]))),"")</f>
        <v/>
      </c>
      <c r="S736" s="79"/>
      <c r="T736" s="72"/>
      <c r="U736" s="72"/>
      <c r="V736" s="72"/>
    </row>
    <row r="737" spans="1:22">
      <c r="A737" s="4" t="str">
        <f>IF('Odhad parametrů populace'!D740="","",'Odhad parametrů populace'!D740)</f>
        <v/>
      </c>
      <c r="B737" s="69" t="str">
        <f ca="1">IF(INDIRECT("A"&amp;ROW())="","",RANK(A737,[Data],1))</f>
        <v/>
      </c>
      <c r="C737" s="5" t="str">
        <f ca="1">IF(INDIRECT("A"&amp;ROW())="","",(B737-1)/COUNT([Data]))</f>
        <v/>
      </c>
      <c r="D737" s="5" t="str">
        <f ca="1">IF(INDIRECT("A"&amp;ROW())="","",B737/COUNT([Data]))</f>
        <v/>
      </c>
      <c r="E737" t="str">
        <f t="shared" ca="1" si="35"/>
        <v/>
      </c>
      <c r="F737" s="5" t="str">
        <f t="shared" ca="1" si="33"/>
        <v/>
      </c>
      <c r="G737" s="5" t="str">
        <f>IF(ROW()=7,MAX([D_i]),"")</f>
        <v/>
      </c>
      <c r="H737" s="69" t="str">
        <f ca="1">IF(INDIRECT("A"&amp;ROW())="","",RANK([Data],[Data],1)+COUNTIF([Data],Tabulka249[[#This Row],[Data]])-1)</f>
        <v/>
      </c>
      <c r="I737" s="5" t="str">
        <f ca="1">IF(INDIRECT("A"&amp;ROW())="","",(Tabulka249[[#This Row],[Pořadí2 - i2]]-1)/COUNT([Data]))</f>
        <v/>
      </c>
      <c r="J737" s="5" t="str">
        <f ca="1">IF(INDIRECT("A"&amp;ROW())="","",H737/COUNT([Data]))</f>
        <v/>
      </c>
      <c r="K737" s="72" t="str">
        <f ca="1">IF(INDIRECT("A"&amp;ROW())="","",NORMDIST(Tabulka249[[#This Row],[Data]],$X$6,$X$7,1))</f>
        <v/>
      </c>
      <c r="L737" s="5" t="str">
        <f t="shared" ca="1" si="34"/>
        <v/>
      </c>
      <c r="M737" s="5" t="str">
        <f>IF(ROW()=7,MAX(Tabulka249[D_i]),"")</f>
        <v/>
      </c>
      <c r="N737" s="5"/>
      <c r="O737" s="80"/>
      <c r="P737" s="80"/>
      <c r="Q737" s="80"/>
      <c r="R737" s="76" t="str">
        <f>IF(ROW()=7,IF(SUM([pomocná])&gt;0,SUM([pomocná]),1.36/SQRT(COUNT(Tabulka249[Data]))),"")</f>
        <v/>
      </c>
      <c r="S737" s="79"/>
      <c r="T737" s="72"/>
      <c r="U737" s="72"/>
      <c r="V737" s="72"/>
    </row>
    <row r="738" spans="1:22">
      <c r="A738" s="4" t="str">
        <f>IF('Odhad parametrů populace'!D741="","",'Odhad parametrů populace'!D741)</f>
        <v/>
      </c>
      <c r="B738" s="69" t="str">
        <f ca="1">IF(INDIRECT("A"&amp;ROW())="","",RANK(A738,[Data],1))</f>
        <v/>
      </c>
      <c r="C738" s="5" t="str">
        <f ca="1">IF(INDIRECT("A"&amp;ROW())="","",(B738-1)/COUNT([Data]))</f>
        <v/>
      </c>
      <c r="D738" s="5" t="str">
        <f ca="1">IF(INDIRECT("A"&amp;ROW())="","",B738/COUNT([Data]))</f>
        <v/>
      </c>
      <c r="E738" t="str">
        <f t="shared" ca="1" si="35"/>
        <v/>
      </c>
      <c r="F738" s="5" t="str">
        <f t="shared" ca="1" si="33"/>
        <v/>
      </c>
      <c r="G738" s="5" t="str">
        <f>IF(ROW()=7,MAX([D_i]),"")</f>
        <v/>
      </c>
      <c r="H738" s="69" t="str">
        <f ca="1">IF(INDIRECT("A"&amp;ROW())="","",RANK([Data],[Data],1)+COUNTIF([Data],Tabulka249[[#This Row],[Data]])-1)</f>
        <v/>
      </c>
      <c r="I738" s="5" t="str">
        <f ca="1">IF(INDIRECT("A"&amp;ROW())="","",(Tabulka249[[#This Row],[Pořadí2 - i2]]-1)/COUNT([Data]))</f>
        <v/>
      </c>
      <c r="J738" s="5" t="str">
        <f ca="1">IF(INDIRECT("A"&amp;ROW())="","",H738/COUNT([Data]))</f>
        <v/>
      </c>
      <c r="K738" s="72" t="str">
        <f ca="1">IF(INDIRECT("A"&amp;ROW())="","",NORMDIST(Tabulka249[[#This Row],[Data]],$X$6,$X$7,1))</f>
        <v/>
      </c>
      <c r="L738" s="5" t="str">
        <f t="shared" ca="1" si="34"/>
        <v/>
      </c>
      <c r="M738" s="5" t="str">
        <f>IF(ROW()=7,MAX(Tabulka249[D_i]),"")</f>
        <v/>
      </c>
      <c r="N738" s="5"/>
      <c r="O738" s="80"/>
      <c r="P738" s="80"/>
      <c r="Q738" s="80"/>
      <c r="R738" s="76" t="str">
        <f>IF(ROW()=7,IF(SUM([pomocná])&gt;0,SUM([pomocná]),1.36/SQRT(COUNT(Tabulka249[Data]))),"")</f>
        <v/>
      </c>
      <c r="S738" s="79"/>
      <c r="T738" s="72"/>
      <c r="U738" s="72"/>
      <c r="V738" s="72"/>
    </row>
    <row r="739" spans="1:22">
      <c r="A739" s="4" t="str">
        <f>IF('Odhad parametrů populace'!D742="","",'Odhad parametrů populace'!D742)</f>
        <v/>
      </c>
      <c r="B739" s="69" t="str">
        <f ca="1">IF(INDIRECT("A"&amp;ROW())="","",RANK(A739,[Data],1))</f>
        <v/>
      </c>
      <c r="C739" s="5" t="str">
        <f ca="1">IF(INDIRECT("A"&amp;ROW())="","",(B739-1)/COUNT([Data]))</f>
        <v/>
      </c>
      <c r="D739" s="5" t="str">
        <f ca="1">IF(INDIRECT("A"&amp;ROW())="","",B739/COUNT([Data]))</f>
        <v/>
      </c>
      <c r="E739" t="str">
        <f t="shared" ca="1" si="35"/>
        <v/>
      </c>
      <c r="F739" s="5" t="str">
        <f t="shared" ca="1" si="33"/>
        <v/>
      </c>
      <c r="G739" s="5" t="str">
        <f>IF(ROW()=7,MAX([D_i]),"")</f>
        <v/>
      </c>
      <c r="H739" s="69" t="str">
        <f ca="1">IF(INDIRECT("A"&amp;ROW())="","",RANK([Data],[Data],1)+COUNTIF([Data],Tabulka249[[#This Row],[Data]])-1)</f>
        <v/>
      </c>
      <c r="I739" s="5" t="str">
        <f ca="1">IF(INDIRECT("A"&amp;ROW())="","",(Tabulka249[[#This Row],[Pořadí2 - i2]]-1)/COUNT([Data]))</f>
        <v/>
      </c>
      <c r="J739" s="5" t="str">
        <f ca="1">IF(INDIRECT("A"&amp;ROW())="","",H739/COUNT([Data]))</f>
        <v/>
      </c>
      <c r="K739" s="72" t="str">
        <f ca="1">IF(INDIRECT("A"&amp;ROW())="","",NORMDIST(Tabulka249[[#This Row],[Data]],$X$6,$X$7,1))</f>
        <v/>
      </c>
      <c r="L739" s="5" t="str">
        <f t="shared" ca="1" si="34"/>
        <v/>
      </c>
      <c r="M739" s="5" t="str">
        <f>IF(ROW()=7,MAX(Tabulka249[D_i]),"")</f>
        <v/>
      </c>
      <c r="N739" s="5"/>
      <c r="O739" s="80"/>
      <c r="P739" s="80"/>
      <c r="Q739" s="80"/>
      <c r="R739" s="76" t="str">
        <f>IF(ROW()=7,IF(SUM([pomocná])&gt;0,SUM([pomocná]),1.36/SQRT(COUNT(Tabulka249[Data]))),"")</f>
        <v/>
      </c>
      <c r="S739" s="79"/>
      <c r="T739" s="72"/>
      <c r="U739" s="72"/>
      <c r="V739" s="72"/>
    </row>
    <row r="740" spans="1:22">
      <c r="A740" s="4" t="str">
        <f>IF('Odhad parametrů populace'!D743="","",'Odhad parametrů populace'!D743)</f>
        <v/>
      </c>
      <c r="B740" s="69" t="str">
        <f ca="1">IF(INDIRECT("A"&amp;ROW())="","",RANK(A740,[Data],1))</f>
        <v/>
      </c>
      <c r="C740" s="5" t="str">
        <f ca="1">IF(INDIRECT("A"&amp;ROW())="","",(B740-1)/COUNT([Data]))</f>
        <v/>
      </c>
      <c r="D740" s="5" t="str">
        <f ca="1">IF(INDIRECT("A"&amp;ROW())="","",B740/COUNT([Data]))</f>
        <v/>
      </c>
      <c r="E740" t="str">
        <f t="shared" ca="1" si="35"/>
        <v/>
      </c>
      <c r="F740" s="5" t="str">
        <f t="shared" ca="1" si="33"/>
        <v/>
      </c>
      <c r="G740" s="5" t="str">
        <f>IF(ROW()=7,MAX([D_i]),"")</f>
        <v/>
      </c>
      <c r="H740" s="69" t="str">
        <f ca="1">IF(INDIRECT("A"&amp;ROW())="","",RANK([Data],[Data],1)+COUNTIF([Data],Tabulka249[[#This Row],[Data]])-1)</f>
        <v/>
      </c>
      <c r="I740" s="5" t="str">
        <f ca="1">IF(INDIRECT("A"&amp;ROW())="","",(Tabulka249[[#This Row],[Pořadí2 - i2]]-1)/COUNT([Data]))</f>
        <v/>
      </c>
      <c r="J740" s="5" t="str">
        <f ca="1">IF(INDIRECT("A"&amp;ROW())="","",H740/COUNT([Data]))</f>
        <v/>
      </c>
      <c r="K740" s="72" t="str">
        <f ca="1">IF(INDIRECT("A"&amp;ROW())="","",NORMDIST(Tabulka249[[#This Row],[Data]],$X$6,$X$7,1))</f>
        <v/>
      </c>
      <c r="L740" s="5" t="str">
        <f t="shared" ca="1" si="34"/>
        <v/>
      </c>
      <c r="M740" s="5" t="str">
        <f>IF(ROW()=7,MAX(Tabulka249[D_i]),"")</f>
        <v/>
      </c>
      <c r="N740" s="5"/>
      <c r="O740" s="80"/>
      <c r="P740" s="80"/>
      <c r="Q740" s="80"/>
      <c r="R740" s="76" t="str">
        <f>IF(ROW()=7,IF(SUM([pomocná])&gt;0,SUM([pomocná]),1.36/SQRT(COUNT(Tabulka249[Data]))),"")</f>
        <v/>
      </c>
      <c r="S740" s="79"/>
      <c r="T740" s="72"/>
      <c r="U740" s="72"/>
      <c r="V740" s="72"/>
    </row>
    <row r="741" spans="1:22">
      <c r="A741" s="4" t="str">
        <f>IF('Odhad parametrů populace'!D744="","",'Odhad parametrů populace'!D744)</f>
        <v/>
      </c>
      <c r="B741" s="69" t="str">
        <f ca="1">IF(INDIRECT("A"&amp;ROW())="","",RANK(A741,[Data],1))</f>
        <v/>
      </c>
      <c r="C741" s="5" t="str">
        <f ca="1">IF(INDIRECT("A"&amp;ROW())="","",(B741-1)/COUNT([Data]))</f>
        <v/>
      </c>
      <c r="D741" s="5" t="str">
        <f ca="1">IF(INDIRECT("A"&amp;ROW())="","",B741/COUNT([Data]))</f>
        <v/>
      </c>
      <c r="E741" t="str">
        <f t="shared" ca="1" si="35"/>
        <v/>
      </c>
      <c r="F741" s="5" t="str">
        <f t="shared" ca="1" si="33"/>
        <v/>
      </c>
      <c r="G741" s="5" t="str">
        <f>IF(ROW()=7,MAX([D_i]),"")</f>
        <v/>
      </c>
      <c r="H741" s="69" t="str">
        <f ca="1">IF(INDIRECT("A"&amp;ROW())="","",RANK([Data],[Data],1)+COUNTIF([Data],Tabulka249[[#This Row],[Data]])-1)</f>
        <v/>
      </c>
      <c r="I741" s="5" t="str">
        <f ca="1">IF(INDIRECT("A"&amp;ROW())="","",(Tabulka249[[#This Row],[Pořadí2 - i2]]-1)/COUNT([Data]))</f>
        <v/>
      </c>
      <c r="J741" s="5" t="str">
        <f ca="1">IF(INDIRECT("A"&amp;ROW())="","",H741/COUNT([Data]))</f>
        <v/>
      </c>
      <c r="K741" s="72" t="str">
        <f ca="1">IF(INDIRECT("A"&amp;ROW())="","",NORMDIST(Tabulka249[[#This Row],[Data]],$X$6,$X$7,1))</f>
        <v/>
      </c>
      <c r="L741" s="5" t="str">
        <f t="shared" ca="1" si="34"/>
        <v/>
      </c>
      <c r="M741" s="5" t="str">
        <f>IF(ROW()=7,MAX(Tabulka249[D_i]),"")</f>
        <v/>
      </c>
      <c r="N741" s="5"/>
      <c r="O741" s="80"/>
      <c r="P741" s="80"/>
      <c r="Q741" s="80"/>
      <c r="R741" s="76" t="str">
        <f>IF(ROW()=7,IF(SUM([pomocná])&gt;0,SUM([pomocná]),1.36/SQRT(COUNT(Tabulka249[Data]))),"")</f>
        <v/>
      </c>
      <c r="S741" s="79"/>
      <c r="T741" s="72"/>
      <c r="U741" s="72"/>
      <c r="V741" s="72"/>
    </row>
    <row r="742" spans="1:22">
      <c r="A742" s="4" t="str">
        <f>IF('Odhad parametrů populace'!D745="","",'Odhad parametrů populace'!D745)</f>
        <v/>
      </c>
      <c r="B742" s="69" t="str">
        <f ca="1">IF(INDIRECT("A"&amp;ROW())="","",RANK(A742,[Data],1))</f>
        <v/>
      </c>
      <c r="C742" s="5" t="str">
        <f ca="1">IF(INDIRECT("A"&amp;ROW())="","",(B742-1)/COUNT([Data]))</f>
        <v/>
      </c>
      <c r="D742" s="5" t="str">
        <f ca="1">IF(INDIRECT("A"&amp;ROW())="","",B742/COUNT([Data]))</f>
        <v/>
      </c>
      <c r="E742" t="str">
        <f t="shared" ca="1" si="35"/>
        <v/>
      </c>
      <c r="F742" s="5" t="str">
        <f t="shared" ca="1" si="33"/>
        <v/>
      </c>
      <c r="G742" s="5" t="str">
        <f>IF(ROW()=7,MAX([D_i]),"")</f>
        <v/>
      </c>
      <c r="H742" s="69" t="str">
        <f ca="1">IF(INDIRECT("A"&amp;ROW())="","",RANK([Data],[Data],1)+COUNTIF([Data],Tabulka249[[#This Row],[Data]])-1)</f>
        <v/>
      </c>
      <c r="I742" s="5" t="str">
        <f ca="1">IF(INDIRECT("A"&amp;ROW())="","",(Tabulka249[[#This Row],[Pořadí2 - i2]]-1)/COUNT([Data]))</f>
        <v/>
      </c>
      <c r="J742" s="5" t="str">
        <f ca="1">IF(INDIRECT("A"&amp;ROW())="","",H742/COUNT([Data]))</f>
        <v/>
      </c>
      <c r="K742" s="72" t="str">
        <f ca="1">IF(INDIRECT("A"&amp;ROW())="","",NORMDIST(Tabulka249[[#This Row],[Data]],$X$6,$X$7,1))</f>
        <v/>
      </c>
      <c r="L742" s="5" t="str">
        <f t="shared" ca="1" si="34"/>
        <v/>
      </c>
      <c r="M742" s="5" t="str">
        <f>IF(ROW()=7,MAX(Tabulka249[D_i]),"")</f>
        <v/>
      </c>
      <c r="N742" s="5"/>
      <c r="O742" s="80"/>
      <c r="P742" s="80"/>
      <c r="Q742" s="80"/>
      <c r="R742" s="76" t="str">
        <f>IF(ROW()=7,IF(SUM([pomocná])&gt;0,SUM([pomocná]),1.36/SQRT(COUNT(Tabulka249[Data]))),"")</f>
        <v/>
      </c>
      <c r="S742" s="79"/>
      <c r="T742" s="72"/>
      <c r="U742" s="72"/>
      <c r="V742" s="72"/>
    </row>
    <row r="743" spans="1:22">
      <c r="A743" s="4" t="str">
        <f>IF('Odhad parametrů populace'!D746="","",'Odhad parametrů populace'!D746)</f>
        <v/>
      </c>
      <c r="B743" s="69" t="str">
        <f ca="1">IF(INDIRECT("A"&amp;ROW())="","",RANK(A743,[Data],1))</f>
        <v/>
      </c>
      <c r="C743" s="5" t="str">
        <f ca="1">IF(INDIRECT("A"&amp;ROW())="","",(B743-1)/COUNT([Data]))</f>
        <v/>
      </c>
      <c r="D743" s="5" t="str">
        <f ca="1">IF(INDIRECT("A"&amp;ROW())="","",B743/COUNT([Data]))</f>
        <v/>
      </c>
      <c r="E743" t="str">
        <f t="shared" ca="1" si="35"/>
        <v/>
      </c>
      <c r="F743" s="5" t="str">
        <f t="shared" ca="1" si="33"/>
        <v/>
      </c>
      <c r="G743" s="5" t="str">
        <f>IF(ROW()=7,MAX([D_i]),"")</f>
        <v/>
      </c>
      <c r="H743" s="69" t="str">
        <f ca="1">IF(INDIRECT("A"&amp;ROW())="","",RANK([Data],[Data],1)+COUNTIF([Data],Tabulka249[[#This Row],[Data]])-1)</f>
        <v/>
      </c>
      <c r="I743" s="5" t="str">
        <f ca="1">IF(INDIRECT("A"&amp;ROW())="","",(Tabulka249[[#This Row],[Pořadí2 - i2]]-1)/COUNT([Data]))</f>
        <v/>
      </c>
      <c r="J743" s="5" t="str">
        <f ca="1">IF(INDIRECT("A"&amp;ROW())="","",H743/COUNT([Data]))</f>
        <v/>
      </c>
      <c r="K743" s="72" t="str">
        <f ca="1">IF(INDIRECT("A"&amp;ROW())="","",NORMDIST(Tabulka249[[#This Row],[Data]],$X$6,$X$7,1))</f>
        <v/>
      </c>
      <c r="L743" s="5" t="str">
        <f t="shared" ca="1" si="34"/>
        <v/>
      </c>
      <c r="M743" s="5" t="str">
        <f>IF(ROW()=7,MAX(Tabulka249[D_i]),"")</f>
        <v/>
      </c>
      <c r="N743" s="5"/>
      <c r="O743" s="80"/>
      <c r="P743" s="80"/>
      <c r="Q743" s="80"/>
      <c r="R743" s="76" t="str">
        <f>IF(ROW()=7,IF(SUM([pomocná])&gt;0,SUM([pomocná]),1.36/SQRT(COUNT(Tabulka249[Data]))),"")</f>
        <v/>
      </c>
      <c r="S743" s="79"/>
      <c r="T743" s="72"/>
      <c r="U743" s="72"/>
      <c r="V743" s="72"/>
    </row>
    <row r="744" spans="1:22">
      <c r="A744" s="4" t="str">
        <f>IF('Odhad parametrů populace'!D747="","",'Odhad parametrů populace'!D747)</f>
        <v/>
      </c>
      <c r="B744" s="69" t="str">
        <f ca="1">IF(INDIRECT("A"&amp;ROW())="","",RANK(A744,[Data],1))</f>
        <v/>
      </c>
      <c r="C744" s="5" t="str">
        <f ca="1">IF(INDIRECT("A"&amp;ROW())="","",(B744-1)/COUNT([Data]))</f>
        <v/>
      </c>
      <c r="D744" s="5" t="str">
        <f ca="1">IF(INDIRECT("A"&amp;ROW())="","",B744/COUNT([Data]))</f>
        <v/>
      </c>
      <c r="E744" t="str">
        <f t="shared" ca="1" si="35"/>
        <v/>
      </c>
      <c r="F744" s="5" t="str">
        <f t="shared" ca="1" si="33"/>
        <v/>
      </c>
      <c r="G744" s="5" t="str">
        <f>IF(ROW()=7,MAX([D_i]),"")</f>
        <v/>
      </c>
      <c r="H744" s="69" t="str">
        <f ca="1">IF(INDIRECT("A"&amp;ROW())="","",RANK([Data],[Data],1)+COUNTIF([Data],Tabulka249[[#This Row],[Data]])-1)</f>
        <v/>
      </c>
      <c r="I744" s="5" t="str">
        <f ca="1">IF(INDIRECT("A"&amp;ROW())="","",(Tabulka249[[#This Row],[Pořadí2 - i2]]-1)/COUNT([Data]))</f>
        <v/>
      </c>
      <c r="J744" s="5" t="str">
        <f ca="1">IF(INDIRECT("A"&amp;ROW())="","",H744/COUNT([Data]))</f>
        <v/>
      </c>
      <c r="K744" s="72" t="str">
        <f ca="1">IF(INDIRECT("A"&amp;ROW())="","",NORMDIST(Tabulka249[[#This Row],[Data]],$X$6,$X$7,1))</f>
        <v/>
      </c>
      <c r="L744" s="5" t="str">
        <f t="shared" ca="1" si="34"/>
        <v/>
      </c>
      <c r="M744" s="5" t="str">
        <f>IF(ROW()=7,MAX(Tabulka249[D_i]),"")</f>
        <v/>
      </c>
      <c r="N744" s="5"/>
      <c r="O744" s="80"/>
      <c r="P744" s="80"/>
      <c r="Q744" s="80"/>
      <c r="R744" s="76" t="str">
        <f>IF(ROW()=7,IF(SUM([pomocná])&gt;0,SUM([pomocná]),1.36/SQRT(COUNT(Tabulka249[Data]))),"")</f>
        <v/>
      </c>
      <c r="S744" s="79"/>
      <c r="T744" s="72"/>
      <c r="U744" s="72"/>
      <c r="V744" s="72"/>
    </row>
    <row r="745" spans="1:22">
      <c r="A745" s="4" t="str">
        <f>IF('Odhad parametrů populace'!D748="","",'Odhad parametrů populace'!D748)</f>
        <v/>
      </c>
      <c r="B745" s="69" t="str">
        <f ca="1">IF(INDIRECT("A"&amp;ROW())="","",RANK(A745,[Data],1))</f>
        <v/>
      </c>
      <c r="C745" s="5" t="str">
        <f ca="1">IF(INDIRECT("A"&amp;ROW())="","",(B745-1)/COUNT([Data]))</f>
        <v/>
      </c>
      <c r="D745" s="5" t="str">
        <f ca="1">IF(INDIRECT("A"&amp;ROW())="","",B745/COUNT([Data]))</f>
        <v/>
      </c>
      <c r="E745" t="str">
        <f t="shared" ca="1" si="35"/>
        <v/>
      </c>
      <c r="F745" s="5" t="str">
        <f t="shared" ca="1" si="33"/>
        <v/>
      </c>
      <c r="G745" s="5" t="str">
        <f>IF(ROW()=7,MAX([D_i]),"")</f>
        <v/>
      </c>
      <c r="H745" s="69" t="str">
        <f ca="1">IF(INDIRECT("A"&amp;ROW())="","",RANK([Data],[Data],1)+COUNTIF([Data],Tabulka249[[#This Row],[Data]])-1)</f>
        <v/>
      </c>
      <c r="I745" s="5" t="str">
        <f ca="1">IF(INDIRECT("A"&amp;ROW())="","",(Tabulka249[[#This Row],[Pořadí2 - i2]]-1)/COUNT([Data]))</f>
        <v/>
      </c>
      <c r="J745" s="5" t="str">
        <f ca="1">IF(INDIRECT("A"&amp;ROW())="","",H745/COUNT([Data]))</f>
        <v/>
      </c>
      <c r="K745" s="72" t="str">
        <f ca="1">IF(INDIRECT("A"&amp;ROW())="","",NORMDIST(Tabulka249[[#This Row],[Data]],$X$6,$X$7,1))</f>
        <v/>
      </c>
      <c r="L745" s="5" t="str">
        <f t="shared" ca="1" si="34"/>
        <v/>
      </c>
      <c r="M745" s="5" t="str">
        <f>IF(ROW()=7,MAX(Tabulka249[D_i]),"")</f>
        <v/>
      </c>
      <c r="N745" s="5"/>
      <c r="O745" s="80"/>
      <c r="P745" s="80"/>
      <c r="Q745" s="80"/>
      <c r="R745" s="76" t="str">
        <f>IF(ROW()=7,IF(SUM([pomocná])&gt;0,SUM([pomocná]),1.36/SQRT(COUNT(Tabulka249[Data]))),"")</f>
        <v/>
      </c>
      <c r="S745" s="79"/>
      <c r="T745" s="72"/>
      <c r="U745" s="72"/>
      <c r="V745" s="72"/>
    </row>
    <row r="746" spans="1:22">
      <c r="A746" s="4" t="str">
        <f>IF('Odhad parametrů populace'!D749="","",'Odhad parametrů populace'!D749)</f>
        <v/>
      </c>
      <c r="B746" s="69" t="str">
        <f ca="1">IF(INDIRECT("A"&amp;ROW())="","",RANK(A746,[Data],1))</f>
        <v/>
      </c>
      <c r="C746" s="5" t="str">
        <f ca="1">IF(INDIRECT("A"&amp;ROW())="","",(B746-1)/COUNT([Data]))</f>
        <v/>
      </c>
      <c r="D746" s="5" t="str">
        <f ca="1">IF(INDIRECT("A"&amp;ROW())="","",B746/COUNT([Data]))</f>
        <v/>
      </c>
      <c r="E746" t="str">
        <f t="shared" ca="1" si="35"/>
        <v/>
      </c>
      <c r="F746" s="5" t="str">
        <f t="shared" ca="1" si="33"/>
        <v/>
      </c>
      <c r="G746" s="5" t="str">
        <f>IF(ROW()=7,MAX([D_i]),"")</f>
        <v/>
      </c>
      <c r="H746" s="69" t="str">
        <f ca="1">IF(INDIRECT("A"&amp;ROW())="","",RANK([Data],[Data],1)+COUNTIF([Data],Tabulka249[[#This Row],[Data]])-1)</f>
        <v/>
      </c>
      <c r="I746" s="5" t="str">
        <f ca="1">IF(INDIRECT("A"&amp;ROW())="","",(Tabulka249[[#This Row],[Pořadí2 - i2]]-1)/COUNT([Data]))</f>
        <v/>
      </c>
      <c r="J746" s="5" t="str">
        <f ca="1">IF(INDIRECT("A"&amp;ROW())="","",H746/COUNT([Data]))</f>
        <v/>
      </c>
      <c r="K746" s="72" t="str">
        <f ca="1">IF(INDIRECT("A"&amp;ROW())="","",NORMDIST(Tabulka249[[#This Row],[Data]],$X$6,$X$7,1))</f>
        <v/>
      </c>
      <c r="L746" s="5" t="str">
        <f t="shared" ca="1" si="34"/>
        <v/>
      </c>
      <c r="M746" s="5" t="str">
        <f>IF(ROW()=7,MAX(Tabulka249[D_i]),"")</f>
        <v/>
      </c>
      <c r="N746" s="5"/>
      <c r="O746" s="80"/>
      <c r="P746" s="80"/>
      <c r="Q746" s="80"/>
      <c r="R746" s="76" t="str">
        <f>IF(ROW()=7,IF(SUM([pomocná])&gt;0,SUM([pomocná]),1.36/SQRT(COUNT(Tabulka249[Data]))),"")</f>
        <v/>
      </c>
      <c r="S746" s="79"/>
      <c r="T746" s="72"/>
      <c r="U746" s="72"/>
      <c r="V746" s="72"/>
    </row>
    <row r="747" spans="1:22">
      <c r="A747" s="4" t="str">
        <f>IF('Odhad parametrů populace'!D750="","",'Odhad parametrů populace'!D750)</f>
        <v/>
      </c>
      <c r="B747" s="69" t="str">
        <f ca="1">IF(INDIRECT("A"&amp;ROW())="","",RANK(A747,[Data],1))</f>
        <v/>
      </c>
      <c r="C747" s="5" t="str">
        <f ca="1">IF(INDIRECT("A"&amp;ROW())="","",(B747-1)/COUNT([Data]))</f>
        <v/>
      </c>
      <c r="D747" s="5" t="str">
        <f ca="1">IF(INDIRECT("A"&amp;ROW())="","",B747/COUNT([Data]))</f>
        <v/>
      </c>
      <c r="E747" t="str">
        <f t="shared" ca="1" si="35"/>
        <v/>
      </c>
      <c r="F747" s="5" t="str">
        <f t="shared" ca="1" si="33"/>
        <v/>
      </c>
      <c r="G747" s="5" t="str">
        <f>IF(ROW()=7,MAX([D_i]),"")</f>
        <v/>
      </c>
      <c r="H747" s="69" t="str">
        <f ca="1">IF(INDIRECT("A"&amp;ROW())="","",RANK([Data],[Data],1)+COUNTIF([Data],Tabulka249[[#This Row],[Data]])-1)</f>
        <v/>
      </c>
      <c r="I747" s="5" t="str">
        <f ca="1">IF(INDIRECT("A"&amp;ROW())="","",(Tabulka249[[#This Row],[Pořadí2 - i2]]-1)/COUNT([Data]))</f>
        <v/>
      </c>
      <c r="J747" s="5" t="str">
        <f ca="1">IF(INDIRECT("A"&amp;ROW())="","",H747/COUNT([Data]))</f>
        <v/>
      </c>
      <c r="K747" s="72" t="str">
        <f ca="1">IF(INDIRECT("A"&amp;ROW())="","",NORMDIST(Tabulka249[[#This Row],[Data]],$X$6,$X$7,1))</f>
        <v/>
      </c>
      <c r="L747" s="5" t="str">
        <f t="shared" ca="1" si="34"/>
        <v/>
      </c>
      <c r="M747" s="5" t="str">
        <f>IF(ROW()=7,MAX(Tabulka249[D_i]),"")</f>
        <v/>
      </c>
      <c r="N747" s="5"/>
      <c r="O747" s="80"/>
      <c r="P747" s="80"/>
      <c r="Q747" s="80"/>
      <c r="R747" s="76" t="str">
        <f>IF(ROW()=7,IF(SUM([pomocná])&gt;0,SUM([pomocná]),1.36/SQRT(COUNT(Tabulka249[Data]))),"")</f>
        <v/>
      </c>
      <c r="S747" s="79"/>
      <c r="T747" s="72"/>
      <c r="U747" s="72"/>
      <c r="V747" s="72"/>
    </row>
    <row r="748" spans="1:22">
      <c r="A748" s="4" t="str">
        <f>IF('Odhad parametrů populace'!D751="","",'Odhad parametrů populace'!D751)</f>
        <v/>
      </c>
      <c r="B748" s="69" t="str">
        <f ca="1">IF(INDIRECT("A"&amp;ROW())="","",RANK(A748,[Data],1))</f>
        <v/>
      </c>
      <c r="C748" s="5" t="str">
        <f ca="1">IF(INDIRECT("A"&amp;ROW())="","",(B748-1)/COUNT([Data]))</f>
        <v/>
      </c>
      <c r="D748" s="5" t="str">
        <f ca="1">IF(INDIRECT("A"&amp;ROW())="","",B748/COUNT([Data]))</f>
        <v/>
      </c>
      <c r="E748" t="str">
        <f t="shared" ca="1" si="35"/>
        <v/>
      </c>
      <c r="F748" s="5" t="str">
        <f t="shared" ca="1" si="33"/>
        <v/>
      </c>
      <c r="G748" s="5" t="str">
        <f>IF(ROW()=7,MAX([D_i]),"")</f>
        <v/>
      </c>
      <c r="H748" s="69" t="str">
        <f ca="1">IF(INDIRECT("A"&amp;ROW())="","",RANK([Data],[Data],1)+COUNTIF([Data],Tabulka249[[#This Row],[Data]])-1)</f>
        <v/>
      </c>
      <c r="I748" s="5" t="str">
        <f ca="1">IF(INDIRECT("A"&amp;ROW())="","",(Tabulka249[[#This Row],[Pořadí2 - i2]]-1)/COUNT([Data]))</f>
        <v/>
      </c>
      <c r="J748" s="5" t="str">
        <f ca="1">IF(INDIRECT("A"&amp;ROW())="","",H748/COUNT([Data]))</f>
        <v/>
      </c>
      <c r="K748" s="72" t="str">
        <f ca="1">IF(INDIRECT("A"&amp;ROW())="","",NORMDIST(Tabulka249[[#This Row],[Data]],$X$6,$X$7,1))</f>
        <v/>
      </c>
      <c r="L748" s="5" t="str">
        <f t="shared" ca="1" si="34"/>
        <v/>
      </c>
      <c r="M748" s="5" t="str">
        <f>IF(ROW()=7,MAX(Tabulka249[D_i]),"")</f>
        <v/>
      </c>
      <c r="N748" s="5"/>
      <c r="O748" s="80"/>
      <c r="P748" s="80"/>
      <c r="Q748" s="80"/>
      <c r="R748" s="76" t="str">
        <f>IF(ROW()=7,IF(SUM([pomocná])&gt;0,SUM([pomocná]),1.36/SQRT(COUNT(Tabulka249[Data]))),"")</f>
        <v/>
      </c>
      <c r="S748" s="79"/>
      <c r="T748" s="72"/>
      <c r="U748" s="72"/>
      <c r="V748" s="72"/>
    </row>
    <row r="749" spans="1:22">
      <c r="A749" s="4" t="str">
        <f>IF('Odhad parametrů populace'!D752="","",'Odhad parametrů populace'!D752)</f>
        <v/>
      </c>
      <c r="B749" s="69" t="str">
        <f ca="1">IF(INDIRECT("A"&amp;ROW())="","",RANK(A749,[Data],1))</f>
        <v/>
      </c>
      <c r="C749" s="5" t="str">
        <f ca="1">IF(INDIRECT("A"&amp;ROW())="","",(B749-1)/COUNT([Data]))</f>
        <v/>
      </c>
      <c r="D749" s="5" t="str">
        <f ca="1">IF(INDIRECT("A"&amp;ROW())="","",B749/COUNT([Data]))</f>
        <v/>
      </c>
      <c r="E749" t="str">
        <f t="shared" ca="1" si="35"/>
        <v/>
      </c>
      <c r="F749" s="5" t="str">
        <f t="shared" ca="1" si="33"/>
        <v/>
      </c>
      <c r="G749" s="5" t="str">
        <f>IF(ROW()=7,MAX([D_i]),"")</f>
        <v/>
      </c>
      <c r="H749" s="69" t="str">
        <f ca="1">IF(INDIRECT("A"&amp;ROW())="","",RANK([Data],[Data],1)+COUNTIF([Data],Tabulka249[[#This Row],[Data]])-1)</f>
        <v/>
      </c>
      <c r="I749" s="5" t="str">
        <f ca="1">IF(INDIRECT("A"&amp;ROW())="","",(Tabulka249[[#This Row],[Pořadí2 - i2]]-1)/COUNT([Data]))</f>
        <v/>
      </c>
      <c r="J749" s="5" t="str">
        <f ca="1">IF(INDIRECT("A"&amp;ROW())="","",H749/COUNT([Data]))</f>
        <v/>
      </c>
      <c r="K749" s="72" t="str">
        <f ca="1">IF(INDIRECT("A"&amp;ROW())="","",NORMDIST(Tabulka249[[#This Row],[Data]],$X$6,$X$7,1))</f>
        <v/>
      </c>
      <c r="L749" s="5" t="str">
        <f t="shared" ca="1" si="34"/>
        <v/>
      </c>
      <c r="M749" s="5" t="str">
        <f>IF(ROW()=7,MAX(Tabulka249[D_i]),"")</f>
        <v/>
      </c>
      <c r="N749" s="5"/>
      <c r="O749" s="80"/>
      <c r="P749" s="80"/>
      <c r="Q749" s="80"/>
      <c r="R749" s="76" t="str">
        <f>IF(ROW()=7,IF(SUM([pomocná])&gt;0,SUM([pomocná]),1.36/SQRT(COUNT(Tabulka249[Data]))),"")</f>
        <v/>
      </c>
      <c r="S749" s="79"/>
      <c r="T749" s="72"/>
      <c r="U749" s="72"/>
      <c r="V749" s="72"/>
    </row>
    <row r="750" spans="1:22">
      <c r="A750" s="4" t="str">
        <f>IF('Odhad parametrů populace'!D753="","",'Odhad parametrů populace'!D753)</f>
        <v/>
      </c>
      <c r="B750" s="69" t="str">
        <f ca="1">IF(INDIRECT("A"&amp;ROW())="","",RANK(A750,[Data],1))</f>
        <v/>
      </c>
      <c r="C750" s="5" t="str">
        <f ca="1">IF(INDIRECT("A"&amp;ROW())="","",(B750-1)/COUNT([Data]))</f>
        <v/>
      </c>
      <c r="D750" s="5" t="str">
        <f ca="1">IF(INDIRECT("A"&amp;ROW())="","",B750/COUNT([Data]))</f>
        <v/>
      </c>
      <c r="E750" t="str">
        <f t="shared" ca="1" si="35"/>
        <v/>
      </c>
      <c r="F750" s="5" t="str">
        <f t="shared" ca="1" si="33"/>
        <v/>
      </c>
      <c r="G750" s="5" t="str">
        <f>IF(ROW()=7,MAX([D_i]),"")</f>
        <v/>
      </c>
      <c r="H750" s="69" t="str">
        <f ca="1">IF(INDIRECT("A"&amp;ROW())="","",RANK([Data],[Data],1)+COUNTIF([Data],Tabulka249[[#This Row],[Data]])-1)</f>
        <v/>
      </c>
      <c r="I750" s="5" t="str">
        <f ca="1">IF(INDIRECT("A"&amp;ROW())="","",(Tabulka249[[#This Row],[Pořadí2 - i2]]-1)/COUNT([Data]))</f>
        <v/>
      </c>
      <c r="J750" s="5" t="str">
        <f ca="1">IF(INDIRECT("A"&amp;ROW())="","",H750/COUNT([Data]))</f>
        <v/>
      </c>
      <c r="K750" s="72" t="str">
        <f ca="1">IF(INDIRECT("A"&amp;ROW())="","",NORMDIST(Tabulka249[[#This Row],[Data]],$X$6,$X$7,1))</f>
        <v/>
      </c>
      <c r="L750" s="5" t="str">
        <f t="shared" ca="1" si="34"/>
        <v/>
      </c>
      <c r="M750" s="5" t="str">
        <f>IF(ROW()=7,MAX(Tabulka249[D_i]),"")</f>
        <v/>
      </c>
      <c r="N750" s="5"/>
      <c r="O750" s="80"/>
      <c r="P750" s="80"/>
      <c r="Q750" s="80"/>
      <c r="R750" s="76" t="str">
        <f>IF(ROW()=7,IF(SUM([pomocná])&gt;0,SUM([pomocná]),1.36/SQRT(COUNT(Tabulka249[Data]))),"")</f>
        <v/>
      </c>
      <c r="S750" s="79"/>
      <c r="T750" s="72"/>
      <c r="U750" s="72"/>
      <c r="V750" s="72"/>
    </row>
    <row r="751" spans="1:22">
      <c r="A751" s="4" t="str">
        <f>IF('Odhad parametrů populace'!D754="","",'Odhad parametrů populace'!D754)</f>
        <v/>
      </c>
      <c r="B751" s="69" t="str">
        <f ca="1">IF(INDIRECT("A"&amp;ROW())="","",RANK(A751,[Data],1))</f>
        <v/>
      </c>
      <c r="C751" s="5" t="str">
        <f ca="1">IF(INDIRECT("A"&amp;ROW())="","",(B751-1)/COUNT([Data]))</f>
        <v/>
      </c>
      <c r="D751" s="5" t="str">
        <f ca="1">IF(INDIRECT("A"&amp;ROW())="","",B751/COUNT([Data]))</f>
        <v/>
      </c>
      <c r="E751" t="str">
        <f t="shared" ca="1" si="35"/>
        <v/>
      </c>
      <c r="F751" s="5" t="str">
        <f t="shared" ca="1" si="33"/>
        <v/>
      </c>
      <c r="G751" s="5" t="str">
        <f>IF(ROW()=7,MAX([D_i]),"")</f>
        <v/>
      </c>
      <c r="H751" s="69" t="str">
        <f ca="1">IF(INDIRECT("A"&amp;ROW())="","",RANK([Data],[Data],1)+COUNTIF([Data],Tabulka249[[#This Row],[Data]])-1)</f>
        <v/>
      </c>
      <c r="I751" s="5" t="str">
        <f ca="1">IF(INDIRECT("A"&amp;ROW())="","",(Tabulka249[[#This Row],[Pořadí2 - i2]]-1)/COUNT([Data]))</f>
        <v/>
      </c>
      <c r="J751" s="5" t="str">
        <f ca="1">IF(INDIRECT("A"&amp;ROW())="","",H751/COUNT([Data]))</f>
        <v/>
      </c>
      <c r="K751" s="72" t="str">
        <f ca="1">IF(INDIRECT("A"&amp;ROW())="","",NORMDIST(Tabulka249[[#This Row],[Data]],$X$6,$X$7,1))</f>
        <v/>
      </c>
      <c r="L751" s="5" t="str">
        <f t="shared" ca="1" si="34"/>
        <v/>
      </c>
      <c r="M751" s="5" t="str">
        <f>IF(ROW()=7,MAX(Tabulka249[D_i]),"")</f>
        <v/>
      </c>
      <c r="N751" s="5"/>
      <c r="O751" s="80"/>
      <c r="P751" s="80"/>
      <c r="Q751" s="80"/>
      <c r="R751" s="76" t="str">
        <f>IF(ROW()=7,IF(SUM([pomocná])&gt;0,SUM([pomocná]),1.36/SQRT(COUNT(Tabulka249[Data]))),"")</f>
        <v/>
      </c>
      <c r="S751" s="79"/>
      <c r="T751" s="72"/>
      <c r="U751" s="72"/>
      <c r="V751" s="72"/>
    </row>
    <row r="752" spans="1:22">
      <c r="A752" s="4" t="str">
        <f>IF('Odhad parametrů populace'!D755="","",'Odhad parametrů populace'!D755)</f>
        <v/>
      </c>
      <c r="B752" s="69" t="str">
        <f ca="1">IF(INDIRECT("A"&amp;ROW())="","",RANK(A752,[Data],1))</f>
        <v/>
      </c>
      <c r="C752" s="5" t="str">
        <f ca="1">IF(INDIRECT("A"&amp;ROW())="","",(B752-1)/COUNT([Data]))</f>
        <v/>
      </c>
      <c r="D752" s="5" t="str">
        <f ca="1">IF(INDIRECT("A"&amp;ROW())="","",B752/COUNT([Data]))</f>
        <v/>
      </c>
      <c r="E752" t="str">
        <f t="shared" ca="1" si="35"/>
        <v/>
      </c>
      <c r="F752" s="5" t="str">
        <f t="shared" ca="1" si="33"/>
        <v/>
      </c>
      <c r="G752" s="5" t="str">
        <f>IF(ROW()=7,MAX([D_i]),"")</f>
        <v/>
      </c>
      <c r="H752" s="69" t="str">
        <f ca="1">IF(INDIRECT("A"&amp;ROW())="","",RANK([Data],[Data],1)+COUNTIF([Data],Tabulka249[[#This Row],[Data]])-1)</f>
        <v/>
      </c>
      <c r="I752" s="5" t="str">
        <f ca="1">IF(INDIRECT("A"&amp;ROW())="","",(Tabulka249[[#This Row],[Pořadí2 - i2]]-1)/COUNT([Data]))</f>
        <v/>
      </c>
      <c r="J752" s="5" t="str">
        <f ca="1">IF(INDIRECT("A"&amp;ROW())="","",H752/COUNT([Data]))</f>
        <v/>
      </c>
      <c r="K752" s="72" t="str">
        <f ca="1">IF(INDIRECT("A"&amp;ROW())="","",NORMDIST(Tabulka249[[#This Row],[Data]],$X$6,$X$7,1))</f>
        <v/>
      </c>
      <c r="L752" s="5" t="str">
        <f t="shared" ca="1" si="34"/>
        <v/>
      </c>
      <c r="M752" s="5" t="str">
        <f>IF(ROW()=7,MAX(Tabulka249[D_i]),"")</f>
        <v/>
      </c>
      <c r="N752" s="5"/>
      <c r="O752" s="80"/>
      <c r="P752" s="80"/>
      <c r="Q752" s="80"/>
      <c r="R752" s="76" t="str">
        <f>IF(ROW()=7,IF(SUM([pomocná])&gt;0,SUM([pomocná]),1.36/SQRT(COUNT(Tabulka249[Data]))),"")</f>
        <v/>
      </c>
      <c r="S752" s="79"/>
      <c r="T752" s="72"/>
      <c r="U752" s="72"/>
      <c r="V752" s="72"/>
    </row>
    <row r="753" spans="1:22">
      <c r="A753" s="4" t="str">
        <f>IF('Odhad parametrů populace'!D756="","",'Odhad parametrů populace'!D756)</f>
        <v/>
      </c>
      <c r="B753" s="69" t="str">
        <f ca="1">IF(INDIRECT("A"&amp;ROW())="","",RANK(A753,[Data],1))</f>
        <v/>
      </c>
      <c r="C753" s="5" t="str">
        <f ca="1">IF(INDIRECT("A"&amp;ROW())="","",(B753-1)/COUNT([Data]))</f>
        <v/>
      </c>
      <c r="D753" s="5" t="str">
        <f ca="1">IF(INDIRECT("A"&amp;ROW())="","",B753/COUNT([Data]))</f>
        <v/>
      </c>
      <c r="E753" t="str">
        <f t="shared" ca="1" si="35"/>
        <v/>
      </c>
      <c r="F753" s="5" t="str">
        <f t="shared" ca="1" si="33"/>
        <v/>
      </c>
      <c r="G753" s="5" t="str">
        <f>IF(ROW()=7,MAX([D_i]),"")</f>
        <v/>
      </c>
      <c r="H753" s="69" t="str">
        <f ca="1">IF(INDIRECT("A"&amp;ROW())="","",RANK([Data],[Data],1)+COUNTIF([Data],Tabulka249[[#This Row],[Data]])-1)</f>
        <v/>
      </c>
      <c r="I753" s="5" t="str">
        <f ca="1">IF(INDIRECT("A"&amp;ROW())="","",(Tabulka249[[#This Row],[Pořadí2 - i2]]-1)/COUNT([Data]))</f>
        <v/>
      </c>
      <c r="J753" s="5" t="str">
        <f ca="1">IF(INDIRECT("A"&amp;ROW())="","",H753/COUNT([Data]))</f>
        <v/>
      </c>
      <c r="K753" s="72" t="str">
        <f ca="1">IF(INDIRECT("A"&amp;ROW())="","",NORMDIST(Tabulka249[[#This Row],[Data]],$X$6,$X$7,1))</f>
        <v/>
      </c>
      <c r="L753" s="5" t="str">
        <f t="shared" ca="1" si="34"/>
        <v/>
      </c>
      <c r="M753" s="5" t="str">
        <f>IF(ROW()=7,MAX(Tabulka249[D_i]),"")</f>
        <v/>
      </c>
      <c r="N753" s="5"/>
      <c r="O753" s="80"/>
      <c r="P753" s="80"/>
      <c r="Q753" s="80"/>
      <c r="R753" s="76" t="str">
        <f>IF(ROW()=7,IF(SUM([pomocná])&gt;0,SUM([pomocná]),1.36/SQRT(COUNT(Tabulka249[Data]))),"")</f>
        <v/>
      </c>
      <c r="S753" s="79"/>
      <c r="T753" s="72"/>
      <c r="U753" s="72"/>
      <c r="V753" s="72"/>
    </row>
    <row r="754" spans="1:22">
      <c r="A754" s="4" t="str">
        <f>IF('Odhad parametrů populace'!D757="","",'Odhad parametrů populace'!D757)</f>
        <v/>
      </c>
      <c r="B754" s="69" t="str">
        <f ca="1">IF(INDIRECT("A"&amp;ROW())="","",RANK(A754,[Data],1))</f>
        <v/>
      </c>
      <c r="C754" s="5" t="str">
        <f ca="1">IF(INDIRECT("A"&amp;ROW())="","",(B754-1)/COUNT([Data]))</f>
        <v/>
      </c>
      <c r="D754" s="5" t="str">
        <f ca="1">IF(INDIRECT("A"&amp;ROW())="","",B754/COUNT([Data]))</f>
        <v/>
      </c>
      <c r="E754" t="str">
        <f t="shared" ca="1" si="35"/>
        <v/>
      </c>
      <c r="F754" s="5" t="str">
        <f t="shared" ca="1" si="33"/>
        <v/>
      </c>
      <c r="G754" s="5" t="str">
        <f>IF(ROW()=7,MAX([D_i]),"")</f>
        <v/>
      </c>
      <c r="H754" s="69" t="str">
        <f ca="1">IF(INDIRECT("A"&amp;ROW())="","",RANK([Data],[Data],1)+COUNTIF([Data],Tabulka249[[#This Row],[Data]])-1)</f>
        <v/>
      </c>
      <c r="I754" s="5" t="str">
        <f ca="1">IF(INDIRECT("A"&amp;ROW())="","",(Tabulka249[[#This Row],[Pořadí2 - i2]]-1)/COUNT([Data]))</f>
        <v/>
      </c>
      <c r="J754" s="5" t="str">
        <f ca="1">IF(INDIRECT("A"&amp;ROW())="","",H754/COUNT([Data]))</f>
        <v/>
      </c>
      <c r="K754" s="72" t="str">
        <f ca="1">IF(INDIRECT("A"&amp;ROW())="","",NORMDIST(Tabulka249[[#This Row],[Data]],$X$6,$X$7,1))</f>
        <v/>
      </c>
      <c r="L754" s="5" t="str">
        <f t="shared" ca="1" si="34"/>
        <v/>
      </c>
      <c r="M754" s="5" t="str">
        <f>IF(ROW()=7,MAX(Tabulka249[D_i]),"")</f>
        <v/>
      </c>
      <c r="N754" s="5"/>
      <c r="O754" s="80"/>
      <c r="P754" s="80"/>
      <c r="Q754" s="80"/>
      <c r="R754" s="76" t="str">
        <f>IF(ROW()=7,IF(SUM([pomocná])&gt;0,SUM([pomocná]),1.36/SQRT(COUNT(Tabulka249[Data]))),"")</f>
        <v/>
      </c>
      <c r="S754" s="79"/>
      <c r="T754" s="72"/>
      <c r="U754" s="72"/>
      <c r="V754" s="72"/>
    </row>
    <row r="755" spans="1:22">
      <c r="A755" s="4" t="str">
        <f>IF('Odhad parametrů populace'!D758="","",'Odhad parametrů populace'!D758)</f>
        <v/>
      </c>
      <c r="B755" s="69" t="str">
        <f ca="1">IF(INDIRECT("A"&amp;ROW())="","",RANK(A755,[Data],1))</f>
        <v/>
      </c>
      <c r="C755" s="5" t="str">
        <f ca="1">IF(INDIRECT("A"&amp;ROW())="","",(B755-1)/COUNT([Data]))</f>
        <v/>
      </c>
      <c r="D755" s="5" t="str">
        <f ca="1">IF(INDIRECT("A"&amp;ROW())="","",B755/COUNT([Data]))</f>
        <v/>
      </c>
      <c r="E755" t="str">
        <f t="shared" ca="1" si="35"/>
        <v/>
      </c>
      <c r="F755" s="5" t="str">
        <f t="shared" ca="1" si="33"/>
        <v/>
      </c>
      <c r="G755" s="5" t="str">
        <f>IF(ROW()=7,MAX([D_i]),"")</f>
        <v/>
      </c>
      <c r="H755" s="69" t="str">
        <f ca="1">IF(INDIRECT("A"&amp;ROW())="","",RANK([Data],[Data],1)+COUNTIF([Data],Tabulka249[[#This Row],[Data]])-1)</f>
        <v/>
      </c>
      <c r="I755" s="5" t="str">
        <f ca="1">IF(INDIRECT("A"&amp;ROW())="","",(Tabulka249[[#This Row],[Pořadí2 - i2]]-1)/COUNT([Data]))</f>
        <v/>
      </c>
      <c r="J755" s="5" t="str">
        <f ca="1">IF(INDIRECT("A"&amp;ROW())="","",H755/COUNT([Data]))</f>
        <v/>
      </c>
      <c r="K755" s="72" t="str">
        <f ca="1">IF(INDIRECT("A"&amp;ROW())="","",NORMDIST(Tabulka249[[#This Row],[Data]],$X$6,$X$7,1))</f>
        <v/>
      </c>
      <c r="L755" s="5" t="str">
        <f t="shared" ca="1" si="34"/>
        <v/>
      </c>
      <c r="M755" s="5" t="str">
        <f>IF(ROW()=7,MAX(Tabulka249[D_i]),"")</f>
        <v/>
      </c>
      <c r="N755" s="5"/>
      <c r="O755" s="80"/>
      <c r="P755" s="80"/>
      <c r="Q755" s="80"/>
      <c r="R755" s="76" t="str">
        <f>IF(ROW()=7,IF(SUM([pomocná])&gt;0,SUM([pomocná]),1.36/SQRT(COUNT(Tabulka249[Data]))),"")</f>
        <v/>
      </c>
      <c r="S755" s="79"/>
      <c r="T755" s="72"/>
      <c r="U755" s="72"/>
      <c r="V755" s="72"/>
    </row>
    <row r="756" spans="1:22">
      <c r="A756" s="4" t="str">
        <f>IF('Odhad parametrů populace'!D759="","",'Odhad parametrů populace'!D759)</f>
        <v/>
      </c>
      <c r="B756" s="69" t="str">
        <f ca="1">IF(INDIRECT("A"&amp;ROW())="","",RANK(A756,[Data],1))</f>
        <v/>
      </c>
      <c r="C756" s="5" t="str">
        <f ca="1">IF(INDIRECT("A"&amp;ROW())="","",(B756-1)/COUNT([Data]))</f>
        <v/>
      </c>
      <c r="D756" s="5" t="str">
        <f ca="1">IF(INDIRECT("A"&amp;ROW())="","",B756/COUNT([Data]))</f>
        <v/>
      </c>
      <c r="E756" t="str">
        <f t="shared" ca="1" si="35"/>
        <v/>
      </c>
      <c r="F756" s="5" t="str">
        <f t="shared" ca="1" si="33"/>
        <v/>
      </c>
      <c r="G756" s="5" t="str">
        <f>IF(ROW()=7,MAX([D_i]),"")</f>
        <v/>
      </c>
      <c r="H756" s="69" t="str">
        <f ca="1">IF(INDIRECT("A"&amp;ROW())="","",RANK([Data],[Data],1)+COUNTIF([Data],Tabulka249[[#This Row],[Data]])-1)</f>
        <v/>
      </c>
      <c r="I756" s="5" t="str">
        <f ca="1">IF(INDIRECT("A"&amp;ROW())="","",(Tabulka249[[#This Row],[Pořadí2 - i2]]-1)/COUNT([Data]))</f>
        <v/>
      </c>
      <c r="J756" s="5" t="str">
        <f ca="1">IF(INDIRECT("A"&amp;ROW())="","",H756/COUNT([Data]))</f>
        <v/>
      </c>
      <c r="K756" s="72" t="str">
        <f ca="1">IF(INDIRECT("A"&amp;ROW())="","",NORMDIST(Tabulka249[[#This Row],[Data]],$X$6,$X$7,1))</f>
        <v/>
      </c>
      <c r="L756" s="5" t="str">
        <f t="shared" ca="1" si="34"/>
        <v/>
      </c>
      <c r="M756" s="5" t="str">
        <f>IF(ROW()=7,MAX(Tabulka249[D_i]),"")</f>
        <v/>
      </c>
      <c r="N756" s="5"/>
      <c r="O756" s="80"/>
      <c r="P756" s="80"/>
      <c r="Q756" s="80"/>
      <c r="R756" s="76" t="str">
        <f>IF(ROW()=7,IF(SUM([pomocná])&gt;0,SUM([pomocná]),1.36/SQRT(COUNT(Tabulka249[Data]))),"")</f>
        <v/>
      </c>
      <c r="S756" s="79"/>
      <c r="T756" s="72"/>
      <c r="U756" s="72"/>
      <c r="V756" s="72"/>
    </row>
    <row r="757" spans="1:22">
      <c r="A757" s="4" t="str">
        <f>IF('Odhad parametrů populace'!D760="","",'Odhad parametrů populace'!D760)</f>
        <v/>
      </c>
      <c r="B757" s="69" t="str">
        <f ca="1">IF(INDIRECT("A"&amp;ROW())="","",RANK(A757,[Data],1))</f>
        <v/>
      </c>
      <c r="C757" s="5" t="str">
        <f ca="1">IF(INDIRECT("A"&amp;ROW())="","",(B757-1)/COUNT([Data]))</f>
        <v/>
      </c>
      <c r="D757" s="5" t="str">
        <f ca="1">IF(INDIRECT("A"&amp;ROW())="","",B757/COUNT([Data]))</f>
        <v/>
      </c>
      <c r="E757" t="str">
        <f t="shared" ca="1" si="35"/>
        <v/>
      </c>
      <c r="F757" s="5" t="str">
        <f t="shared" ca="1" si="33"/>
        <v/>
      </c>
      <c r="G757" s="5" t="str">
        <f>IF(ROW()=7,MAX([D_i]),"")</f>
        <v/>
      </c>
      <c r="H757" s="69" t="str">
        <f ca="1">IF(INDIRECT("A"&amp;ROW())="","",RANK([Data],[Data],1)+COUNTIF([Data],Tabulka249[[#This Row],[Data]])-1)</f>
        <v/>
      </c>
      <c r="I757" s="5" t="str">
        <f ca="1">IF(INDIRECT("A"&amp;ROW())="","",(Tabulka249[[#This Row],[Pořadí2 - i2]]-1)/COUNT([Data]))</f>
        <v/>
      </c>
      <c r="J757" s="5" t="str">
        <f ca="1">IF(INDIRECT("A"&amp;ROW())="","",H757/COUNT([Data]))</f>
        <v/>
      </c>
      <c r="K757" s="72" t="str">
        <f ca="1">IF(INDIRECT("A"&amp;ROW())="","",NORMDIST(Tabulka249[[#This Row],[Data]],$X$6,$X$7,1))</f>
        <v/>
      </c>
      <c r="L757" s="5" t="str">
        <f t="shared" ca="1" si="34"/>
        <v/>
      </c>
      <c r="M757" s="5" t="str">
        <f>IF(ROW()=7,MAX(Tabulka249[D_i]),"")</f>
        <v/>
      </c>
      <c r="N757" s="5"/>
      <c r="O757" s="80"/>
      <c r="P757" s="80"/>
      <c r="Q757" s="80"/>
      <c r="R757" s="76" t="str">
        <f>IF(ROW()=7,IF(SUM([pomocná])&gt;0,SUM([pomocná]),1.36/SQRT(COUNT(Tabulka249[Data]))),"")</f>
        <v/>
      </c>
      <c r="S757" s="79"/>
      <c r="T757" s="72"/>
      <c r="U757" s="72"/>
      <c r="V757" s="72"/>
    </row>
    <row r="758" spans="1:22">
      <c r="A758" s="4" t="str">
        <f>IF('Odhad parametrů populace'!D761="","",'Odhad parametrů populace'!D761)</f>
        <v/>
      </c>
      <c r="B758" s="69" t="str">
        <f ca="1">IF(INDIRECT("A"&amp;ROW())="","",RANK(A758,[Data],1))</f>
        <v/>
      </c>
      <c r="C758" s="5" t="str">
        <f ca="1">IF(INDIRECT("A"&amp;ROW())="","",(B758-1)/COUNT([Data]))</f>
        <v/>
      </c>
      <c r="D758" s="5" t="str">
        <f ca="1">IF(INDIRECT("A"&amp;ROW())="","",B758/COUNT([Data]))</f>
        <v/>
      </c>
      <c r="E758" t="str">
        <f t="shared" ca="1" si="35"/>
        <v/>
      </c>
      <c r="F758" s="5" t="str">
        <f t="shared" ca="1" si="33"/>
        <v/>
      </c>
      <c r="G758" s="5" t="str">
        <f>IF(ROW()=7,MAX([D_i]),"")</f>
        <v/>
      </c>
      <c r="H758" s="69" t="str">
        <f ca="1">IF(INDIRECT("A"&amp;ROW())="","",RANK([Data],[Data],1)+COUNTIF([Data],Tabulka249[[#This Row],[Data]])-1)</f>
        <v/>
      </c>
      <c r="I758" s="5" t="str">
        <f ca="1">IF(INDIRECT("A"&amp;ROW())="","",(Tabulka249[[#This Row],[Pořadí2 - i2]]-1)/COUNT([Data]))</f>
        <v/>
      </c>
      <c r="J758" s="5" t="str">
        <f ca="1">IF(INDIRECT("A"&amp;ROW())="","",H758/COUNT([Data]))</f>
        <v/>
      </c>
      <c r="K758" s="72" t="str">
        <f ca="1">IF(INDIRECT("A"&amp;ROW())="","",NORMDIST(Tabulka249[[#This Row],[Data]],$X$6,$X$7,1))</f>
        <v/>
      </c>
      <c r="L758" s="5" t="str">
        <f t="shared" ca="1" si="34"/>
        <v/>
      </c>
      <c r="M758" s="5" t="str">
        <f>IF(ROW()=7,MAX(Tabulka249[D_i]),"")</f>
        <v/>
      </c>
      <c r="N758" s="5"/>
      <c r="O758" s="80"/>
      <c r="P758" s="80"/>
      <c r="Q758" s="80"/>
      <c r="R758" s="76" t="str">
        <f>IF(ROW()=7,IF(SUM([pomocná])&gt;0,SUM([pomocná]),1.36/SQRT(COUNT(Tabulka249[Data]))),"")</f>
        <v/>
      </c>
      <c r="S758" s="79"/>
      <c r="T758" s="72"/>
      <c r="U758" s="72"/>
      <c r="V758" s="72"/>
    </row>
    <row r="759" spans="1:22">
      <c r="A759" s="4" t="str">
        <f>IF('Odhad parametrů populace'!D762="","",'Odhad parametrů populace'!D762)</f>
        <v/>
      </c>
      <c r="B759" s="69" t="str">
        <f ca="1">IF(INDIRECT("A"&amp;ROW())="","",RANK(A759,[Data],1))</f>
        <v/>
      </c>
      <c r="C759" s="5" t="str">
        <f ca="1">IF(INDIRECT("A"&amp;ROW())="","",(B759-1)/COUNT([Data]))</f>
        <v/>
      </c>
      <c r="D759" s="5" t="str">
        <f ca="1">IF(INDIRECT("A"&amp;ROW())="","",B759/COUNT([Data]))</f>
        <v/>
      </c>
      <c r="E759" t="str">
        <f t="shared" ca="1" si="35"/>
        <v/>
      </c>
      <c r="F759" s="5" t="str">
        <f t="shared" ca="1" si="33"/>
        <v/>
      </c>
      <c r="G759" s="5" t="str">
        <f>IF(ROW()=7,MAX([D_i]),"")</f>
        <v/>
      </c>
      <c r="H759" s="69" t="str">
        <f ca="1">IF(INDIRECT("A"&amp;ROW())="","",RANK([Data],[Data],1)+COUNTIF([Data],Tabulka249[[#This Row],[Data]])-1)</f>
        <v/>
      </c>
      <c r="I759" s="5" t="str">
        <f ca="1">IF(INDIRECT("A"&amp;ROW())="","",(Tabulka249[[#This Row],[Pořadí2 - i2]]-1)/COUNT([Data]))</f>
        <v/>
      </c>
      <c r="J759" s="5" t="str">
        <f ca="1">IF(INDIRECT("A"&amp;ROW())="","",H759/COUNT([Data]))</f>
        <v/>
      </c>
      <c r="K759" s="72" t="str">
        <f ca="1">IF(INDIRECT("A"&amp;ROW())="","",NORMDIST(Tabulka249[[#This Row],[Data]],$X$6,$X$7,1))</f>
        <v/>
      </c>
      <c r="L759" s="5" t="str">
        <f t="shared" ca="1" si="34"/>
        <v/>
      </c>
      <c r="M759" s="5" t="str">
        <f>IF(ROW()=7,MAX(Tabulka249[D_i]),"")</f>
        <v/>
      </c>
      <c r="N759" s="5"/>
      <c r="O759" s="80"/>
      <c r="P759" s="80"/>
      <c r="Q759" s="80"/>
      <c r="R759" s="76" t="str">
        <f>IF(ROW()=7,IF(SUM([pomocná])&gt;0,SUM([pomocná]),1.36/SQRT(COUNT(Tabulka249[Data]))),"")</f>
        <v/>
      </c>
      <c r="S759" s="79"/>
      <c r="T759" s="72"/>
      <c r="U759" s="72"/>
      <c r="V759" s="72"/>
    </row>
    <row r="760" spans="1:22">
      <c r="A760" s="4" t="str">
        <f>IF('Odhad parametrů populace'!D763="","",'Odhad parametrů populace'!D763)</f>
        <v/>
      </c>
      <c r="B760" s="69" t="str">
        <f ca="1">IF(INDIRECT("A"&amp;ROW())="","",RANK(A760,[Data],1))</f>
        <v/>
      </c>
      <c r="C760" s="5" t="str">
        <f ca="1">IF(INDIRECT("A"&amp;ROW())="","",(B760-1)/COUNT([Data]))</f>
        <v/>
      </c>
      <c r="D760" s="5" t="str">
        <f ca="1">IF(INDIRECT("A"&amp;ROW())="","",B760/COUNT([Data]))</f>
        <v/>
      </c>
      <c r="E760" t="str">
        <f t="shared" ca="1" si="35"/>
        <v/>
      </c>
      <c r="F760" s="5" t="str">
        <f t="shared" ca="1" si="33"/>
        <v/>
      </c>
      <c r="G760" s="5" t="str">
        <f>IF(ROW()=7,MAX([D_i]),"")</f>
        <v/>
      </c>
      <c r="H760" s="69" t="str">
        <f ca="1">IF(INDIRECT("A"&amp;ROW())="","",RANK([Data],[Data],1)+COUNTIF([Data],Tabulka249[[#This Row],[Data]])-1)</f>
        <v/>
      </c>
      <c r="I760" s="5" t="str">
        <f ca="1">IF(INDIRECT("A"&amp;ROW())="","",(Tabulka249[[#This Row],[Pořadí2 - i2]]-1)/COUNT([Data]))</f>
        <v/>
      </c>
      <c r="J760" s="5" t="str">
        <f ca="1">IF(INDIRECT("A"&amp;ROW())="","",H760/COUNT([Data]))</f>
        <v/>
      </c>
      <c r="K760" s="72" t="str">
        <f ca="1">IF(INDIRECT("A"&amp;ROW())="","",NORMDIST(Tabulka249[[#This Row],[Data]],$X$6,$X$7,1))</f>
        <v/>
      </c>
      <c r="L760" s="5" t="str">
        <f t="shared" ca="1" si="34"/>
        <v/>
      </c>
      <c r="M760" s="5" t="str">
        <f>IF(ROW()=7,MAX(Tabulka249[D_i]),"")</f>
        <v/>
      </c>
      <c r="N760" s="5"/>
      <c r="O760" s="80"/>
      <c r="P760" s="80"/>
      <c r="Q760" s="80"/>
      <c r="R760" s="76" t="str">
        <f>IF(ROW()=7,IF(SUM([pomocná])&gt;0,SUM([pomocná]),1.36/SQRT(COUNT(Tabulka249[Data]))),"")</f>
        <v/>
      </c>
      <c r="S760" s="79"/>
      <c r="T760" s="72"/>
      <c r="U760" s="72"/>
      <c r="V760" s="72"/>
    </row>
    <row r="761" spans="1:22">
      <c r="A761" s="4" t="str">
        <f>IF('Odhad parametrů populace'!D764="","",'Odhad parametrů populace'!D764)</f>
        <v/>
      </c>
      <c r="B761" s="69" t="str">
        <f ca="1">IF(INDIRECT("A"&amp;ROW())="","",RANK(A761,[Data],1))</f>
        <v/>
      </c>
      <c r="C761" s="5" t="str">
        <f ca="1">IF(INDIRECT("A"&amp;ROW())="","",(B761-1)/COUNT([Data]))</f>
        <v/>
      </c>
      <c r="D761" s="5" t="str">
        <f ca="1">IF(INDIRECT("A"&amp;ROW())="","",B761/COUNT([Data]))</f>
        <v/>
      </c>
      <c r="E761" t="str">
        <f t="shared" ca="1" si="35"/>
        <v/>
      </c>
      <c r="F761" s="5" t="str">
        <f t="shared" ca="1" si="33"/>
        <v/>
      </c>
      <c r="G761" s="5" t="str">
        <f>IF(ROW()=7,MAX([D_i]),"")</f>
        <v/>
      </c>
      <c r="H761" s="69" t="str">
        <f ca="1">IF(INDIRECT("A"&amp;ROW())="","",RANK([Data],[Data],1)+COUNTIF([Data],Tabulka249[[#This Row],[Data]])-1)</f>
        <v/>
      </c>
      <c r="I761" s="5" t="str">
        <f ca="1">IF(INDIRECT("A"&amp;ROW())="","",(Tabulka249[[#This Row],[Pořadí2 - i2]]-1)/COUNT([Data]))</f>
        <v/>
      </c>
      <c r="J761" s="5" t="str">
        <f ca="1">IF(INDIRECT("A"&amp;ROW())="","",H761/COUNT([Data]))</f>
        <v/>
      </c>
      <c r="K761" s="72" t="str">
        <f ca="1">IF(INDIRECT("A"&amp;ROW())="","",NORMDIST(Tabulka249[[#This Row],[Data]],$X$6,$X$7,1))</f>
        <v/>
      </c>
      <c r="L761" s="5" t="str">
        <f t="shared" ca="1" si="34"/>
        <v/>
      </c>
      <c r="M761" s="5" t="str">
        <f>IF(ROW()=7,MAX(Tabulka249[D_i]),"")</f>
        <v/>
      </c>
      <c r="N761" s="5"/>
      <c r="O761" s="80"/>
      <c r="P761" s="80"/>
      <c r="Q761" s="80"/>
      <c r="R761" s="76" t="str">
        <f>IF(ROW()=7,IF(SUM([pomocná])&gt;0,SUM([pomocná]),1.36/SQRT(COUNT(Tabulka249[Data]))),"")</f>
        <v/>
      </c>
      <c r="S761" s="79"/>
      <c r="T761" s="72"/>
      <c r="U761" s="72"/>
      <c r="V761" s="72"/>
    </row>
    <row r="762" spans="1:22">
      <c r="A762" s="4" t="str">
        <f>IF('Odhad parametrů populace'!D765="","",'Odhad parametrů populace'!D765)</f>
        <v/>
      </c>
      <c r="B762" s="69" t="str">
        <f ca="1">IF(INDIRECT("A"&amp;ROW())="","",RANK(A762,[Data],1))</f>
        <v/>
      </c>
      <c r="C762" s="5" t="str">
        <f ca="1">IF(INDIRECT("A"&amp;ROW())="","",(B762-1)/COUNT([Data]))</f>
        <v/>
      </c>
      <c r="D762" s="5" t="str">
        <f ca="1">IF(INDIRECT("A"&amp;ROW())="","",B762/COUNT([Data]))</f>
        <v/>
      </c>
      <c r="E762" t="str">
        <f t="shared" ca="1" si="35"/>
        <v/>
      </c>
      <c r="F762" s="5" t="str">
        <f t="shared" ca="1" si="33"/>
        <v/>
      </c>
      <c r="G762" s="5" t="str">
        <f>IF(ROW()=7,MAX([D_i]),"")</f>
        <v/>
      </c>
      <c r="H762" s="69" t="str">
        <f ca="1">IF(INDIRECT("A"&amp;ROW())="","",RANK([Data],[Data],1)+COUNTIF([Data],Tabulka249[[#This Row],[Data]])-1)</f>
        <v/>
      </c>
      <c r="I762" s="5" t="str">
        <f ca="1">IF(INDIRECT("A"&amp;ROW())="","",(Tabulka249[[#This Row],[Pořadí2 - i2]]-1)/COUNT([Data]))</f>
        <v/>
      </c>
      <c r="J762" s="5" t="str">
        <f ca="1">IF(INDIRECT("A"&amp;ROW())="","",H762/COUNT([Data]))</f>
        <v/>
      </c>
      <c r="K762" s="72" t="str">
        <f ca="1">IF(INDIRECT("A"&amp;ROW())="","",NORMDIST(Tabulka249[[#This Row],[Data]],$X$6,$X$7,1))</f>
        <v/>
      </c>
      <c r="L762" s="5" t="str">
        <f t="shared" ca="1" si="34"/>
        <v/>
      </c>
      <c r="M762" s="5" t="str">
        <f>IF(ROW()=7,MAX(Tabulka249[D_i]),"")</f>
        <v/>
      </c>
      <c r="N762" s="5"/>
      <c r="O762" s="80"/>
      <c r="P762" s="80"/>
      <c r="Q762" s="80"/>
      <c r="R762" s="76" t="str">
        <f>IF(ROW()=7,IF(SUM([pomocná])&gt;0,SUM([pomocná]),1.36/SQRT(COUNT(Tabulka249[Data]))),"")</f>
        <v/>
      </c>
      <c r="S762" s="79"/>
      <c r="T762" s="72"/>
      <c r="U762" s="72"/>
      <c r="V762" s="72"/>
    </row>
    <row r="763" spans="1:22">
      <c r="A763" s="4" t="str">
        <f>IF('Odhad parametrů populace'!D766="","",'Odhad parametrů populace'!D766)</f>
        <v/>
      </c>
      <c r="B763" s="69" t="str">
        <f ca="1">IF(INDIRECT("A"&amp;ROW())="","",RANK(A763,[Data],1))</f>
        <v/>
      </c>
      <c r="C763" s="5" t="str">
        <f ca="1">IF(INDIRECT("A"&amp;ROW())="","",(B763-1)/COUNT([Data]))</f>
        <v/>
      </c>
      <c r="D763" s="5" t="str">
        <f ca="1">IF(INDIRECT("A"&amp;ROW())="","",B763/COUNT([Data]))</f>
        <v/>
      </c>
      <c r="E763" t="str">
        <f t="shared" ca="1" si="35"/>
        <v/>
      </c>
      <c r="F763" s="5" t="str">
        <f t="shared" ca="1" si="33"/>
        <v/>
      </c>
      <c r="G763" s="5" t="str">
        <f>IF(ROW()=7,MAX([D_i]),"")</f>
        <v/>
      </c>
      <c r="H763" s="69" t="str">
        <f ca="1">IF(INDIRECT("A"&amp;ROW())="","",RANK([Data],[Data],1)+COUNTIF([Data],Tabulka249[[#This Row],[Data]])-1)</f>
        <v/>
      </c>
      <c r="I763" s="5" t="str">
        <f ca="1">IF(INDIRECT("A"&amp;ROW())="","",(Tabulka249[[#This Row],[Pořadí2 - i2]]-1)/COUNT([Data]))</f>
        <v/>
      </c>
      <c r="J763" s="5" t="str">
        <f ca="1">IF(INDIRECT("A"&amp;ROW())="","",H763/COUNT([Data]))</f>
        <v/>
      </c>
      <c r="K763" s="72" t="str">
        <f ca="1">IF(INDIRECT("A"&amp;ROW())="","",NORMDIST(Tabulka249[[#This Row],[Data]],$X$6,$X$7,1))</f>
        <v/>
      </c>
      <c r="L763" s="5" t="str">
        <f t="shared" ca="1" si="34"/>
        <v/>
      </c>
      <c r="M763" s="5" t="str">
        <f>IF(ROW()=7,MAX(Tabulka249[D_i]),"")</f>
        <v/>
      </c>
      <c r="N763" s="5"/>
      <c r="O763" s="80"/>
      <c r="P763" s="80"/>
      <c r="Q763" s="80"/>
      <c r="R763" s="76" t="str">
        <f>IF(ROW()=7,IF(SUM([pomocná])&gt;0,SUM([pomocná]),1.36/SQRT(COUNT(Tabulka249[Data]))),"")</f>
        <v/>
      </c>
      <c r="S763" s="79"/>
      <c r="T763" s="72"/>
      <c r="U763" s="72"/>
      <c r="V763" s="72"/>
    </row>
    <row r="764" spans="1:22">
      <c r="A764" s="4" t="str">
        <f>IF('Odhad parametrů populace'!D767="","",'Odhad parametrů populace'!D767)</f>
        <v/>
      </c>
      <c r="B764" s="69" t="str">
        <f ca="1">IF(INDIRECT("A"&amp;ROW())="","",RANK(A764,[Data],1))</f>
        <v/>
      </c>
      <c r="C764" s="5" t="str">
        <f ca="1">IF(INDIRECT("A"&amp;ROW())="","",(B764-1)/COUNT([Data]))</f>
        <v/>
      </c>
      <c r="D764" s="5" t="str">
        <f ca="1">IF(INDIRECT("A"&amp;ROW())="","",B764/COUNT([Data]))</f>
        <v/>
      </c>
      <c r="E764" t="str">
        <f t="shared" ca="1" si="35"/>
        <v/>
      </c>
      <c r="F764" s="5" t="str">
        <f t="shared" ca="1" si="33"/>
        <v/>
      </c>
      <c r="G764" s="5" t="str">
        <f>IF(ROW()=7,MAX([D_i]),"")</f>
        <v/>
      </c>
      <c r="H764" s="69" t="str">
        <f ca="1">IF(INDIRECT("A"&amp;ROW())="","",RANK([Data],[Data],1)+COUNTIF([Data],Tabulka249[[#This Row],[Data]])-1)</f>
        <v/>
      </c>
      <c r="I764" s="5" t="str">
        <f ca="1">IF(INDIRECT("A"&amp;ROW())="","",(Tabulka249[[#This Row],[Pořadí2 - i2]]-1)/COUNT([Data]))</f>
        <v/>
      </c>
      <c r="J764" s="5" t="str">
        <f ca="1">IF(INDIRECT("A"&amp;ROW())="","",H764/COUNT([Data]))</f>
        <v/>
      </c>
      <c r="K764" s="72" t="str">
        <f ca="1">IF(INDIRECT("A"&amp;ROW())="","",NORMDIST(Tabulka249[[#This Row],[Data]],$X$6,$X$7,1))</f>
        <v/>
      </c>
      <c r="L764" s="5" t="str">
        <f t="shared" ca="1" si="34"/>
        <v/>
      </c>
      <c r="M764" s="5" t="str">
        <f>IF(ROW()=7,MAX(Tabulka249[D_i]),"")</f>
        <v/>
      </c>
      <c r="N764" s="5"/>
      <c r="O764" s="80"/>
      <c r="P764" s="80"/>
      <c r="Q764" s="80"/>
      <c r="R764" s="76" t="str">
        <f>IF(ROW()=7,IF(SUM([pomocná])&gt;0,SUM([pomocná]),1.36/SQRT(COUNT(Tabulka249[Data]))),"")</f>
        <v/>
      </c>
      <c r="S764" s="79"/>
      <c r="T764" s="72"/>
      <c r="U764" s="72"/>
      <c r="V764" s="72"/>
    </row>
    <row r="765" spans="1:22">
      <c r="A765" s="4" t="str">
        <f>IF('Odhad parametrů populace'!D768="","",'Odhad parametrů populace'!D768)</f>
        <v/>
      </c>
      <c r="B765" s="69" t="str">
        <f ca="1">IF(INDIRECT("A"&amp;ROW())="","",RANK(A765,[Data],1))</f>
        <v/>
      </c>
      <c r="C765" s="5" t="str">
        <f ca="1">IF(INDIRECT("A"&amp;ROW())="","",(B765-1)/COUNT([Data]))</f>
        <v/>
      </c>
      <c r="D765" s="5" t="str">
        <f ca="1">IF(INDIRECT("A"&amp;ROW())="","",B765/COUNT([Data]))</f>
        <v/>
      </c>
      <c r="E765" t="str">
        <f t="shared" ca="1" si="35"/>
        <v/>
      </c>
      <c r="F765" s="5" t="str">
        <f t="shared" ca="1" si="33"/>
        <v/>
      </c>
      <c r="G765" s="5" t="str">
        <f>IF(ROW()=7,MAX([D_i]),"")</f>
        <v/>
      </c>
      <c r="H765" s="69" t="str">
        <f ca="1">IF(INDIRECT("A"&amp;ROW())="","",RANK([Data],[Data],1)+COUNTIF([Data],Tabulka249[[#This Row],[Data]])-1)</f>
        <v/>
      </c>
      <c r="I765" s="5" t="str">
        <f ca="1">IF(INDIRECT("A"&amp;ROW())="","",(Tabulka249[[#This Row],[Pořadí2 - i2]]-1)/COUNT([Data]))</f>
        <v/>
      </c>
      <c r="J765" s="5" t="str">
        <f ca="1">IF(INDIRECT("A"&amp;ROW())="","",H765/COUNT([Data]))</f>
        <v/>
      </c>
      <c r="K765" s="72" t="str">
        <f ca="1">IF(INDIRECT("A"&amp;ROW())="","",NORMDIST(Tabulka249[[#This Row],[Data]],$X$6,$X$7,1))</f>
        <v/>
      </c>
      <c r="L765" s="5" t="str">
        <f t="shared" ca="1" si="34"/>
        <v/>
      </c>
      <c r="M765" s="5" t="str">
        <f>IF(ROW()=7,MAX(Tabulka249[D_i]),"")</f>
        <v/>
      </c>
      <c r="N765" s="5"/>
      <c r="O765" s="80"/>
      <c r="P765" s="80"/>
      <c r="Q765" s="80"/>
      <c r="R765" s="76" t="str">
        <f>IF(ROW()=7,IF(SUM([pomocná])&gt;0,SUM([pomocná]),1.36/SQRT(COUNT(Tabulka249[Data]))),"")</f>
        <v/>
      </c>
      <c r="S765" s="79"/>
      <c r="T765" s="72"/>
      <c r="U765" s="72"/>
      <c r="V765" s="72"/>
    </row>
    <row r="766" spans="1:22">
      <c r="A766" s="4" t="str">
        <f>IF('Odhad parametrů populace'!D769="","",'Odhad parametrů populace'!D769)</f>
        <v/>
      </c>
      <c r="B766" s="69" t="str">
        <f ca="1">IF(INDIRECT("A"&amp;ROW())="","",RANK(A766,[Data],1))</f>
        <v/>
      </c>
      <c r="C766" s="5" t="str">
        <f ca="1">IF(INDIRECT("A"&amp;ROW())="","",(B766-1)/COUNT([Data]))</f>
        <v/>
      </c>
      <c r="D766" s="5" t="str">
        <f ca="1">IF(INDIRECT("A"&amp;ROW())="","",B766/COUNT([Data]))</f>
        <v/>
      </c>
      <c r="E766" t="str">
        <f t="shared" ca="1" si="35"/>
        <v/>
      </c>
      <c r="F766" s="5" t="str">
        <f t="shared" ca="1" si="33"/>
        <v/>
      </c>
      <c r="G766" s="5" t="str">
        <f>IF(ROW()=7,MAX([D_i]),"")</f>
        <v/>
      </c>
      <c r="H766" s="69" t="str">
        <f ca="1">IF(INDIRECT("A"&amp;ROW())="","",RANK([Data],[Data],1)+COUNTIF([Data],Tabulka249[[#This Row],[Data]])-1)</f>
        <v/>
      </c>
      <c r="I766" s="5" t="str">
        <f ca="1">IF(INDIRECT("A"&amp;ROW())="","",(Tabulka249[[#This Row],[Pořadí2 - i2]]-1)/COUNT([Data]))</f>
        <v/>
      </c>
      <c r="J766" s="5" t="str">
        <f ca="1">IF(INDIRECT("A"&amp;ROW())="","",H766/COUNT([Data]))</f>
        <v/>
      </c>
      <c r="K766" s="72" t="str">
        <f ca="1">IF(INDIRECT("A"&amp;ROW())="","",NORMDIST(Tabulka249[[#This Row],[Data]],$X$6,$X$7,1))</f>
        <v/>
      </c>
      <c r="L766" s="5" t="str">
        <f t="shared" ca="1" si="34"/>
        <v/>
      </c>
      <c r="M766" s="5" t="str">
        <f>IF(ROW()=7,MAX(Tabulka249[D_i]),"")</f>
        <v/>
      </c>
      <c r="N766" s="5"/>
      <c r="O766" s="80"/>
      <c r="P766" s="80"/>
      <c r="Q766" s="80"/>
      <c r="R766" s="76" t="str">
        <f>IF(ROW()=7,IF(SUM([pomocná])&gt;0,SUM([pomocná]),1.36/SQRT(COUNT(Tabulka249[Data]))),"")</f>
        <v/>
      </c>
      <c r="S766" s="79"/>
      <c r="T766" s="72"/>
      <c r="U766" s="72"/>
      <c r="V766" s="72"/>
    </row>
    <row r="767" spans="1:22">
      <c r="A767" s="4" t="str">
        <f>IF('Odhad parametrů populace'!D770="","",'Odhad parametrů populace'!D770)</f>
        <v/>
      </c>
      <c r="B767" s="69" t="str">
        <f ca="1">IF(INDIRECT("A"&amp;ROW())="","",RANK(A767,[Data],1))</f>
        <v/>
      </c>
      <c r="C767" s="5" t="str">
        <f ca="1">IF(INDIRECT("A"&amp;ROW())="","",(B767-1)/COUNT([Data]))</f>
        <v/>
      </c>
      <c r="D767" s="5" t="str">
        <f ca="1">IF(INDIRECT("A"&amp;ROW())="","",B767/COUNT([Data]))</f>
        <v/>
      </c>
      <c r="E767" t="str">
        <f t="shared" ca="1" si="35"/>
        <v/>
      </c>
      <c r="F767" s="5" t="str">
        <f t="shared" ca="1" si="33"/>
        <v/>
      </c>
      <c r="G767" s="5" t="str">
        <f>IF(ROW()=7,MAX([D_i]),"")</f>
        <v/>
      </c>
      <c r="H767" s="69" t="str">
        <f ca="1">IF(INDIRECT("A"&amp;ROW())="","",RANK([Data],[Data],1)+COUNTIF([Data],Tabulka249[[#This Row],[Data]])-1)</f>
        <v/>
      </c>
      <c r="I767" s="5" t="str">
        <f ca="1">IF(INDIRECT("A"&amp;ROW())="","",(Tabulka249[[#This Row],[Pořadí2 - i2]]-1)/COUNT([Data]))</f>
        <v/>
      </c>
      <c r="J767" s="5" t="str">
        <f ca="1">IF(INDIRECT("A"&amp;ROW())="","",H767/COUNT([Data]))</f>
        <v/>
      </c>
      <c r="K767" s="72" t="str">
        <f ca="1">IF(INDIRECT("A"&amp;ROW())="","",NORMDIST(Tabulka249[[#This Row],[Data]],$X$6,$X$7,1))</f>
        <v/>
      </c>
      <c r="L767" s="5" t="str">
        <f t="shared" ca="1" si="34"/>
        <v/>
      </c>
      <c r="M767" s="5" t="str">
        <f>IF(ROW()=7,MAX(Tabulka249[D_i]),"")</f>
        <v/>
      </c>
      <c r="N767" s="5"/>
      <c r="O767" s="80"/>
      <c r="P767" s="80"/>
      <c r="Q767" s="80"/>
      <c r="R767" s="76" t="str">
        <f>IF(ROW()=7,IF(SUM([pomocná])&gt;0,SUM([pomocná]),1.36/SQRT(COUNT(Tabulka249[Data]))),"")</f>
        <v/>
      </c>
      <c r="S767" s="79"/>
      <c r="T767" s="72"/>
      <c r="U767" s="72"/>
      <c r="V767" s="72"/>
    </row>
    <row r="768" spans="1:22">
      <c r="A768" s="4" t="str">
        <f>IF('Odhad parametrů populace'!D771="","",'Odhad parametrů populace'!D771)</f>
        <v/>
      </c>
      <c r="B768" s="69" t="str">
        <f ca="1">IF(INDIRECT("A"&amp;ROW())="","",RANK(A768,[Data],1))</f>
        <v/>
      </c>
      <c r="C768" s="5" t="str">
        <f ca="1">IF(INDIRECT("A"&amp;ROW())="","",(B768-1)/COUNT([Data]))</f>
        <v/>
      </c>
      <c r="D768" s="5" t="str">
        <f ca="1">IF(INDIRECT("A"&amp;ROW())="","",B768/COUNT([Data]))</f>
        <v/>
      </c>
      <c r="E768" t="str">
        <f t="shared" ca="1" si="35"/>
        <v/>
      </c>
      <c r="F768" s="5" t="str">
        <f t="shared" ca="1" si="33"/>
        <v/>
      </c>
      <c r="G768" s="5" t="str">
        <f>IF(ROW()=7,MAX([D_i]),"")</f>
        <v/>
      </c>
      <c r="H768" s="69" t="str">
        <f ca="1">IF(INDIRECT("A"&amp;ROW())="","",RANK([Data],[Data],1)+COUNTIF([Data],Tabulka249[[#This Row],[Data]])-1)</f>
        <v/>
      </c>
      <c r="I768" s="5" t="str">
        <f ca="1">IF(INDIRECT("A"&amp;ROW())="","",(Tabulka249[[#This Row],[Pořadí2 - i2]]-1)/COUNT([Data]))</f>
        <v/>
      </c>
      <c r="J768" s="5" t="str">
        <f ca="1">IF(INDIRECT("A"&amp;ROW())="","",H768/COUNT([Data]))</f>
        <v/>
      </c>
      <c r="K768" s="72" t="str">
        <f ca="1">IF(INDIRECT("A"&amp;ROW())="","",NORMDIST(Tabulka249[[#This Row],[Data]],$X$6,$X$7,1))</f>
        <v/>
      </c>
      <c r="L768" s="5" t="str">
        <f t="shared" ca="1" si="34"/>
        <v/>
      </c>
      <c r="M768" s="5" t="str">
        <f>IF(ROW()=7,MAX(Tabulka249[D_i]),"")</f>
        <v/>
      </c>
      <c r="N768" s="5"/>
      <c r="O768" s="80"/>
      <c r="P768" s="80"/>
      <c r="Q768" s="80"/>
      <c r="R768" s="76" t="str">
        <f>IF(ROW()=7,IF(SUM([pomocná])&gt;0,SUM([pomocná]),1.36/SQRT(COUNT(Tabulka249[Data]))),"")</f>
        <v/>
      </c>
      <c r="S768" s="79"/>
      <c r="T768" s="72"/>
      <c r="U768" s="72"/>
      <c r="V768" s="72"/>
    </row>
    <row r="769" spans="1:22">
      <c r="A769" s="4" t="str">
        <f>IF('Odhad parametrů populace'!D772="","",'Odhad parametrů populace'!D772)</f>
        <v/>
      </c>
      <c r="B769" s="69" t="str">
        <f ca="1">IF(INDIRECT("A"&amp;ROW())="","",RANK(A769,[Data],1))</f>
        <v/>
      </c>
      <c r="C769" s="5" t="str">
        <f ca="1">IF(INDIRECT("A"&amp;ROW())="","",(B769-1)/COUNT([Data]))</f>
        <v/>
      </c>
      <c r="D769" s="5" t="str">
        <f ca="1">IF(INDIRECT("A"&amp;ROW())="","",B769/COUNT([Data]))</f>
        <v/>
      </c>
      <c r="E769" t="str">
        <f t="shared" ca="1" si="35"/>
        <v/>
      </c>
      <c r="F769" s="5" t="str">
        <f t="shared" ca="1" si="33"/>
        <v/>
      </c>
      <c r="G769" s="5" t="str">
        <f>IF(ROW()=7,MAX([D_i]),"")</f>
        <v/>
      </c>
      <c r="H769" s="69" t="str">
        <f ca="1">IF(INDIRECT("A"&amp;ROW())="","",RANK([Data],[Data],1)+COUNTIF([Data],Tabulka249[[#This Row],[Data]])-1)</f>
        <v/>
      </c>
      <c r="I769" s="5" t="str">
        <f ca="1">IF(INDIRECT("A"&amp;ROW())="","",(Tabulka249[[#This Row],[Pořadí2 - i2]]-1)/COUNT([Data]))</f>
        <v/>
      </c>
      <c r="J769" s="5" t="str">
        <f ca="1">IF(INDIRECT("A"&amp;ROW())="","",H769/COUNT([Data]))</f>
        <v/>
      </c>
      <c r="K769" s="72" t="str">
        <f ca="1">IF(INDIRECT("A"&amp;ROW())="","",NORMDIST(Tabulka249[[#This Row],[Data]],$X$6,$X$7,1))</f>
        <v/>
      </c>
      <c r="L769" s="5" t="str">
        <f t="shared" ca="1" si="34"/>
        <v/>
      </c>
      <c r="M769" s="5" t="str">
        <f>IF(ROW()=7,MAX(Tabulka249[D_i]),"")</f>
        <v/>
      </c>
      <c r="N769" s="5"/>
      <c r="O769" s="80"/>
      <c r="P769" s="80"/>
      <c r="Q769" s="80"/>
      <c r="R769" s="76" t="str">
        <f>IF(ROW()=7,IF(SUM([pomocná])&gt;0,SUM([pomocná]),1.36/SQRT(COUNT(Tabulka249[Data]))),"")</f>
        <v/>
      </c>
      <c r="S769" s="79"/>
      <c r="T769" s="72"/>
      <c r="U769" s="72"/>
      <c r="V769" s="72"/>
    </row>
    <row r="770" spans="1:22">
      <c r="A770" s="4" t="str">
        <f>IF('Odhad parametrů populace'!D773="","",'Odhad parametrů populace'!D773)</f>
        <v/>
      </c>
      <c r="B770" s="69" t="str">
        <f ca="1">IF(INDIRECT("A"&amp;ROW())="","",RANK(A770,[Data],1))</f>
        <v/>
      </c>
      <c r="C770" s="5" t="str">
        <f ca="1">IF(INDIRECT("A"&amp;ROW())="","",(B770-1)/COUNT([Data]))</f>
        <v/>
      </c>
      <c r="D770" s="5" t="str">
        <f ca="1">IF(INDIRECT("A"&amp;ROW())="","",B770/COUNT([Data]))</f>
        <v/>
      </c>
      <c r="E770" t="str">
        <f t="shared" ca="1" si="35"/>
        <v/>
      </c>
      <c r="F770" s="5" t="str">
        <f t="shared" ca="1" si="33"/>
        <v/>
      </c>
      <c r="G770" s="5" t="str">
        <f>IF(ROW()=7,MAX([D_i]),"")</f>
        <v/>
      </c>
      <c r="H770" s="69" t="str">
        <f ca="1">IF(INDIRECT("A"&amp;ROW())="","",RANK([Data],[Data],1)+COUNTIF([Data],Tabulka249[[#This Row],[Data]])-1)</f>
        <v/>
      </c>
      <c r="I770" s="5" t="str">
        <f ca="1">IF(INDIRECT("A"&amp;ROW())="","",(Tabulka249[[#This Row],[Pořadí2 - i2]]-1)/COUNT([Data]))</f>
        <v/>
      </c>
      <c r="J770" s="5" t="str">
        <f ca="1">IF(INDIRECT("A"&amp;ROW())="","",H770/COUNT([Data]))</f>
        <v/>
      </c>
      <c r="K770" s="72" t="str">
        <f ca="1">IF(INDIRECT("A"&amp;ROW())="","",NORMDIST(Tabulka249[[#This Row],[Data]],$X$6,$X$7,1))</f>
        <v/>
      </c>
      <c r="L770" s="5" t="str">
        <f t="shared" ca="1" si="34"/>
        <v/>
      </c>
      <c r="M770" s="5" t="str">
        <f>IF(ROW()=7,MAX(Tabulka249[D_i]),"")</f>
        <v/>
      </c>
      <c r="N770" s="5"/>
      <c r="O770" s="80"/>
      <c r="P770" s="80"/>
      <c r="Q770" s="80"/>
      <c r="R770" s="76" t="str">
        <f>IF(ROW()=7,IF(SUM([pomocná])&gt;0,SUM([pomocná]),1.36/SQRT(COUNT(Tabulka249[Data]))),"")</f>
        <v/>
      </c>
      <c r="S770" s="79"/>
      <c r="T770" s="72"/>
      <c r="U770" s="72"/>
      <c r="V770" s="72"/>
    </row>
    <row r="771" spans="1:22">
      <c r="A771" s="4" t="str">
        <f>IF('Odhad parametrů populace'!D774="","",'Odhad parametrů populace'!D774)</f>
        <v/>
      </c>
      <c r="B771" s="69" t="str">
        <f ca="1">IF(INDIRECT("A"&amp;ROW())="","",RANK(A771,[Data],1))</f>
        <v/>
      </c>
      <c r="C771" s="5" t="str">
        <f ca="1">IF(INDIRECT("A"&amp;ROW())="","",(B771-1)/COUNT([Data]))</f>
        <v/>
      </c>
      <c r="D771" s="5" t="str">
        <f ca="1">IF(INDIRECT("A"&amp;ROW())="","",B771/COUNT([Data]))</f>
        <v/>
      </c>
      <c r="E771" t="str">
        <f t="shared" ca="1" si="35"/>
        <v/>
      </c>
      <c r="F771" s="5" t="str">
        <f t="shared" ca="1" si="33"/>
        <v/>
      </c>
      <c r="G771" s="5" t="str">
        <f>IF(ROW()=7,MAX([D_i]),"")</f>
        <v/>
      </c>
      <c r="H771" s="69" t="str">
        <f ca="1">IF(INDIRECT("A"&amp;ROW())="","",RANK([Data],[Data],1)+COUNTIF([Data],Tabulka249[[#This Row],[Data]])-1)</f>
        <v/>
      </c>
      <c r="I771" s="5" t="str">
        <f ca="1">IF(INDIRECT("A"&amp;ROW())="","",(Tabulka249[[#This Row],[Pořadí2 - i2]]-1)/COUNT([Data]))</f>
        <v/>
      </c>
      <c r="J771" s="5" t="str">
        <f ca="1">IF(INDIRECT("A"&amp;ROW())="","",H771/COUNT([Data]))</f>
        <v/>
      </c>
      <c r="K771" s="72" t="str">
        <f ca="1">IF(INDIRECT("A"&amp;ROW())="","",NORMDIST(Tabulka249[[#This Row],[Data]],$X$6,$X$7,1))</f>
        <v/>
      </c>
      <c r="L771" s="5" t="str">
        <f t="shared" ca="1" si="34"/>
        <v/>
      </c>
      <c r="M771" s="5" t="str">
        <f>IF(ROW()=7,MAX(Tabulka249[D_i]),"")</f>
        <v/>
      </c>
      <c r="N771" s="5"/>
      <c r="O771" s="80"/>
      <c r="P771" s="80"/>
      <c r="Q771" s="80"/>
      <c r="R771" s="76" t="str">
        <f>IF(ROW()=7,IF(SUM([pomocná])&gt;0,SUM([pomocná]),1.36/SQRT(COUNT(Tabulka249[Data]))),"")</f>
        <v/>
      </c>
      <c r="S771" s="79"/>
      <c r="T771" s="72"/>
      <c r="U771" s="72"/>
      <c r="V771" s="72"/>
    </row>
    <row r="772" spans="1:22">
      <c r="A772" s="4" t="str">
        <f>IF('Odhad parametrů populace'!D775="","",'Odhad parametrů populace'!D775)</f>
        <v/>
      </c>
      <c r="B772" s="69" t="str">
        <f ca="1">IF(INDIRECT("A"&amp;ROW())="","",RANK(A772,[Data],1))</f>
        <v/>
      </c>
      <c r="C772" s="5" t="str">
        <f ca="1">IF(INDIRECT("A"&amp;ROW())="","",(B772-1)/COUNT([Data]))</f>
        <v/>
      </c>
      <c r="D772" s="5" t="str">
        <f ca="1">IF(INDIRECT("A"&amp;ROW())="","",B772/COUNT([Data]))</f>
        <v/>
      </c>
      <c r="E772" t="str">
        <f t="shared" ca="1" si="35"/>
        <v/>
      </c>
      <c r="F772" s="5" t="str">
        <f t="shared" ca="1" si="33"/>
        <v/>
      </c>
      <c r="G772" s="5" t="str">
        <f>IF(ROW()=7,MAX([D_i]),"")</f>
        <v/>
      </c>
      <c r="H772" s="69" t="str">
        <f ca="1">IF(INDIRECT("A"&amp;ROW())="","",RANK([Data],[Data],1)+COUNTIF([Data],Tabulka249[[#This Row],[Data]])-1)</f>
        <v/>
      </c>
      <c r="I772" s="5" t="str">
        <f ca="1">IF(INDIRECT("A"&amp;ROW())="","",(Tabulka249[[#This Row],[Pořadí2 - i2]]-1)/COUNT([Data]))</f>
        <v/>
      </c>
      <c r="J772" s="5" t="str">
        <f ca="1">IF(INDIRECT("A"&amp;ROW())="","",H772/COUNT([Data]))</f>
        <v/>
      </c>
      <c r="K772" s="72" t="str">
        <f ca="1">IF(INDIRECT("A"&amp;ROW())="","",NORMDIST(Tabulka249[[#This Row],[Data]],$X$6,$X$7,1))</f>
        <v/>
      </c>
      <c r="L772" s="5" t="str">
        <f t="shared" ca="1" si="34"/>
        <v/>
      </c>
      <c r="M772" s="5" t="str">
        <f>IF(ROW()=7,MAX(Tabulka249[D_i]),"")</f>
        <v/>
      </c>
      <c r="N772" s="5"/>
      <c r="O772" s="80"/>
      <c r="P772" s="80"/>
      <c r="Q772" s="80"/>
      <c r="R772" s="76" t="str">
        <f>IF(ROW()=7,IF(SUM([pomocná])&gt;0,SUM([pomocná]),1.36/SQRT(COUNT(Tabulka249[Data]))),"")</f>
        <v/>
      </c>
      <c r="S772" s="79"/>
      <c r="T772" s="72"/>
      <c r="U772" s="72"/>
      <c r="V772" s="72"/>
    </row>
    <row r="773" spans="1:22">
      <c r="A773" s="4" t="str">
        <f>IF('Odhad parametrů populace'!D776="","",'Odhad parametrů populace'!D776)</f>
        <v/>
      </c>
      <c r="B773" s="69" t="str">
        <f ca="1">IF(INDIRECT("A"&amp;ROW())="","",RANK(A773,[Data],1))</f>
        <v/>
      </c>
      <c r="C773" s="5" t="str">
        <f ca="1">IF(INDIRECT("A"&amp;ROW())="","",(B773-1)/COUNT([Data]))</f>
        <v/>
      </c>
      <c r="D773" s="5" t="str">
        <f ca="1">IF(INDIRECT("A"&amp;ROW())="","",B773/COUNT([Data]))</f>
        <v/>
      </c>
      <c r="E773" t="str">
        <f t="shared" ca="1" si="35"/>
        <v/>
      </c>
      <c r="F773" s="5" t="str">
        <f t="shared" ca="1" si="33"/>
        <v/>
      </c>
      <c r="G773" s="5" t="str">
        <f>IF(ROW()=7,MAX([D_i]),"")</f>
        <v/>
      </c>
      <c r="H773" s="69" t="str">
        <f ca="1">IF(INDIRECT("A"&amp;ROW())="","",RANK([Data],[Data],1)+COUNTIF([Data],Tabulka249[[#This Row],[Data]])-1)</f>
        <v/>
      </c>
      <c r="I773" s="5" t="str">
        <f ca="1">IF(INDIRECT("A"&amp;ROW())="","",(Tabulka249[[#This Row],[Pořadí2 - i2]]-1)/COUNT([Data]))</f>
        <v/>
      </c>
      <c r="J773" s="5" t="str">
        <f ca="1">IF(INDIRECT("A"&amp;ROW())="","",H773/COUNT([Data]))</f>
        <v/>
      </c>
      <c r="K773" s="72" t="str">
        <f ca="1">IF(INDIRECT("A"&amp;ROW())="","",NORMDIST(Tabulka249[[#This Row],[Data]],$X$6,$X$7,1))</f>
        <v/>
      </c>
      <c r="L773" s="5" t="str">
        <f t="shared" ca="1" si="34"/>
        <v/>
      </c>
      <c r="M773" s="5" t="str">
        <f>IF(ROW()=7,MAX(Tabulka249[D_i]),"")</f>
        <v/>
      </c>
      <c r="N773" s="5"/>
      <c r="O773" s="80"/>
      <c r="P773" s="80"/>
      <c r="Q773" s="80"/>
      <c r="R773" s="76" t="str">
        <f>IF(ROW()=7,IF(SUM([pomocná])&gt;0,SUM([pomocná]),1.36/SQRT(COUNT(Tabulka249[Data]))),"")</f>
        <v/>
      </c>
      <c r="S773" s="79"/>
      <c r="T773" s="72"/>
      <c r="U773" s="72"/>
      <c r="V773" s="72"/>
    </row>
    <row r="774" spans="1:22">
      <c r="A774" s="4" t="str">
        <f>IF('Odhad parametrů populace'!D777="","",'Odhad parametrů populace'!D777)</f>
        <v/>
      </c>
      <c r="B774" s="69" t="str">
        <f ca="1">IF(INDIRECT("A"&amp;ROW())="","",RANK(A774,[Data],1))</f>
        <v/>
      </c>
      <c r="C774" s="5" t="str">
        <f ca="1">IF(INDIRECT("A"&amp;ROW())="","",(B774-1)/COUNT([Data]))</f>
        <v/>
      </c>
      <c r="D774" s="5" t="str">
        <f ca="1">IF(INDIRECT("A"&amp;ROW())="","",B774/COUNT([Data]))</f>
        <v/>
      </c>
      <c r="E774" t="str">
        <f t="shared" ca="1" si="35"/>
        <v/>
      </c>
      <c r="F774" s="5" t="str">
        <f t="shared" ca="1" si="33"/>
        <v/>
      </c>
      <c r="G774" s="5" t="str">
        <f>IF(ROW()=7,MAX([D_i]),"")</f>
        <v/>
      </c>
      <c r="H774" s="69" t="str">
        <f ca="1">IF(INDIRECT("A"&amp;ROW())="","",RANK([Data],[Data],1)+COUNTIF([Data],Tabulka249[[#This Row],[Data]])-1)</f>
        <v/>
      </c>
      <c r="I774" s="5" t="str">
        <f ca="1">IF(INDIRECT("A"&amp;ROW())="","",(Tabulka249[[#This Row],[Pořadí2 - i2]]-1)/COUNT([Data]))</f>
        <v/>
      </c>
      <c r="J774" s="5" t="str">
        <f ca="1">IF(INDIRECT("A"&amp;ROW())="","",H774/COUNT([Data]))</f>
        <v/>
      </c>
      <c r="K774" s="72" t="str">
        <f ca="1">IF(INDIRECT("A"&amp;ROW())="","",NORMDIST(Tabulka249[[#This Row],[Data]],$X$6,$X$7,1))</f>
        <v/>
      </c>
      <c r="L774" s="5" t="str">
        <f t="shared" ca="1" si="34"/>
        <v/>
      </c>
      <c r="M774" s="5" t="str">
        <f>IF(ROW()=7,MAX(Tabulka249[D_i]),"")</f>
        <v/>
      </c>
      <c r="N774" s="5"/>
      <c r="O774" s="80"/>
      <c r="P774" s="80"/>
      <c r="Q774" s="80"/>
      <c r="R774" s="76" t="str">
        <f>IF(ROW()=7,IF(SUM([pomocná])&gt;0,SUM([pomocná]),1.36/SQRT(COUNT(Tabulka249[Data]))),"")</f>
        <v/>
      </c>
      <c r="S774" s="79"/>
      <c r="T774" s="72"/>
      <c r="U774" s="72"/>
      <c r="V774" s="72"/>
    </row>
    <row r="775" spans="1:22">
      <c r="A775" s="4" t="str">
        <f>IF('Odhad parametrů populace'!D778="","",'Odhad parametrů populace'!D778)</f>
        <v/>
      </c>
      <c r="B775" s="69" t="str">
        <f ca="1">IF(INDIRECT("A"&amp;ROW())="","",RANK(A775,[Data],1))</f>
        <v/>
      </c>
      <c r="C775" s="5" t="str">
        <f ca="1">IF(INDIRECT("A"&amp;ROW())="","",(B775-1)/COUNT([Data]))</f>
        <v/>
      </c>
      <c r="D775" s="5" t="str">
        <f ca="1">IF(INDIRECT("A"&amp;ROW())="","",B775/COUNT([Data]))</f>
        <v/>
      </c>
      <c r="E775" t="str">
        <f t="shared" ca="1" si="35"/>
        <v/>
      </c>
      <c r="F775" s="5" t="str">
        <f t="shared" ref="F775:F838" ca="1" si="36">IF(INDIRECT("A"&amp;ROW())="","",MAX(ABS(C775-E775),ABS(D775-E775)))</f>
        <v/>
      </c>
      <c r="G775" s="5" t="str">
        <f>IF(ROW()=7,MAX([D_i]),"")</f>
        <v/>
      </c>
      <c r="H775" s="69" t="str">
        <f ca="1">IF(INDIRECT("A"&amp;ROW())="","",RANK([Data],[Data],1)+COUNTIF([Data],Tabulka249[[#This Row],[Data]])-1)</f>
        <v/>
      </c>
      <c r="I775" s="5" t="str">
        <f ca="1">IF(INDIRECT("A"&amp;ROW())="","",(Tabulka249[[#This Row],[Pořadí2 - i2]]-1)/COUNT([Data]))</f>
        <v/>
      </c>
      <c r="J775" s="5" t="str">
        <f ca="1">IF(INDIRECT("A"&amp;ROW())="","",H775/COUNT([Data]))</f>
        <v/>
      </c>
      <c r="K775" s="72" t="str">
        <f ca="1">IF(INDIRECT("A"&amp;ROW())="","",NORMDIST(Tabulka249[[#This Row],[Data]],$X$6,$X$7,1))</f>
        <v/>
      </c>
      <c r="L775" s="5" t="str">
        <f t="shared" ref="L775:L838" ca="1" si="37">IF(INDIRECT("A"&amp;ROW())="","",MAX(ABS(I775-K775),ABS(J775-K775)))</f>
        <v/>
      </c>
      <c r="M775" s="5" t="str">
        <f>IF(ROW()=7,MAX(Tabulka249[D_i]),"")</f>
        <v/>
      </c>
      <c r="N775" s="5"/>
      <c r="O775" s="80"/>
      <c r="P775" s="80"/>
      <c r="Q775" s="80"/>
      <c r="R775" s="76" t="str">
        <f>IF(ROW()=7,IF(SUM([pomocná])&gt;0,SUM([pomocná]),1.36/SQRT(COUNT(Tabulka249[Data]))),"")</f>
        <v/>
      </c>
      <c r="S775" s="79"/>
      <c r="T775" s="72"/>
      <c r="U775" s="72"/>
      <c r="V775" s="72"/>
    </row>
    <row r="776" spans="1:22">
      <c r="A776" s="4" t="str">
        <f>IF('Odhad parametrů populace'!D779="","",'Odhad parametrů populace'!D779)</f>
        <v/>
      </c>
      <c r="B776" s="69" t="str">
        <f ca="1">IF(INDIRECT("A"&amp;ROW())="","",RANK(A776,[Data],1))</f>
        <v/>
      </c>
      <c r="C776" s="5" t="str">
        <f ca="1">IF(INDIRECT("A"&amp;ROW())="","",(B776-1)/COUNT([Data]))</f>
        <v/>
      </c>
      <c r="D776" s="5" t="str">
        <f ca="1">IF(INDIRECT("A"&amp;ROW())="","",B776/COUNT([Data]))</f>
        <v/>
      </c>
      <c r="E776" t="str">
        <f t="shared" ref="E776:E839" ca="1" si="38">IF(INDIRECT("A"&amp;ROW())="","",NORMDIST(A776,$X$6,$X$7,1))</f>
        <v/>
      </c>
      <c r="F776" s="5" t="str">
        <f t="shared" ca="1" si="36"/>
        <v/>
      </c>
      <c r="G776" s="5" t="str">
        <f>IF(ROW()=7,MAX([D_i]),"")</f>
        <v/>
      </c>
      <c r="H776" s="69" t="str">
        <f ca="1">IF(INDIRECT("A"&amp;ROW())="","",RANK([Data],[Data],1)+COUNTIF([Data],Tabulka249[[#This Row],[Data]])-1)</f>
        <v/>
      </c>
      <c r="I776" s="5" t="str">
        <f ca="1">IF(INDIRECT("A"&amp;ROW())="","",(Tabulka249[[#This Row],[Pořadí2 - i2]]-1)/COUNT([Data]))</f>
        <v/>
      </c>
      <c r="J776" s="5" t="str">
        <f ca="1">IF(INDIRECT("A"&amp;ROW())="","",H776/COUNT([Data]))</f>
        <v/>
      </c>
      <c r="K776" s="72" t="str">
        <f ca="1">IF(INDIRECT("A"&amp;ROW())="","",NORMDIST(Tabulka249[[#This Row],[Data]],$X$6,$X$7,1))</f>
        <v/>
      </c>
      <c r="L776" s="5" t="str">
        <f t="shared" ca="1" si="37"/>
        <v/>
      </c>
      <c r="M776" s="5" t="str">
        <f>IF(ROW()=7,MAX(Tabulka249[D_i]),"")</f>
        <v/>
      </c>
      <c r="N776" s="5"/>
      <c r="O776" s="80"/>
      <c r="P776" s="80"/>
      <c r="Q776" s="80"/>
      <c r="R776" s="76" t="str">
        <f>IF(ROW()=7,IF(SUM([pomocná])&gt;0,SUM([pomocná]),1.36/SQRT(COUNT(Tabulka249[Data]))),"")</f>
        <v/>
      </c>
      <c r="S776" s="79"/>
      <c r="T776" s="72"/>
      <c r="U776" s="72"/>
      <c r="V776" s="72"/>
    </row>
    <row r="777" spans="1:22">
      <c r="A777" s="4" t="str">
        <f>IF('Odhad parametrů populace'!D780="","",'Odhad parametrů populace'!D780)</f>
        <v/>
      </c>
      <c r="B777" s="69" t="str">
        <f ca="1">IF(INDIRECT("A"&amp;ROW())="","",RANK(A777,[Data],1))</f>
        <v/>
      </c>
      <c r="C777" s="5" t="str">
        <f ca="1">IF(INDIRECT("A"&amp;ROW())="","",(B777-1)/COUNT([Data]))</f>
        <v/>
      </c>
      <c r="D777" s="5" t="str">
        <f ca="1">IF(INDIRECT("A"&amp;ROW())="","",B777/COUNT([Data]))</f>
        <v/>
      </c>
      <c r="E777" t="str">
        <f t="shared" ca="1" si="38"/>
        <v/>
      </c>
      <c r="F777" s="5" t="str">
        <f t="shared" ca="1" si="36"/>
        <v/>
      </c>
      <c r="G777" s="5" t="str">
        <f>IF(ROW()=7,MAX([D_i]),"")</f>
        <v/>
      </c>
      <c r="H777" s="69" t="str">
        <f ca="1">IF(INDIRECT("A"&amp;ROW())="","",RANK([Data],[Data],1)+COUNTIF([Data],Tabulka249[[#This Row],[Data]])-1)</f>
        <v/>
      </c>
      <c r="I777" s="5" t="str">
        <f ca="1">IF(INDIRECT("A"&amp;ROW())="","",(Tabulka249[[#This Row],[Pořadí2 - i2]]-1)/COUNT([Data]))</f>
        <v/>
      </c>
      <c r="J777" s="5" t="str">
        <f ca="1">IF(INDIRECT("A"&amp;ROW())="","",H777/COUNT([Data]))</f>
        <v/>
      </c>
      <c r="K777" s="72" t="str">
        <f ca="1">IF(INDIRECT("A"&amp;ROW())="","",NORMDIST(Tabulka249[[#This Row],[Data]],$X$6,$X$7,1))</f>
        <v/>
      </c>
      <c r="L777" s="5" t="str">
        <f t="shared" ca="1" si="37"/>
        <v/>
      </c>
      <c r="M777" s="5" t="str">
        <f>IF(ROW()=7,MAX(Tabulka249[D_i]),"")</f>
        <v/>
      </c>
      <c r="N777" s="5"/>
      <c r="O777" s="80"/>
      <c r="P777" s="80"/>
      <c r="Q777" s="80"/>
      <c r="R777" s="76" t="str">
        <f>IF(ROW()=7,IF(SUM([pomocná])&gt;0,SUM([pomocná]),1.36/SQRT(COUNT(Tabulka249[Data]))),"")</f>
        <v/>
      </c>
      <c r="S777" s="79"/>
      <c r="T777" s="72"/>
      <c r="U777" s="72"/>
      <c r="V777" s="72"/>
    </row>
    <row r="778" spans="1:22">
      <c r="A778" s="4" t="str">
        <f>IF('Odhad parametrů populace'!D781="","",'Odhad parametrů populace'!D781)</f>
        <v/>
      </c>
      <c r="B778" s="69" t="str">
        <f ca="1">IF(INDIRECT("A"&amp;ROW())="","",RANK(A778,[Data],1))</f>
        <v/>
      </c>
      <c r="C778" s="5" t="str">
        <f ca="1">IF(INDIRECT("A"&amp;ROW())="","",(B778-1)/COUNT([Data]))</f>
        <v/>
      </c>
      <c r="D778" s="5" t="str">
        <f ca="1">IF(INDIRECT("A"&amp;ROW())="","",B778/COUNT([Data]))</f>
        <v/>
      </c>
      <c r="E778" t="str">
        <f t="shared" ca="1" si="38"/>
        <v/>
      </c>
      <c r="F778" s="5" t="str">
        <f t="shared" ca="1" si="36"/>
        <v/>
      </c>
      <c r="G778" s="5" t="str">
        <f>IF(ROW()=7,MAX([D_i]),"")</f>
        <v/>
      </c>
      <c r="H778" s="69" t="str">
        <f ca="1">IF(INDIRECT("A"&amp;ROW())="","",RANK([Data],[Data],1)+COUNTIF([Data],Tabulka249[[#This Row],[Data]])-1)</f>
        <v/>
      </c>
      <c r="I778" s="5" t="str">
        <f ca="1">IF(INDIRECT("A"&amp;ROW())="","",(Tabulka249[[#This Row],[Pořadí2 - i2]]-1)/COUNT([Data]))</f>
        <v/>
      </c>
      <c r="J778" s="5" t="str">
        <f ca="1">IF(INDIRECT("A"&amp;ROW())="","",H778/COUNT([Data]))</f>
        <v/>
      </c>
      <c r="K778" s="72" t="str">
        <f ca="1">IF(INDIRECT("A"&amp;ROW())="","",NORMDIST(Tabulka249[[#This Row],[Data]],$X$6,$X$7,1))</f>
        <v/>
      </c>
      <c r="L778" s="5" t="str">
        <f t="shared" ca="1" si="37"/>
        <v/>
      </c>
      <c r="M778" s="5" t="str">
        <f>IF(ROW()=7,MAX(Tabulka249[D_i]),"")</f>
        <v/>
      </c>
      <c r="N778" s="5"/>
      <c r="O778" s="80"/>
      <c r="P778" s="80"/>
      <c r="Q778" s="80"/>
      <c r="R778" s="76" t="str">
        <f>IF(ROW()=7,IF(SUM([pomocná])&gt;0,SUM([pomocná]),1.36/SQRT(COUNT(Tabulka249[Data]))),"")</f>
        <v/>
      </c>
      <c r="S778" s="79"/>
      <c r="T778" s="72"/>
      <c r="U778" s="72"/>
      <c r="V778" s="72"/>
    </row>
    <row r="779" spans="1:22">
      <c r="A779" s="4" t="str">
        <f>IF('Odhad parametrů populace'!D782="","",'Odhad parametrů populace'!D782)</f>
        <v/>
      </c>
      <c r="B779" s="69" t="str">
        <f ca="1">IF(INDIRECT("A"&amp;ROW())="","",RANK(A779,[Data],1))</f>
        <v/>
      </c>
      <c r="C779" s="5" t="str">
        <f ca="1">IF(INDIRECT("A"&amp;ROW())="","",(B779-1)/COUNT([Data]))</f>
        <v/>
      </c>
      <c r="D779" s="5" t="str">
        <f ca="1">IF(INDIRECT("A"&amp;ROW())="","",B779/COUNT([Data]))</f>
        <v/>
      </c>
      <c r="E779" t="str">
        <f t="shared" ca="1" si="38"/>
        <v/>
      </c>
      <c r="F779" s="5" t="str">
        <f t="shared" ca="1" si="36"/>
        <v/>
      </c>
      <c r="G779" s="5" t="str">
        <f>IF(ROW()=7,MAX([D_i]),"")</f>
        <v/>
      </c>
      <c r="H779" s="69" t="str">
        <f ca="1">IF(INDIRECT("A"&amp;ROW())="","",RANK([Data],[Data],1)+COUNTIF([Data],Tabulka249[[#This Row],[Data]])-1)</f>
        <v/>
      </c>
      <c r="I779" s="5" t="str">
        <f ca="1">IF(INDIRECT("A"&amp;ROW())="","",(Tabulka249[[#This Row],[Pořadí2 - i2]]-1)/COUNT([Data]))</f>
        <v/>
      </c>
      <c r="J779" s="5" t="str">
        <f ca="1">IF(INDIRECT("A"&amp;ROW())="","",H779/COUNT([Data]))</f>
        <v/>
      </c>
      <c r="K779" s="72" t="str">
        <f ca="1">IF(INDIRECT("A"&amp;ROW())="","",NORMDIST(Tabulka249[[#This Row],[Data]],$X$6,$X$7,1))</f>
        <v/>
      </c>
      <c r="L779" s="5" t="str">
        <f t="shared" ca="1" si="37"/>
        <v/>
      </c>
      <c r="M779" s="5" t="str">
        <f>IF(ROW()=7,MAX(Tabulka249[D_i]),"")</f>
        <v/>
      </c>
      <c r="N779" s="5"/>
      <c r="O779" s="80"/>
      <c r="P779" s="80"/>
      <c r="Q779" s="80"/>
      <c r="R779" s="76" t="str">
        <f>IF(ROW()=7,IF(SUM([pomocná])&gt;0,SUM([pomocná]),1.36/SQRT(COUNT(Tabulka249[Data]))),"")</f>
        <v/>
      </c>
      <c r="S779" s="79"/>
      <c r="T779" s="72"/>
      <c r="U779" s="72"/>
      <c r="V779" s="72"/>
    </row>
    <row r="780" spans="1:22">
      <c r="A780" s="4" t="str">
        <f>IF('Odhad parametrů populace'!D783="","",'Odhad parametrů populace'!D783)</f>
        <v/>
      </c>
      <c r="B780" s="69" t="str">
        <f ca="1">IF(INDIRECT("A"&amp;ROW())="","",RANK(A780,[Data],1))</f>
        <v/>
      </c>
      <c r="C780" s="5" t="str">
        <f ca="1">IF(INDIRECT("A"&amp;ROW())="","",(B780-1)/COUNT([Data]))</f>
        <v/>
      </c>
      <c r="D780" s="5" t="str">
        <f ca="1">IF(INDIRECT("A"&amp;ROW())="","",B780/COUNT([Data]))</f>
        <v/>
      </c>
      <c r="E780" t="str">
        <f t="shared" ca="1" si="38"/>
        <v/>
      </c>
      <c r="F780" s="5" t="str">
        <f t="shared" ca="1" si="36"/>
        <v/>
      </c>
      <c r="G780" s="5" t="str">
        <f>IF(ROW()=7,MAX([D_i]),"")</f>
        <v/>
      </c>
      <c r="H780" s="69" t="str">
        <f ca="1">IF(INDIRECT("A"&amp;ROW())="","",RANK([Data],[Data],1)+COUNTIF([Data],Tabulka249[[#This Row],[Data]])-1)</f>
        <v/>
      </c>
      <c r="I780" s="5" t="str">
        <f ca="1">IF(INDIRECT("A"&amp;ROW())="","",(Tabulka249[[#This Row],[Pořadí2 - i2]]-1)/COUNT([Data]))</f>
        <v/>
      </c>
      <c r="J780" s="5" t="str">
        <f ca="1">IF(INDIRECT("A"&amp;ROW())="","",H780/COUNT([Data]))</f>
        <v/>
      </c>
      <c r="K780" s="72" t="str">
        <f ca="1">IF(INDIRECT("A"&amp;ROW())="","",NORMDIST(Tabulka249[[#This Row],[Data]],$X$6,$X$7,1))</f>
        <v/>
      </c>
      <c r="L780" s="5" t="str">
        <f t="shared" ca="1" si="37"/>
        <v/>
      </c>
      <c r="M780" s="5" t="str">
        <f>IF(ROW()=7,MAX(Tabulka249[D_i]),"")</f>
        <v/>
      </c>
      <c r="N780" s="5"/>
      <c r="O780" s="80"/>
      <c r="P780" s="80"/>
      <c r="Q780" s="80"/>
      <c r="R780" s="76" t="str">
        <f>IF(ROW()=7,IF(SUM([pomocná])&gt;0,SUM([pomocná]),1.36/SQRT(COUNT(Tabulka249[Data]))),"")</f>
        <v/>
      </c>
      <c r="S780" s="79"/>
      <c r="T780" s="72"/>
      <c r="U780" s="72"/>
      <c r="V780" s="72"/>
    </row>
    <row r="781" spans="1:22">
      <c r="A781" s="4" t="str">
        <f>IF('Odhad parametrů populace'!D784="","",'Odhad parametrů populace'!D784)</f>
        <v/>
      </c>
      <c r="B781" s="69" t="str">
        <f ca="1">IF(INDIRECT("A"&amp;ROW())="","",RANK(A781,[Data],1))</f>
        <v/>
      </c>
      <c r="C781" s="5" t="str">
        <f ca="1">IF(INDIRECT("A"&amp;ROW())="","",(B781-1)/COUNT([Data]))</f>
        <v/>
      </c>
      <c r="D781" s="5" t="str">
        <f ca="1">IF(INDIRECT("A"&amp;ROW())="","",B781/COUNT([Data]))</f>
        <v/>
      </c>
      <c r="E781" t="str">
        <f t="shared" ca="1" si="38"/>
        <v/>
      </c>
      <c r="F781" s="5" t="str">
        <f t="shared" ca="1" si="36"/>
        <v/>
      </c>
      <c r="G781" s="5" t="str">
        <f>IF(ROW()=7,MAX([D_i]),"")</f>
        <v/>
      </c>
      <c r="H781" s="69" t="str">
        <f ca="1">IF(INDIRECT("A"&amp;ROW())="","",RANK([Data],[Data],1)+COUNTIF([Data],Tabulka249[[#This Row],[Data]])-1)</f>
        <v/>
      </c>
      <c r="I781" s="5" t="str">
        <f ca="1">IF(INDIRECT("A"&amp;ROW())="","",(Tabulka249[[#This Row],[Pořadí2 - i2]]-1)/COUNT([Data]))</f>
        <v/>
      </c>
      <c r="J781" s="5" t="str">
        <f ca="1">IF(INDIRECT("A"&amp;ROW())="","",H781/COUNT([Data]))</f>
        <v/>
      </c>
      <c r="K781" s="72" t="str">
        <f ca="1">IF(INDIRECT("A"&amp;ROW())="","",NORMDIST(Tabulka249[[#This Row],[Data]],$X$6,$X$7,1))</f>
        <v/>
      </c>
      <c r="L781" s="5" t="str">
        <f t="shared" ca="1" si="37"/>
        <v/>
      </c>
      <c r="M781" s="5" t="str">
        <f>IF(ROW()=7,MAX(Tabulka249[D_i]),"")</f>
        <v/>
      </c>
      <c r="N781" s="5"/>
      <c r="O781" s="80"/>
      <c r="P781" s="80"/>
      <c r="Q781" s="80"/>
      <c r="R781" s="76" t="str">
        <f>IF(ROW()=7,IF(SUM([pomocná])&gt;0,SUM([pomocná]),1.36/SQRT(COUNT(Tabulka249[Data]))),"")</f>
        <v/>
      </c>
      <c r="S781" s="79"/>
      <c r="T781" s="72"/>
      <c r="U781" s="72"/>
      <c r="V781" s="72"/>
    </row>
    <row r="782" spans="1:22">
      <c r="A782" s="4" t="str">
        <f>IF('Odhad parametrů populace'!D785="","",'Odhad parametrů populace'!D785)</f>
        <v/>
      </c>
      <c r="B782" s="69" t="str">
        <f ca="1">IF(INDIRECT("A"&amp;ROW())="","",RANK(A782,[Data],1))</f>
        <v/>
      </c>
      <c r="C782" s="5" t="str">
        <f ca="1">IF(INDIRECT("A"&amp;ROW())="","",(B782-1)/COUNT([Data]))</f>
        <v/>
      </c>
      <c r="D782" s="5" t="str">
        <f ca="1">IF(INDIRECT("A"&amp;ROW())="","",B782/COUNT([Data]))</f>
        <v/>
      </c>
      <c r="E782" t="str">
        <f t="shared" ca="1" si="38"/>
        <v/>
      </c>
      <c r="F782" s="5" t="str">
        <f t="shared" ca="1" si="36"/>
        <v/>
      </c>
      <c r="G782" s="5" t="str">
        <f>IF(ROW()=7,MAX([D_i]),"")</f>
        <v/>
      </c>
      <c r="H782" s="69" t="str">
        <f ca="1">IF(INDIRECT("A"&amp;ROW())="","",RANK([Data],[Data],1)+COUNTIF([Data],Tabulka249[[#This Row],[Data]])-1)</f>
        <v/>
      </c>
      <c r="I782" s="5" t="str">
        <f ca="1">IF(INDIRECT("A"&amp;ROW())="","",(Tabulka249[[#This Row],[Pořadí2 - i2]]-1)/COUNT([Data]))</f>
        <v/>
      </c>
      <c r="J782" s="5" t="str">
        <f ca="1">IF(INDIRECT("A"&amp;ROW())="","",H782/COUNT([Data]))</f>
        <v/>
      </c>
      <c r="K782" s="72" t="str">
        <f ca="1">IF(INDIRECT("A"&amp;ROW())="","",NORMDIST(Tabulka249[[#This Row],[Data]],$X$6,$X$7,1))</f>
        <v/>
      </c>
      <c r="L782" s="5" t="str">
        <f t="shared" ca="1" si="37"/>
        <v/>
      </c>
      <c r="M782" s="5" t="str">
        <f>IF(ROW()=7,MAX(Tabulka249[D_i]),"")</f>
        <v/>
      </c>
      <c r="N782" s="5"/>
      <c r="O782" s="80"/>
      <c r="P782" s="80"/>
      <c r="Q782" s="80"/>
      <c r="R782" s="76" t="str">
        <f>IF(ROW()=7,IF(SUM([pomocná])&gt;0,SUM([pomocná]),1.36/SQRT(COUNT(Tabulka249[Data]))),"")</f>
        <v/>
      </c>
      <c r="S782" s="79"/>
      <c r="T782" s="72"/>
      <c r="U782" s="72"/>
      <c r="V782" s="72"/>
    </row>
    <row r="783" spans="1:22">
      <c r="A783" s="4" t="str">
        <f>IF('Odhad parametrů populace'!D786="","",'Odhad parametrů populace'!D786)</f>
        <v/>
      </c>
      <c r="B783" s="69" t="str">
        <f ca="1">IF(INDIRECT("A"&amp;ROW())="","",RANK(A783,[Data],1))</f>
        <v/>
      </c>
      <c r="C783" s="5" t="str">
        <f ca="1">IF(INDIRECT("A"&amp;ROW())="","",(B783-1)/COUNT([Data]))</f>
        <v/>
      </c>
      <c r="D783" s="5" t="str">
        <f ca="1">IF(INDIRECT("A"&amp;ROW())="","",B783/COUNT([Data]))</f>
        <v/>
      </c>
      <c r="E783" t="str">
        <f t="shared" ca="1" si="38"/>
        <v/>
      </c>
      <c r="F783" s="5" t="str">
        <f t="shared" ca="1" si="36"/>
        <v/>
      </c>
      <c r="G783" s="5" t="str">
        <f>IF(ROW()=7,MAX([D_i]),"")</f>
        <v/>
      </c>
      <c r="H783" s="69" t="str">
        <f ca="1">IF(INDIRECT("A"&amp;ROW())="","",RANK([Data],[Data],1)+COUNTIF([Data],Tabulka249[[#This Row],[Data]])-1)</f>
        <v/>
      </c>
      <c r="I783" s="5" t="str">
        <f ca="1">IF(INDIRECT("A"&amp;ROW())="","",(Tabulka249[[#This Row],[Pořadí2 - i2]]-1)/COUNT([Data]))</f>
        <v/>
      </c>
      <c r="J783" s="5" t="str">
        <f ca="1">IF(INDIRECT("A"&amp;ROW())="","",H783/COUNT([Data]))</f>
        <v/>
      </c>
      <c r="K783" s="72" t="str">
        <f ca="1">IF(INDIRECT("A"&amp;ROW())="","",NORMDIST(Tabulka249[[#This Row],[Data]],$X$6,$X$7,1))</f>
        <v/>
      </c>
      <c r="L783" s="5" t="str">
        <f t="shared" ca="1" si="37"/>
        <v/>
      </c>
      <c r="M783" s="5" t="str">
        <f>IF(ROW()=7,MAX(Tabulka249[D_i]),"")</f>
        <v/>
      </c>
      <c r="N783" s="5"/>
      <c r="O783" s="80"/>
      <c r="P783" s="80"/>
      <c r="Q783" s="80"/>
      <c r="R783" s="76" t="str">
        <f>IF(ROW()=7,IF(SUM([pomocná])&gt;0,SUM([pomocná]),1.36/SQRT(COUNT(Tabulka249[Data]))),"")</f>
        <v/>
      </c>
      <c r="S783" s="79"/>
      <c r="T783" s="72"/>
      <c r="U783" s="72"/>
      <c r="V783" s="72"/>
    </row>
    <row r="784" spans="1:22">
      <c r="A784" s="4" t="str">
        <f>IF('Odhad parametrů populace'!D787="","",'Odhad parametrů populace'!D787)</f>
        <v/>
      </c>
      <c r="B784" s="69" t="str">
        <f ca="1">IF(INDIRECT("A"&amp;ROW())="","",RANK(A784,[Data],1))</f>
        <v/>
      </c>
      <c r="C784" s="5" t="str">
        <f ca="1">IF(INDIRECT("A"&amp;ROW())="","",(B784-1)/COUNT([Data]))</f>
        <v/>
      </c>
      <c r="D784" s="5" t="str">
        <f ca="1">IF(INDIRECT("A"&amp;ROW())="","",B784/COUNT([Data]))</f>
        <v/>
      </c>
      <c r="E784" t="str">
        <f t="shared" ca="1" si="38"/>
        <v/>
      </c>
      <c r="F784" s="5" t="str">
        <f t="shared" ca="1" si="36"/>
        <v/>
      </c>
      <c r="G784" s="5" t="str">
        <f>IF(ROW()=7,MAX([D_i]),"")</f>
        <v/>
      </c>
      <c r="H784" s="69" t="str">
        <f ca="1">IF(INDIRECT("A"&amp;ROW())="","",RANK([Data],[Data],1)+COUNTIF([Data],Tabulka249[[#This Row],[Data]])-1)</f>
        <v/>
      </c>
      <c r="I784" s="5" t="str">
        <f ca="1">IF(INDIRECT("A"&amp;ROW())="","",(Tabulka249[[#This Row],[Pořadí2 - i2]]-1)/COUNT([Data]))</f>
        <v/>
      </c>
      <c r="J784" s="5" t="str">
        <f ca="1">IF(INDIRECT("A"&amp;ROW())="","",H784/COUNT([Data]))</f>
        <v/>
      </c>
      <c r="K784" s="72" t="str">
        <f ca="1">IF(INDIRECT("A"&amp;ROW())="","",NORMDIST(Tabulka249[[#This Row],[Data]],$X$6,$X$7,1))</f>
        <v/>
      </c>
      <c r="L784" s="5" t="str">
        <f t="shared" ca="1" si="37"/>
        <v/>
      </c>
      <c r="M784" s="5" t="str">
        <f>IF(ROW()=7,MAX(Tabulka249[D_i]),"")</f>
        <v/>
      </c>
      <c r="N784" s="5"/>
      <c r="O784" s="80"/>
      <c r="P784" s="80"/>
      <c r="Q784" s="80"/>
      <c r="R784" s="76" t="str">
        <f>IF(ROW()=7,IF(SUM([pomocná])&gt;0,SUM([pomocná]),1.36/SQRT(COUNT(Tabulka249[Data]))),"")</f>
        <v/>
      </c>
      <c r="S784" s="79"/>
      <c r="T784" s="72"/>
      <c r="U784" s="72"/>
      <c r="V784" s="72"/>
    </row>
    <row r="785" spans="1:22">
      <c r="A785" s="4" t="str">
        <f>IF('Odhad parametrů populace'!D788="","",'Odhad parametrů populace'!D788)</f>
        <v/>
      </c>
      <c r="B785" s="69" t="str">
        <f ca="1">IF(INDIRECT("A"&amp;ROW())="","",RANK(A785,[Data],1))</f>
        <v/>
      </c>
      <c r="C785" s="5" t="str">
        <f ca="1">IF(INDIRECT("A"&amp;ROW())="","",(B785-1)/COUNT([Data]))</f>
        <v/>
      </c>
      <c r="D785" s="5" t="str">
        <f ca="1">IF(INDIRECT("A"&amp;ROW())="","",B785/COUNT([Data]))</f>
        <v/>
      </c>
      <c r="E785" t="str">
        <f t="shared" ca="1" si="38"/>
        <v/>
      </c>
      <c r="F785" s="5" t="str">
        <f t="shared" ca="1" si="36"/>
        <v/>
      </c>
      <c r="G785" s="5" t="str">
        <f>IF(ROW()=7,MAX([D_i]),"")</f>
        <v/>
      </c>
      <c r="H785" s="69" t="str">
        <f ca="1">IF(INDIRECT("A"&amp;ROW())="","",RANK([Data],[Data],1)+COUNTIF([Data],Tabulka249[[#This Row],[Data]])-1)</f>
        <v/>
      </c>
      <c r="I785" s="5" t="str">
        <f ca="1">IF(INDIRECT("A"&amp;ROW())="","",(Tabulka249[[#This Row],[Pořadí2 - i2]]-1)/COUNT([Data]))</f>
        <v/>
      </c>
      <c r="J785" s="5" t="str">
        <f ca="1">IF(INDIRECT("A"&amp;ROW())="","",H785/COUNT([Data]))</f>
        <v/>
      </c>
      <c r="K785" s="72" t="str">
        <f ca="1">IF(INDIRECT("A"&amp;ROW())="","",NORMDIST(Tabulka249[[#This Row],[Data]],$X$6,$X$7,1))</f>
        <v/>
      </c>
      <c r="L785" s="5" t="str">
        <f t="shared" ca="1" si="37"/>
        <v/>
      </c>
      <c r="M785" s="5" t="str">
        <f>IF(ROW()=7,MAX(Tabulka249[D_i]),"")</f>
        <v/>
      </c>
      <c r="N785" s="5"/>
      <c r="O785" s="80"/>
      <c r="P785" s="80"/>
      <c r="Q785" s="80"/>
      <c r="R785" s="76" t="str">
        <f>IF(ROW()=7,IF(SUM([pomocná])&gt;0,SUM([pomocná]),1.36/SQRT(COUNT(Tabulka249[Data]))),"")</f>
        <v/>
      </c>
      <c r="S785" s="79"/>
      <c r="T785" s="72"/>
      <c r="U785" s="72"/>
      <c r="V785" s="72"/>
    </row>
    <row r="786" spans="1:22">
      <c r="A786" s="4" t="str">
        <f>IF('Odhad parametrů populace'!D789="","",'Odhad parametrů populace'!D789)</f>
        <v/>
      </c>
      <c r="B786" s="69" t="str">
        <f ca="1">IF(INDIRECT("A"&amp;ROW())="","",RANK(A786,[Data],1))</f>
        <v/>
      </c>
      <c r="C786" s="5" t="str">
        <f ca="1">IF(INDIRECT("A"&amp;ROW())="","",(B786-1)/COUNT([Data]))</f>
        <v/>
      </c>
      <c r="D786" s="5" t="str">
        <f ca="1">IF(INDIRECT("A"&amp;ROW())="","",B786/COUNT([Data]))</f>
        <v/>
      </c>
      <c r="E786" t="str">
        <f t="shared" ca="1" si="38"/>
        <v/>
      </c>
      <c r="F786" s="5" t="str">
        <f t="shared" ca="1" si="36"/>
        <v/>
      </c>
      <c r="G786" s="5" t="str">
        <f>IF(ROW()=7,MAX([D_i]),"")</f>
        <v/>
      </c>
      <c r="H786" s="69" t="str">
        <f ca="1">IF(INDIRECT("A"&amp;ROW())="","",RANK([Data],[Data],1)+COUNTIF([Data],Tabulka249[[#This Row],[Data]])-1)</f>
        <v/>
      </c>
      <c r="I786" s="5" t="str">
        <f ca="1">IF(INDIRECT("A"&amp;ROW())="","",(Tabulka249[[#This Row],[Pořadí2 - i2]]-1)/COUNT([Data]))</f>
        <v/>
      </c>
      <c r="J786" s="5" t="str">
        <f ca="1">IF(INDIRECT("A"&amp;ROW())="","",H786/COUNT([Data]))</f>
        <v/>
      </c>
      <c r="K786" s="72" t="str">
        <f ca="1">IF(INDIRECT("A"&amp;ROW())="","",NORMDIST(Tabulka249[[#This Row],[Data]],$X$6,$X$7,1))</f>
        <v/>
      </c>
      <c r="L786" s="5" t="str">
        <f t="shared" ca="1" si="37"/>
        <v/>
      </c>
      <c r="M786" s="5" t="str">
        <f>IF(ROW()=7,MAX(Tabulka249[D_i]),"")</f>
        <v/>
      </c>
      <c r="N786" s="5"/>
      <c r="O786" s="80"/>
      <c r="P786" s="80"/>
      <c r="Q786" s="80"/>
      <c r="R786" s="76" t="str">
        <f>IF(ROW()=7,IF(SUM([pomocná])&gt;0,SUM([pomocná]),1.36/SQRT(COUNT(Tabulka249[Data]))),"")</f>
        <v/>
      </c>
      <c r="S786" s="79"/>
      <c r="T786" s="72"/>
      <c r="U786" s="72"/>
      <c r="V786" s="72"/>
    </row>
    <row r="787" spans="1:22">
      <c r="A787" s="4" t="str">
        <f>IF('Odhad parametrů populace'!D790="","",'Odhad parametrů populace'!D790)</f>
        <v/>
      </c>
      <c r="B787" s="69" t="str">
        <f ca="1">IF(INDIRECT("A"&amp;ROW())="","",RANK(A787,[Data],1))</f>
        <v/>
      </c>
      <c r="C787" s="5" t="str">
        <f ca="1">IF(INDIRECT("A"&amp;ROW())="","",(B787-1)/COUNT([Data]))</f>
        <v/>
      </c>
      <c r="D787" s="5" t="str">
        <f ca="1">IF(INDIRECT("A"&amp;ROW())="","",B787/COUNT([Data]))</f>
        <v/>
      </c>
      <c r="E787" t="str">
        <f t="shared" ca="1" si="38"/>
        <v/>
      </c>
      <c r="F787" s="5" t="str">
        <f t="shared" ca="1" si="36"/>
        <v/>
      </c>
      <c r="G787" s="5" t="str">
        <f>IF(ROW()=7,MAX([D_i]),"")</f>
        <v/>
      </c>
      <c r="H787" s="69" t="str">
        <f ca="1">IF(INDIRECT("A"&amp;ROW())="","",RANK([Data],[Data],1)+COUNTIF([Data],Tabulka249[[#This Row],[Data]])-1)</f>
        <v/>
      </c>
      <c r="I787" s="5" t="str">
        <f ca="1">IF(INDIRECT("A"&amp;ROW())="","",(Tabulka249[[#This Row],[Pořadí2 - i2]]-1)/COUNT([Data]))</f>
        <v/>
      </c>
      <c r="J787" s="5" t="str">
        <f ca="1">IF(INDIRECT("A"&amp;ROW())="","",H787/COUNT([Data]))</f>
        <v/>
      </c>
      <c r="K787" s="72" t="str">
        <f ca="1">IF(INDIRECT("A"&amp;ROW())="","",NORMDIST(Tabulka249[[#This Row],[Data]],$X$6,$X$7,1))</f>
        <v/>
      </c>
      <c r="L787" s="5" t="str">
        <f t="shared" ca="1" si="37"/>
        <v/>
      </c>
      <c r="M787" s="5" t="str">
        <f>IF(ROW()=7,MAX(Tabulka249[D_i]),"")</f>
        <v/>
      </c>
      <c r="N787" s="5"/>
      <c r="O787" s="80"/>
      <c r="P787" s="80"/>
      <c r="Q787" s="80"/>
      <c r="R787" s="76" t="str">
        <f>IF(ROW()=7,IF(SUM([pomocná])&gt;0,SUM([pomocná]),1.36/SQRT(COUNT(Tabulka249[Data]))),"")</f>
        <v/>
      </c>
      <c r="S787" s="79"/>
      <c r="T787" s="72"/>
      <c r="U787" s="72"/>
      <c r="V787" s="72"/>
    </row>
    <row r="788" spans="1:22">
      <c r="A788" s="4" t="str">
        <f>IF('Odhad parametrů populace'!D791="","",'Odhad parametrů populace'!D791)</f>
        <v/>
      </c>
      <c r="B788" s="69" t="str">
        <f ca="1">IF(INDIRECT("A"&amp;ROW())="","",RANK(A788,[Data],1))</f>
        <v/>
      </c>
      <c r="C788" s="5" t="str">
        <f ca="1">IF(INDIRECT("A"&amp;ROW())="","",(B788-1)/COUNT([Data]))</f>
        <v/>
      </c>
      <c r="D788" s="5" t="str">
        <f ca="1">IF(INDIRECT("A"&amp;ROW())="","",B788/COUNT([Data]))</f>
        <v/>
      </c>
      <c r="E788" t="str">
        <f t="shared" ca="1" si="38"/>
        <v/>
      </c>
      <c r="F788" s="5" t="str">
        <f t="shared" ca="1" si="36"/>
        <v/>
      </c>
      <c r="G788" s="5" t="str">
        <f>IF(ROW()=7,MAX([D_i]),"")</f>
        <v/>
      </c>
      <c r="H788" s="69" t="str">
        <f ca="1">IF(INDIRECT("A"&amp;ROW())="","",RANK([Data],[Data],1)+COUNTIF([Data],Tabulka249[[#This Row],[Data]])-1)</f>
        <v/>
      </c>
      <c r="I788" s="5" t="str">
        <f ca="1">IF(INDIRECT("A"&amp;ROW())="","",(Tabulka249[[#This Row],[Pořadí2 - i2]]-1)/COUNT([Data]))</f>
        <v/>
      </c>
      <c r="J788" s="5" t="str">
        <f ca="1">IF(INDIRECT("A"&amp;ROW())="","",H788/COUNT([Data]))</f>
        <v/>
      </c>
      <c r="K788" s="72" t="str">
        <f ca="1">IF(INDIRECT("A"&amp;ROW())="","",NORMDIST(Tabulka249[[#This Row],[Data]],$X$6,$X$7,1))</f>
        <v/>
      </c>
      <c r="L788" s="5" t="str">
        <f t="shared" ca="1" si="37"/>
        <v/>
      </c>
      <c r="M788" s="5" t="str">
        <f>IF(ROW()=7,MAX(Tabulka249[D_i]),"")</f>
        <v/>
      </c>
      <c r="N788" s="5"/>
      <c r="O788" s="80"/>
      <c r="P788" s="80"/>
      <c r="Q788" s="80"/>
      <c r="R788" s="76" t="str">
        <f>IF(ROW()=7,IF(SUM([pomocná])&gt;0,SUM([pomocná]),1.36/SQRT(COUNT(Tabulka249[Data]))),"")</f>
        <v/>
      </c>
      <c r="S788" s="79"/>
      <c r="T788" s="72"/>
      <c r="U788" s="72"/>
      <c r="V788" s="72"/>
    </row>
    <row r="789" spans="1:22">
      <c r="A789" s="4" t="str">
        <f>IF('Odhad parametrů populace'!D792="","",'Odhad parametrů populace'!D792)</f>
        <v/>
      </c>
      <c r="B789" s="69" t="str">
        <f ca="1">IF(INDIRECT("A"&amp;ROW())="","",RANK(A789,[Data],1))</f>
        <v/>
      </c>
      <c r="C789" s="5" t="str">
        <f ca="1">IF(INDIRECT("A"&amp;ROW())="","",(B789-1)/COUNT([Data]))</f>
        <v/>
      </c>
      <c r="D789" s="5" t="str">
        <f ca="1">IF(INDIRECT("A"&amp;ROW())="","",B789/COUNT([Data]))</f>
        <v/>
      </c>
      <c r="E789" t="str">
        <f t="shared" ca="1" si="38"/>
        <v/>
      </c>
      <c r="F789" s="5" t="str">
        <f t="shared" ca="1" si="36"/>
        <v/>
      </c>
      <c r="G789" s="5" t="str">
        <f>IF(ROW()=7,MAX([D_i]),"")</f>
        <v/>
      </c>
      <c r="H789" s="69" t="str">
        <f ca="1">IF(INDIRECT("A"&amp;ROW())="","",RANK([Data],[Data],1)+COUNTIF([Data],Tabulka249[[#This Row],[Data]])-1)</f>
        <v/>
      </c>
      <c r="I789" s="5" t="str">
        <f ca="1">IF(INDIRECT("A"&amp;ROW())="","",(Tabulka249[[#This Row],[Pořadí2 - i2]]-1)/COUNT([Data]))</f>
        <v/>
      </c>
      <c r="J789" s="5" t="str">
        <f ca="1">IF(INDIRECT("A"&amp;ROW())="","",H789/COUNT([Data]))</f>
        <v/>
      </c>
      <c r="K789" s="72" t="str">
        <f ca="1">IF(INDIRECT("A"&amp;ROW())="","",NORMDIST(Tabulka249[[#This Row],[Data]],$X$6,$X$7,1))</f>
        <v/>
      </c>
      <c r="L789" s="5" t="str">
        <f t="shared" ca="1" si="37"/>
        <v/>
      </c>
      <c r="M789" s="5" t="str">
        <f>IF(ROW()=7,MAX(Tabulka249[D_i]),"")</f>
        <v/>
      </c>
      <c r="N789" s="5"/>
      <c r="O789" s="80"/>
      <c r="P789" s="80"/>
      <c r="Q789" s="80"/>
      <c r="R789" s="76" t="str">
        <f>IF(ROW()=7,IF(SUM([pomocná])&gt;0,SUM([pomocná]),1.36/SQRT(COUNT(Tabulka249[Data]))),"")</f>
        <v/>
      </c>
      <c r="S789" s="79"/>
      <c r="T789" s="72"/>
      <c r="U789" s="72"/>
      <c r="V789" s="72"/>
    </row>
    <row r="790" spans="1:22">
      <c r="A790" s="4" t="str">
        <f>IF('Odhad parametrů populace'!D793="","",'Odhad parametrů populace'!D793)</f>
        <v/>
      </c>
      <c r="B790" s="69" t="str">
        <f ca="1">IF(INDIRECT("A"&amp;ROW())="","",RANK(A790,[Data],1))</f>
        <v/>
      </c>
      <c r="C790" s="5" t="str">
        <f ca="1">IF(INDIRECT("A"&amp;ROW())="","",(B790-1)/COUNT([Data]))</f>
        <v/>
      </c>
      <c r="D790" s="5" t="str">
        <f ca="1">IF(INDIRECT("A"&amp;ROW())="","",B790/COUNT([Data]))</f>
        <v/>
      </c>
      <c r="E790" t="str">
        <f t="shared" ca="1" si="38"/>
        <v/>
      </c>
      <c r="F790" s="5" t="str">
        <f t="shared" ca="1" si="36"/>
        <v/>
      </c>
      <c r="G790" s="5" t="str">
        <f>IF(ROW()=7,MAX([D_i]),"")</f>
        <v/>
      </c>
      <c r="H790" s="69" t="str">
        <f ca="1">IF(INDIRECT("A"&amp;ROW())="","",RANK([Data],[Data],1)+COUNTIF([Data],Tabulka249[[#This Row],[Data]])-1)</f>
        <v/>
      </c>
      <c r="I790" s="5" t="str">
        <f ca="1">IF(INDIRECT("A"&amp;ROW())="","",(Tabulka249[[#This Row],[Pořadí2 - i2]]-1)/COUNT([Data]))</f>
        <v/>
      </c>
      <c r="J790" s="5" t="str">
        <f ca="1">IF(INDIRECT("A"&amp;ROW())="","",H790/COUNT([Data]))</f>
        <v/>
      </c>
      <c r="K790" s="72" t="str">
        <f ca="1">IF(INDIRECT("A"&amp;ROW())="","",NORMDIST(Tabulka249[[#This Row],[Data]],$X$6,$X$7,1))</f>
        <v/>
      </c>
      <c r="L790" s="5" t="str">
        <f t="shared" ca="1" si="37"/>
        <v/>
      </c>
      <c r="M790" s="5" t="str">
        <f>IF(ROW()=7,MAX(Tabulka249[D_i]),"")</f>
        <v/>
      </c>
      <c r="N790" s="5"/>
      <c r="O790" s="80"/>
      <c r="P790" s="80"/>
      <c r="Q790" s="80"/>
      <c r="R790" s="76" t="str">
        <f>IF(ROW()=7,IF(SUM([pomocná])&gt;0,SUM([pomocná]),1.36/SQRT(COUNT(Tabulka249[Data]))),"")</f>
        <v/>
      </c>
      <c r="S790" s="79"/>
      <c r="T790" s="72"/>
      <c r="U790" s="72"/>
      <c r="V790" s="72"/>
    </row>
    <row r="791" spans="1:22">
      <c r="A791" s="4" t="str">
        <f>IF('Odhad parametrů populace'!D794="","",'Odhad parametrů populace'!D794)</f>
        <v/>
      </c>
      <c r="B791" s="69" t="str">
        <f ca="1">IF(INDIRECT("A"&amp;ROW())="","",RANK(A791,[Data],1))</f>
        <v/>
      </c>
      <c r="C791" s="5" t="str">
        <f ca="1">IF(INDIRECT("A"&amp;ROW())="","",(B791-1)/COUNT([Data]))</f>
        <v/>
      </c>
      <c r="D791" s="5" t="str">
        <f ca="1">IF(INDIRECT("A"&amp;ROW())="","",B791/COUNT([Data]))</f>
        <v/>
      </c>
      <c r="E791" t="str">
        <f t="shared" ca="1" si="38"/>
        <v/>
      </c>
      <c r="F791" s="5" t="str">
        <f t="shared" ca="1" si="36"/>
        <v/>
      </c>
      <c r="G791" s="5" t="str">
        <f>IF(ROW()=7,MAX([D_i]),"")</f>
        <v/>
      </c>
      <c r="H791" s="69" t="str">
        <f ca="1">IF(INDIRECT("A"&amp;ROW())="","",RANK([Data],[Data],1)+COUNTIF([Data],Tabulka249[[#This Row],[Data]])-1)</f>
        <v/>
      </c>
      <c r="I791" s="5" t="str">
        <f ca="1">IF(INDIRECT("A"&amp;ROW())="","",(Tabulka249[[#This Row],[Pořadí2 - i2]]-1)/COUNT([Data]))</f>
        <v/>
      </c>
      <c r="J791" s="5" t="str">
        <f ca="1">IF(INDIRECT("A"&amp;ROW())="","",H791/COUNT([Data]))</f>
        <v/>
      </c>
      <c r="K791" s="72" t="str">
        <f ca="1">IF(INDIRECT("A"&amp;ROW())="","",NORMDIST(Tabulka249[[#This Row],[Data]],$X$6,$X$7,1))</f>
        <v/>
      </c>
      <c r="L791" s="5" t="str">
        <f t="shared" ca="1" si="37"/>
        <v/>
      </c>
      <c r="M791" s="5" t="str">
        <f>IF(ROW()=7,MAX(Tabulka249[D_i]),"")</f>
        <v/>
      </c>
      <c r="N791" s="5"/>
      <c r="O791" s="80"/>
      <c r="P791" s="80"/>
      <c r="Q791" s="80"/>
      <c r="R791" s="76" t="str">
        <f>IF(ROW()=7,IF(SUM([pomocná])&gt;0,SUM([pomocná]),1.36/SQRT(COUNT(Tabulka249[Data]))),"")</f>
        <v/>
      </c>
      <c r="S791" s="79"/>
      <c r="T791" s="72"/>
      <c r="U791" s="72"/>
      <c r="V791" s="72"/>
    </row>
    <row r="792" spans="1:22">
      <c r="A792" s="4" t="str">
        <f>IF('Odhad parametrů populace'!D795="","",'Odhad parametrů populace'!D795)</f>
        <v/>
      </c>
      <c r="B792" s="69" t="str">
        <f ca="1">IF(INDIRECT("A"&amp;ROW())="","",RANK(A792,[Data],1))</f>
        <v/>
      </c>
      <c r="C792" s="5" t="str">
        <f ca="1">IF(INDIRECT("A"&amp;ROW())="","",(B792-1)/COUNT([Data]))</f>
        <v/>
      </c>
      <c r="D792" s="5" t="str">
        <f ca="1">IF(INDIRECT("A"&amp;ROW())="","",B792/COUNT([Data]))</f>
        <v/>
      </c>
      <c r="E792" t="str">
        <f t="shared" ca="1" si="38"/>
        <v/>
      </c>
      <c r="F792" s="5" t="str">
        <f t="shared" ca="1" si="36"/>
        <v/>
      </c>
      <c r="G792" s="5" t="str">
        <f>IF(ROW()=7,MAX([D_i]),"")</f>
        <v/>
      </c>
      <c r="H792" s="69" t="str">
        <f ca="1">IF(INDIRECT("A"&amp;ROW())="","",RANK([Data],[Data],1)+COUNTIF([Data],Tabulka249[[#This Row],[Data]])-1)</f>
        <v/>
      </c>
      <c r="I792" s="5" t="str">
        <f ca="1">IF(INDIRECT("A"&amp;ROW())="","",(Tabulka249[[#This Row],[Pořadí2 - i2]]-1)/COUNT([Data]))</f>
        <v/>
      </c>
      <c r="J792" s="5" t="str">
        <f ca="1">IF(INDIRECT("A"&amp;ROW())="","",H792/COUNT([Data]))</f>
        <v/>
      </c>
      <c r="K792" s="72" t="str">
        <f ca="1">IF(INDIRECT("A"&amp;ROW())="","",NORMDIST(Tabulka249[[#This Row],[Data]],$X$6,$X$7,1))</f>
        <v/>
      </c>
      <c r="L792" s="5" t="str">
        <f t="shared" ca="1" si="37"/>
        <v/>
      </c>
      <c r="M792" s="5" t="str">
        <f>IF(ROW()=7,MAX(Tabulka249[D_i]),"")</f>
        <v/>
      </c>
      <c r="N792" s="5"/>
      <c r="O792" s="80"/>
      <c r="P792" s="80"/>
      <c r="Q792" s="80"/>
      <c r="R792" s="76" t="str">
        <f>IF(ROW()=7,IF(SUM([pomocná])&gt;0,SUM([pomocná]),1.36/SQRT(COUNT(Tabulka249[Data]))),"")</f>
        <v/>
      </c>
      <c r="S792" s="79"/>
      <c r="T792" s="72"/>
      <c r="U792" s="72"/>
      <c r="V792" s="72"/>
    </row>
    <row r="793" spans="1:22">
      <c r="A793" s="4" t="str">
        <f>IF('Odhad parametrů populace'!D796="","",'Odhad parametrů populace'!D796)</f>
        <v/>
      </c>
      <c r="B793" s="69" t="str">
        <f ca="1">IF(INDIRECT("A"&amp;ROW())="","",RANK(A793,[Data],1))</f>
        <v/>
      </c>
      <c r="C793" s="5" t="str">
        <f ca="1">IF(INDIRECT("A"&amp;ROW())="","",(B793-1)/COUNT([Data]))</f>
        <v/>
      </c>
      <c r="D793" s="5" t="str">
        <f ca="1">IF(INDIRECT("A"&amp;ROW())="","",B793/COUNT([Data]))</f>
        <v/>
      </c>
      <c r="E793" t="str">
        <f t="shared" ca="1" si="38"/>
        <v/>
      </c>
      <c r="F793" s="5" t="str">
        <f t="shared" ca="1" si="36"/>
        <v/>
      </c>
      <c r="G793" s="5" t="str">
        <f>IF(ROW()=7,MAX([D_i]),"")</f>
        <v/>
      </c>
      <c r="H793" s="69" t="str">
        <f ca="1">IF(INDIRECT("A"&amp;ROW())="","",RANK([Data],[Data],1)+COUNTIF([Data],Tabulka249[[#This Row],[Data]])-1)</f>
        <v/>
      </c>
      <c r="I793" s="5" t="str">
        <f ca="1">IF(INDIRECT("A"&amp;ROW())="","",(Tabulka249[[#This Row],[Pořadí2 - i2]]-1)/COUNT([Data]))</f>
        <v/>
      </c>
      <c r="J793" s="5" t="str">
        <f ca="1">IF(INDIRECT("A"&amp;ROW())="","",H793/COUNT([Data]))</f>
        <v/>
      </c>
      <c r="K793" s="72" t="str">
        <f ca="1">IF(INDIRECT("A"&amp;ROW())="","",NORMDIST(Tabulka249[[#This Row],[Data]],$X$6,$X$7,1))</f>
        <v/>
      </c>
      <c r="L793" s="5" t="str">
        <f t="shared" ca="1" si="37"/>
        <v/>
      </c>
      <c r="M793" s="5" t="str">
        <f>IF(ROW()=7,MAX(Tabulka249[D_i]),"")</f>
        <v/>
      </c>
      <c r="N793" s="5"/>
      <c r="O793" s="80"/>
      <c r="P793" s="80"/>
      <c r="Q793" s="80"/>
      <c r="R793" s="76" t="str">
        <f>IF(ROW()=7,IF(SUM([pomocná])&gt;0,SUM([pomocná]),1.36/SQRT(COUNT(Tabulka249[Data]))),"")</f>
        <v/>
      </c>
      <c r="S793" s="79"/>
      <c r="T793" s="72"/>
      <c r="U793" s="72"/>
      <c r="V793" s="72"/>
    </row>
    <row r="794" spans="1:22">
      <c r="A794" s="4" t="str">
        <f>IF('Odhad parametrů populace'!D797="","",'Odhad parametrů populace'!D797)</f>
        <v/>
      </c>
      <c r="B794" s="69" t="str">
        <f ca="1">IF(INDIRECT("A"&amp;ROW())="","",RANK(A794,[Data],1))</f>
        <v/>
      </c>
      <c r="C794" s="5" t="str">
        <f ca="1">IF(INDIRECT("A"&amp;ROW())="","",(B794-1)/COUNT([Data]))</f>
        <v/>
      </c>
      <c r="D794" s="5" t="str">
        <f ca="1">IF(INDIRECT("A"&amp;ROW())="","",B794/COUNT([Data]))</f>
        <v/>
      </c>
      <c r="E794" t="str">
        <f t="shared" ca="1" si="38"/>
        <v/>
      </c>
      <c r="F794" s="5" t="str">
        <f t="shared" ca="1" si="36"/>
        <v/>
      </c>
      <c r="G794" s="5" t="str">
        <f>IF(ROW()=7,MAX([D_i]),"")</f>
        <v/>
      </c>
      <c r="H794" s="69" t="str">
        <f ca="1">IF(INDIRECT("A"&amp;ROW())="","",RANK([Data],[Data],1)+COUNTIF([Data],Tabulka249[[#This Row],[Data]])-1)</f>
        <v/>
      </c>
      <c r="I794" s="5" t="str">
        <f ca="1">IF(INDIRECT("A"&amp;ROW())="","",(Tabulka249[[#This Row],[Pořadí2 - i2]]-1)/COUNT([Data]))</f>
        <v/>
      </c>
      <c r="J794" s="5" t="str">
        <f ca="1">IF(INDIRECT("A"&amp;ROW())="","",H794/COUNT([Data]))</f>
        <v/>
      </c>
      <c r="K794" s="72" t="str">
        <f ca="1">IF(INDIRECT("A"&amp;ROW())="","",NORMDIST(Tabulka249[[#This Row],[Data]],$X$6,$X$7,1))</f>
        <v/>
      </c>
      <c r="L794" s="5" t="str">
        <f t="shared" ca="1" si="37"/>
        <v/>
      </c>
      <c r="M794" s="5" t="str">
        <f>IF(ROW()=7,MAX(Tabulka249[D_i]),"")</f>
        <v/>
      </c>
      <c r="N794" s="5"/>
      <c r="O794" s="80"/>
      <c r="P794" s="80"/>
      <c r="Q794" s="80"/>
      <c r="R794" s="76" t="str">
        <f>IF(ROW()=7,IF(SUM([pomocná])&gt;0,SUM([pomocná]),1.36/SQRT(COUNT(Tabulka249[Data]))),"")</f>
        <v/>
      </c>
      <c r="S794" s="79"/>
      <c r="T794" s="72"/>
      <c r="U794" s="72"/>
      <c r="V794" s="72"/>
    </row>
    <row r="795" spans="1:22">
      <c r="A795" s="4" t="str">
        <f>IF('Odhad parametrů populace'!D798="","",'Odhad parametrů populace'!D798)</f>
        <v/>
      </c>
      <c r="B795" s="69" t="str">
        <f ca="1">IF(INDIRECT("A"&amp;ROW())="","",RANK(A795,[Data],1))</f>
        <v/>
      </c>
      <c r="C795" s="5" t="str">
        <f ca="1">IF(INDIRECT("A"&amp;ROW())="","",(B795-1)/COUNT([Data]))</f>
        <v/>
      </c>
      <c r="D795" s="5" t="str">
        <f ca="1">IF(INDIRECT("A"&amp;ROW())="","",B795/COUNT([Data]))</f>
        <v/>
      </c>
      <c r="E795" t="str">
        <f t="shared" ca="1" si="38"/>
        <v/>
      </c>
      <c r="F795" s="5" t="str">
        <f t="shared" ca="1" si="36"/>
        <v/>
      </c>
      <c r="G795" s="5" t="str">
        <f>IF(ROW()=7,MAX([D_i]),"")</f>
        <v/>
      </c>
      <c r="H795" s="69" t="str">
        <f ca="1">IF(INDIRECT("A"&amp;ROW())="","",RANK([Data],[Data],1)+COUNTIF([Data],Tabulka249[[#This Row],[Data]])-1)</f>
        <v/>
      </c>
      <c r="I795" s="5" t="str">
        <f ca="1">IF(INDIRECT("A"&amp;ROW())="","",(Tabulka249[[#This Row],[Pořadí2 - i2]]-1)/COUNT([Data]))</f>
        <v/>
      </c>
      <c r="J795" s="5" t="str">
        <f ca="1">IF(INDIRECT("A"&amp;ROW())="","",H795/COUNT([Data]))</f>
        <v/>
      </c>
      <c r="K795" s="72" t="str">
        <f ca="1">IF(INDIRECT("A"&amp;ROW())="","",NORMDIST(Tabulka249[[#This Row],[Data]],$X$6,$X$7,1))</f>
        <v/>
      </c>
      <c r="L795" s="5" t="str">
        <f t="shared" ca="1" si="37"/>
        <v/>
      </c>
      <c r="M795" s="5" t="str">
        <f>IF(ROW()=7,MAX(Tabulka249[D_i]),"")</f>
        <v/>
      </c>
      <c r="N795" s="5"/>
      <c r="O795" s="80"/>
      <c r="P795" s="80"/>
      <c r="Q795" s="80"/>
      <c r="R795" s="76" t="str">
        <f>IF(ROW()=7,IF(SUM([pomocná])&gt;0,SUM([pomocná]),1.36/SQRT(COUNT(Tabulka249[Data]))),"")</f>
        <v/>
      </c>
      <c r="S795" s="79"/>
      <c r="T795" s="72"/>
      <c r="U795" s="72"/>
      <c r="V795" s="72"/>
    </row>
    <row r="796" spans="1:22">
      <c r="A796" s="4" t="str">
        <f>IF('Odhad parametrů populace'!D799="","",'Odhad parametrů populace'!D799)</f>
        <v/>
      </c>
      <c r="B796" s="69" t="str">
        <f ca="1">IF(INDIRECT("A"&amp;ROW())="","",RANK(A796,[Data],1))</f>
        <v/>
      </c>
      <c r="C796" s="5" t="str">
        <f ca="1">IF(INDIRECT("A"&amp;ROW())="","",(B796-1)/COUNT([Data]))</f>
        <v/>
      </c>
      <c r="D796" s="5" t="str">
        <f ca="1">IF(INDIRECT("A"&amp;ROW())="","",B796/COUNT([Data]))</f>
        <v/>
      </c>
      <c r="E796" t="str">
        <f t="shared" ca="1" si="38"/>
        <v/>
      </c>
      <c r="F796" s="5" t="str">
        <f t="shared" ca="1" si="36"/>
        <v/>
      </c>
      <c r="G796" s="5" t="str">
        <f>IF(ROW()=7,MAX([D_i]),"")</f>
        <v/>
      </c>
      <c r="H796" s="69" t="str">
        <f ca="1">IF(INDIRECT("A"&amp;ROW())="","",RANK([Data],[Data],1)+COUNTIF([Data],Tabulka249[[#This Row],[Data]])-1)</f>
        <v/>
      </c>
      <c r="I796" s="5" t="str">
        <f ca="1">IF(INDIRECT("A"&amp;ROW())="","",(Tabulka249[[#This Row],[Pořadí2 - i2]]-1)/COUNT([Data]))</f>
        <v/>
      </c>
      <c r="J796" s="5" t="str">
        <f ca="1">IF(INDIRECT("A"&amp;ROW())="","",H796/COUNT([Data]))</f>
        <v/>
      </c>
      <c r="K796" s="72" t="str">
        <f ca="1">IF(INDIRECT("A"&amp;ROW())="","",NORMDIST(Tabulka249[[#This Row],[Data]],$X$6,$X$7,1))</f>
        <v/>
      </c>
      <c r="L796" s="5" t="str">
        <f t="shared" ca="1" si="37"/>
        <v/>
      </c>
      <c r="M796" s="5" t="str">
        <f>IF(ROW()=7,MAX(Tabulka249[D_i]),"")</f>
        <v/>
      </c>
      <c r="N796" s="5"/>
      <c r="O796" s="80"/>
      <c r="P796" s="80"/>
      <c r="Q796" s="80"/>
      <c r="R796" s="76" t="str">
        <f>IF(ROW()=7,IF(SUM([pomocná])&gt;0,SUM([pomocná]),1.36/SQRT(COUNT(Tabulka249[Data]))),"")</f>
        <v/>
      </c>
      <c r="S796" s="79"/>
      <c r="T796" s="72"/>
      <c r="U796" s="72"/>
      <c r="V796" s="72"/>
    </row>
    <row r="797" spans="1:22">
      <c r="A797" s="4" t="str">
        <f>IF('Odhad parametrů populace'!D800="","",'Odhad parametrů populace'!D800)</f>
        <v/>
      </c>
      <c r="B797" s="69" t="str">
        <f ca="1">IF(INDIRECT("A"&amp;ROW())="","",RANK(A797,[Data],1))</f>
        <v/>
      </c>
      <c r="C797" s="5" t="str">
        <f ca="1">IF(INDIRECT("A"&amp;ROW())="","",(B797-1)/COUNT([Data]))</f>
        <v/>
      </c>
      <c r="D797" s="5" t="str">
        <f ca="1">IF(INDIRECT("A"&amp;ROW())="","",B797/COUNT([Data]))</f>
        <v/>
      </c>
      <c r="E797" t="str">
        <f t="shared" ca="1" si="38"/>
        <v/>
      </c>
      <c r="F797" s="5" t="str">
        <f t="shared" ca="1" si="36"/>
        <v/>
      </c>
      <c r="G797" s="5" t="str">
        <f>IF(ROW()=7,MAX([D_i]),"")</f>
        <v/>
      </c>
      <c r="H797" s="69" t="str">
        <f ca="1">IF(INDIRECT("A"&amp;ROW())="","",RANK([Data],[Data],1)+COUNTIF([Data],Tabulka249[[#This Row],[Data]])-1)</f>
        <v/>
      </c>
      <c r="I797" s="5" t="str">
        <f ca="1">IF(INDIRECT("A"&amp;ROW())="","",(Tabulka249[[#This Row],[Pořadí2 - i2]]-1)/COUNT([Data]))</f>
        <v/>
      </c>
      <c r="J797" s="5" t="str">
        <f ca="1">IF(INDIRECT("A"&amp;ROW())="","",H797/COUNT([Data]))</f>
        <v/>
      </c>
      <c r="K797" s="72" t="str">
        <f ca="1">IF(INDIRECT("A"&amp;ROW())="","",NORMDIST(Tabulka249[[#This Row],[Data]],$X$6,$X$7,1))</f>
        <v/>
      </c>
      <c r="L797" s="5" t="str">
        <f t="shared" ca="1" si="37"/>
        <v/>
      </c>
      <c r="M797" s="5" t="str">
        <f>IF(ROW()=7,MAX(Tabulka249[D_i]),"")</f>
        <v/>
      </c>
      <c r="N797" s="5"/>
      <c r="O797" s="80"/>
      <c r="P797" s="80"/>
      <c r="Q797" s="80"/>
      <c r="R797" s="76" t="str">
        <f>IF(ROW()=7,IF(SUM([pomocná])&gt;0,SUM([pomocná]),1.36/SQRT(COUNT(Tabulka249[Data]))),"")</f>
        <v/>
      </c>
      <c r="S797" s="79"/>
      <c r="T797" s="72"/>
      <c r="U797" s="72"/>
      <c r="V797" s="72"/>
    </row>
    <row r="798" spans="1:22">
      <c r="A798" s="4" t="str">
        <f>IF('Odhad parametrů populace'!D801="","",'Odhad parametrů populace'!D801)</f>
        <v/>
      </c>
      <c r="B798" s="69" t="str">
        <f ca="1">IF(INDIRECT("A"&amp;ROW())="","",RANK(A798,[Data],1))</f>
        <v/>
      </c>
      <c r="C798" s="5" t="str">
        <f ca="1">IF(INDIRECT("A"&amp;ROW())="","",(B798-1)/COUNT([Data]))</f>
        <v/>
      </c>
      <c r="D798" s="5" t="str">
        <f ca="1">IF(INDIRECT("A"&amp;ROW())="","",B798/COUNT([Data]))</f>
        <v/>
      </c>
      <c r="E798" t="str">
        <f t="shared" ca="1" si="38"/>
        <v/>
      </c>
      <c r="F798" s="5" t="str">
        <f t="shared" ca="1" si="36"/>
        <v/>
      </c>
      <c r="G798" s="5" t="str">
        <f>IF(ROW()=7,MAX([D_i]),"")</f>
        <v/>
      </c>
      <c r="H798" s="69" t="str">
        <f ca="1">IF(INDIRECT("A"&amp;ROW())="","",RANK([Data],[Data],1)+COUNTIF([Data],Tabulka249[[#This Row],[Data]])-1)</f>
        <v/>
      </c>
      <c r="I798" s="5" t="str">
        <f ca="1">IF(INDIRECT("A"&amp;ROW())="","",(Tabulka249[[#This Row],[Pořadí2 - i2]]-1)/COUNT([Data]))</f>
        <v/>
      </c>
      <c r="J798" s="5" t="str">
        <f ca="1">IF(INDIRECT("A"&amp;ROW())="","",H798/COUNT([Data]))</f>
        <v/>
      </c>
      <c r="K798" s="72" t="str">
        <f ca="1">IF(INDIRECT("A"&amp;ROW())="","",NORMDIST(Tabulka249[[#This Row],[Data]],$X$6,$X$7,1))</f>
        <v/>
      </c>
      <c r="L798" s="5" t="str">
        <f t="shared" ca="1" si="37"/>
        <v/>
      </c>
      <c r="M798" s="5" t="str">
        <f>IF(ROW()=7,MAX(Tabulka249[D_i]),"")</f>
        <v/>
      </c>
      <c r="N798" s="5"/>
      <c r="O798" s="80"/>
      <c r="P798" s="80"/>
      <c r="Q798" s="80"/>
      <c r="R798" s="76" t="str">
        <f>IF(ROW()=7,IF(SUM([pomocná])&gt;0,SUM([pomocná]),1.36/SQRT(COUNT(Tabulka249[Data]))),"")</f>
        <v/>
      </c>
      <c r="S798" s="79"/>
      <c r="T798" s="72"/>
      <c r="U798" s="72"/>
      <c r="V798" s="72"/>
    </row>
    <row r="799" spans="1:22">
      <c r="A799" s="4" t="str">
        <f>IF('Odhad parametrů populace'!D802="","",'Odhad parametrů populace'!D802)</f>
        <v/>
      </c>
      <c r="B799" s="69" t="str">
        <f ca="1">IF(INDIRECT("A"&amp;ROW())="","",RANK(A799,[Data],1))</f>
        <v/>
      </c>
      <c r="C799" s="5" t="str">
        <f ca="1">IF(INDIRECT("A"&amp;ROW())="","",(B799-1)/COUNT([Data]))</f>
        <v/>
      </c>
      <c r="D799" s="5" t="str">
        <f ca="1">IF(INDIRECT("A"&amp;ROW())="","",B799/COUNT([Data]))</f>
        <v/>
      </c>
      <c r="E799" t="str">
        <f t="shared" ca="1" si="38"/>
        <v/>
      </c>
      <c r="F799" s="5" t="str">
        <f t="shared" ca="1" si="36"/>
        <v/>
      </c>
      <c r="G799" s="5" t="str">
        <f>IF(ROW()=7,MAX([D_i]),"")</f>
        <v/>
      </c>
      <c r="H799" s="69" t="str">
        <f ca="1">IF(INDIRECT("A"&amp;ROW())="","",RANK([Data],[Data],1)+COUNTIF([Data],Tabulka249[[#This Row],[Data]])-1)</f>
        <v/>
      </c>
      <c r="I799" s="5" t="str">
        <f ca="1">IF(INDIRECT("A"&amp;ROW())="","",(Tabulka249[[#This Row],[Pořadí2 - i2]]-1)/COUNT([Data]))</f>
        <v/>
      </c>
      <c r="J799" s="5" t="str">
        <f ca="1">IF(INDIRECT("A"&amp;ROW())="","",H799/COUNT([Data]))</f>
        <v/>
      </c>
      <c r="K799" s="72" t="str">
        <f ca="1">IF(INDIRECT("A"&amp;ROW())="","",NORMDIST(Tabulka249[[#This Row],[Data]],$X$6,$X$7,1))</f>
        <v/>
      </c>
      <c r="L799" s="5" t="str">
        <f t="shared" ca="1" si="37"/>
        <v/>
      </c>
      <c r="M799" s="5" t="str">
        <f>IF(ROW()=7,MAX(Tabulka249[D_i]),"")</f>
        <v/>
      </c>
      <c r="N799" s="5"/>
      <c r="O799" s="80"/>
      <c r="P799" s="80"/>
      <c r="Q799" s="80"/>
      <c r="R799" s="76" t="str">
        <f>IF(ROW()=7,IF(SUM([pomocná])&gt;0,SUM([pomocná]),1.36/SQRT(COUNT(Tabulka249[Data]))),"")</f>
        <v/>
      </c>
      <c r="S799" s="79"/>
      <c r="T799" s="72"/>
      <c r="U799" s="72"/>
      <c r="V799" s="72"/>
    </row>
    <row r="800" spans="1:22">
      <c r="A800" s="4" t="str">
        <f>IF('Odhad parametrů populace'!D803="","",'Odhad parametrů populace'!D803)</f>
        <v/>
      </c>
      <c r="B800" s="69" t="str">
        <f ca="1">IF(INDIRECT("A"&amp;ROW())="","",RANK(A800,[Data],1))</f>
        <v/>
      </c>
      <c r="C800" s="5" t="str">
        <f ca="1">IF(INDIRECT("A"&amp;ROW())="","",(B800-1)/COUNT([Data]))</f>
        <v/>
      </c>
      <c r="D800" s="5" t="str">
        <f ca="1">IF(INDIRECT("A"&amp;ROW())="","",B800/COUNT([Data]))</f>
        <v/>
      </c>
      <c r="E800" t="str">
        <f t="shared" ca="1" si="38"/>
        <v/>
      </c>
      <c r="F800" s="5" t="str">
        <f t="shared" ca="1" si="36"/>
        <v/>
      </c>
      <c r="G800" s="5" t="str">
        <f>IF(ROW()=7,MAX([D_i]),"")</f>
        <v/>
      </c>
      <c r="H800" s="69" t="str">
        <f ca="1">IF(INDIRECT("A"&amp;ROW())="","",RANK([Data],[Data],1)+COUNTIF([Data],Tabulka249[[#This Row],[Data]])-1)</f>
        <v/>
      </c>
      <c r="I800" s="5" t="str">
        <f ca="1">IF(INDIRECT("A"&amp;ROW())="","",(Tabulka249[[#This Row],[Pořadí2 - i2]]-1)/COUNT([Data]))</f>
        <v/>
      </c>
      <c r="J800" s="5" t="str">
        <f ca="1">IF(INDIRECT("A"&amp;ROW())="","",H800/COUNT([Data]))</f>
        <v/>
      </c>
      <c r="K800" s="72" t="str">
        <f ca="1">IF(INDIRECT("A"&amp;ROW())="","",NORMDIST(Tabulka249[[#This Row],[Data]],$X$6,$X$7,1))</f>
        <v/>
      </c>
      <c r="L800" s="5" t="str">
        <f t="shared" ca="1" si="37"/>
        <v/>
      </c>
      <c r="M800" s="5" t="str">
        <f>IF(ROW()=7,MAX(Tabulka249[D_i]),"")</f>
        <v/>
      </c>
      <c r="N800" s="5"/>
      <c r="O800" s="80"/>
      <c r="P800" s="80"/>
      <c r="Q800" s="80"/>
      <c r="R800" s="76" t="str">
        <f>IF(ROW()=7,IF(SUM([pomocná])&gt;0,SUM([pomocná]),1.36/SQRT(COUNT(Tabulka249[Data]))),"")</f>
        <v/>
      </c>
      <c r="S800" s="79"/>
      <c r="T800" s="72"/>
      <c r="U800" s="72"/>
      <c r="V800" s="72"/>
    </row>
    <row r="801" spans="1:22">
      <c r="A801" s="4" t="str">
        <f>IF('Odhad parametrů populace'!D804="","",'Odhad parametrů populace'!D804)</f>
        <v/>
      </c>
      <c r="B801" s="69" t="str">
        <f ca="1">IF(INDIRECT("A"&amp;ROW())="","",RANK(A801,[Data],1))</f>
        <v/>
      </c>
      <c r="C801" s="5" t="str">
        <f ca="1">IF(INDIRECT("A"&amp;ROW())="","",(B801-1)/COUNT([Data]))</f>
        <v/>
      </c>
      <c r="D801" s="5" t="str">
        <f ca="1">IF(INDIRECT("A"&amp;ROW())="","",B801/COUNT([Data]))</f>
        <v/>
      </c>
      <c r="E801" t="str">
        <f t="shared" ca="1" si="38"/>
        <v/>
      </c>
      <c r="F801" s="5" t="str">
        <f t="shared" ca="1" si="36"/>
        <v/>
      </c>
      <c r="G801" s="5" t="str">
        <f>IF(ROW()=7,MAX([D_i]),"")</f>
        <v/>
      </c>
      <c r="H801" s="69" t="str">
        <f ca="1">IF(INDIRECT("A"&amp;ROW())="","",RANK([Data],[Data],1)+COUNTIF([Data],Tabulka249[[#This Row],[Data]])-1)</f>
        <v/>
      </c>
      <c r="I801" s="5" t="str">
        <f ca="1">IF(INDIRECT("A"&amp;ROW())="","",(Tabulka249[[#This Row],[Pořadí2 - i2]]-1)/COUNT([Data]))</f>
        <v/>
      </c>
      <c r="J801" s="5" t="str">
        <f ca="1">IF(INDIRECT("A"&amp;ROW())="","",H801/COUNT([Data]))</f>
        <v/>
      </c>
      <c r="K801" s="72" t="str">
        <f ca="1">IF(INDIRECT("A"&amp;ROW())="","",NORMDIST(Tabulka249[[#This Row],[Data]],$X$6,$X$7,1))</f>
        <v/>
      </c>
      <c r="L801" s="5" t="str">
        <f t="shared" ca="1" si="37"/>
        <v/>
      </c>
      <c r="M801" s="5" t="str">
        <f>IF(ROW()=7,MAX(Tabulka249[D_i]),"")</f>
        <v/>
      </c>
      <c r="N801" s="5"/>
      <c r="O801" s="80"/>
      <c r="P801" s="80"/>
      <c r="Q801" s="80"/>
      <c r="R801" s="76" t="str">
        <f>IF(ROW()=7,IF(SUM([pomocná])&gt;0,SUM([pomocná]),1.36/SQRT(COUNT(Tabulka249[Data]))),"")</f>
        <v/>
      </c>
      <c r="S801" s="79"/>
      <c r="T801" s="72"/>
      <c r="U801" s="72"/>
      <c r="V801" s="72"/>
    </row>
    <row r="802" spans="1:22">
      <c r="A802" s="4" t="str">
        <f>IF('Odhad parametrů populace'!D805="","",'Odhad parametrů populace'!D805)</f>
        <v/>
      </c>
      <c r="B802" s="69" t="str">
        <f ca="1">IF(INDIRECT("A"&amp;ROW())="","",RANK(A802,[Data],1))</f>
        <v/>
      </c>
      <c r="C802" s="5" t="str">
        <f ca="1">IF(INDIRECT("A"&amp;ROW())="","",(B802-1)/COUNT([Data]))</f>
        <v/>
      </c>
      <c r="D802" s="5" t="str">
        <f ca="1">IF(INDIRECT("A"&amp;ROW())="","",B802/COUNT([Data]))</f>
        <v/>
      </c>
      <c r="E802" t="str">
        <f t="shared" ca="1" si="38"/>
        <v/>
      </c>
      <c r="F802" s="5" t="str">
        <f t="shared" ca="1" si="36"/>
        <v/>
      </c>
      <c r="G802" s="5" t="str">
        <f>IF(ROW()=7,MAX([D_i]),"")</f>
        <v/>
      </c>
      <c r="H802" s="69" t="str">
        <f ca="1">IF(INDIRECT("A"&amp;ROW())="","",RANK([Data],[Data],1)+COUNTIF([Data],Tabulka249[[#This Row],[Data]])-1)</f>
        <v/>
      </c>
      <c r="I802" s="5" t="str">
        <f ca="1">IF(INDIRECT("A"&amp;ROW())="","",(Tabulka249[[#This Row],[Pořadí2 - i2]]-1)/COUNT([Data]))</f>
        <v/>
      </c>
      <c r="J802" s="5" t="str">
        <f ca="1">IF(INDIRECT("A"&amp;ROW())="","",H802/COUNT([Data]))</f>
        <v/>
      </c>
      <c r="K802" s="72" t="str">
        <f ca="1">IF(INDIRECT("A"&amp;ROW())="","",NORMDIST(Tabulka249[[#This Row],[Data]],$X$6,$X$7,1))</f>
        <v/>
      </c>
      <c r="L802" s="5" t="str">
        <f t="shared" ca="1" si="37"/>
        <v/>
      </c>
      <c r="M802" s="5" t="str">
        <f>IF(ROW()=7,MAX(Tabulka249[D_i]),"")</f>
        <v/>
      </c>
      <c r="N802" s="5"/>
      <c r="O802" s="80"/>
      <c r="P802" s="80"/>
      <c r="Q802" s="80"/>
      <c r="R802" s="76" t="str">
        <f>IF(ROW()=7,IF(SUM([pomocná])&gt;0,SUM([pomocná]),1.36/SQRT(COUNT(Tabulka249[Data]))),"")</f>
        <v/>
      </c>
      <c r="S802" s="79"/>
      <c r="T802" s="72"/>
      <c r="U802" s="72"/>
      <c r="V802" s="72"/>
    </row>
    <row r="803" spans="1:22">
      <c r="A803" s="4" t="str">
        <f>IF('Odhad parametrů populace'!D806="","",'Odhad parametrů populace'!D806)</f>
        <v/>
      </c>
      <c r="B803" s="69" t="str">
        <f ca="1">IF(INDIRECT("A"&amp;ROW())="","",RANK(A803,[Data],1))</f>
        <v/>
      </c>
      <c r="C803" s="5" t="str">
        <f ca="1">IF(INDIRECT("A"&amp;ROW())="","",(B803-1)/COUNT([Data]))</f>
        <v/>
      </c>
      <c r="D803" s="5" t="str">
        <f ca="1">IF(INDIRECT("A"&amp;ROW())="","",B803/COUNT([Data]))</f>
        <v/>
      </c>
      <c r="E803" t="str">
        <f t="shared" ca="1" si="38"/>
        <v/>
      </c>
      <c r="F803" s="5" t="str">
        <f t="shared" ca="1" si="36"/>
        <v/>
      </c>
      <c r="G803" s="5" t="str">
        <f>IF(ROW()=7,MAX([D_i]),"")</f>
        <v/>
      </c>
      <c r="H803" s="69" t="str">
        <f ca="1">IF(INDIRECT("A"&amp;ROW())="","",RANK([Data],[Data],1)+COUNTIF([Data],Tabulka249[[#This Row],[Data]])-1)</f>
        <v/>
      </c>
      <c r="I803" s="5" t="str">
        <f ca="1">IF(INDIRECT("A"&amp;ROW())="","",(Tabulka249[[#This Row],[Pořadí2 - i2]]-1)/COUNT([Data]))</f>
        <v/>
      </c>
      <c r="J803" s="5" t="str">
        <f ca="1">IF(INDIRECT("A"&amp;ROW())="","",H803/COUNT([Data]))</f>
        <v/>
      </c>
      <c r="K803" s="72" t="str">
        <f ca="1">IF(INDIRECT("A"&amp;ROW())="","",NORMDIST(Tabulka249[[#This Row],[Data]],$X$6,$X$7,1))</f>
        <v/>
      </c>
      <c r="L803" s="5" t="str">
        <f t="shared" ca="1" si="37"/>
        <v/>
      </c>
      <c r="M803" s="5" t="str">
        <f>IF(ROW()=7,MAX(Tabulka249[D_i]),"")</f>
        <v/>
      </c>
      <c r="N803" s="5"/>
      <c r="O803" s="80"/>
      <c r="P803" s="80"/>
      <c r="Q803" s="80"/>
      <c r="R803" s="76" t="str">
        <f>IF(ROW()=7,IF(SUM([pomocná])&gt;0,SUM([pomocná]),1.36/SQRT(COUNT(Tabulka249[Data]))),"")</f>
        <v/>
      </c>
      <c r="S803" s="79"/>
      <c r="T803" s="72"/>
      <c r="U803" s="72"/>
      <c r="V803" s="72"/>
    </row>
    <row r="804" spans="1:22">
      <c r="A804" s="4" t="str">
        <f>IF('Odhad parametrů populace'!D807="","",'Odhad parametrů populace'!D807)</f>
        <v/>
      </c>
      <c r="B804" s="69" t="str">
        <f ca="1">IF(INDIRECT("A"&amp;ROW())="","",RANK(A804,[Data],1))</f>
        <v/>
      </c>
      <c r="C804" s="5" t="str">
        <f ca="1">IF(INDIRECT("A"&amp;ROW())="","",(B804-1)/COUNT([Data]))</f>
        <v/>
      </c>
      <c r="D804" s="5" t="str">
        <f ca="1">IF(INDIRECT("A"&amp;ROW())="","",B804/COUNT([Data]))</f>
        <v/>
      </c>
      <c r="E804" t="str">
        <f t="shared" ca="1" si="38"/>
        <v/>
      </c>
      <c r="F804" s="5" t="str">
        <f t="shared" ca="1" si="36"/>
        <v/>
      </c>
      <c r="G804" s="5" t="str">
        <f>IF(ROW()=7,MAX([D_i]),"")</f>
        <v/>
      </c>
      <c r="H804" s="69" t="str">
        <f ca="1">IF(INDIRECT("A"&amp;ROW())="","",RANK([Data],[Data],1)+COUNTIF([Data],Tabulka249[[#This Row],[Data]])-1)</f>
        <v/>
      </c>
      <c r="I804" s="5" t="str">
        <f ca="1">IF(INDIRECT("A"&amp;ROW())="","",(Tabulka249[[#This Row],[Pořadí2 - i2]]-1)/COUNT([Data]))</f>
        <v/>
      </c>
      <c r="J804" s="5" t="str">
        <f ca="1">IF(INDIRECT("A"&amp;ROW())="","",H804/COUNT([Data]))</f>
        <v/>
      </c>
      <c r="K804" s="72" t="str">
        <f ca="1">IF(INDIRECT("A"&amp;ROW())="","",NORMDIST(Tabulka249[[#This Row],[Data]],$X$6,$X$7,1))</f>
        <v/>
      </c>
      <c r="L804" s="5" t="str">
        <f t="shared" ca="1" si="37"/>
        <v/>
      </c>
      <c r="M804" s="5" t="str">
        <f>IF(ROW()=7,MAX(Tabulka249[D_i]),"")</f>
        <v/>
      </c>
      <c r="N804" s="5"/>
      <c r="O804" s="80"/>
      <c r="P804" s="80"/>
      <c r="Q804" s="80"/>
      <c r="R804" s="76" t="str">
        <f>IF(ROW()=7,IF(SUM([pomocná])&gt;0,SUM([pomocná]),1.36/SQRT(COUNT(Tabulka249[Data]))),"")</f>
        <v/>
      </c>
      <c r="S804" s="79"/>
      <c r="T804" s="72"/>
      <c r="U804" s="72"/>
      <c r="V804" s="72"/>
    </row>
    <row r="805" spans="1:22">
      <c r="A805" s="4" t="str">
        <f>IF('Odhad parametrů populace'!D808="","",'Odhad parametrů populace'!D808)</f>
        <v/>
      </c>
      <c r="B805" s="69" t="str">
        <f ca="1">IF(INDIRECT("A"&amp;ROW())="","",RANK(A805,[Data],1))</f>
        <v/>
      </c>
      <c r="C805" s="5" t="str">
        <f ca="1">IF(INDIRECT("A"&amp;ROW())="","",(B805-1)/COUNT([Data]))</f>
        <v/>
      </c>
      <c r="D805" s="5" t="str">
        <f ca="1">IF(INDIRECT("A"&amp;ROW())="","",B805/COUNT([Data]))</f>
        <v/>
      </c>
      <c r="E805" t="str">
        <f t="shared" ca="1" si="38"/>
        <v/>
      </c>
      <c r="F805" s="5" t="str">
        <f t="shared" ca="1" si="36"/>
        <v/>
      </c>
      <c r="G805" s="5" t="str">
        <f>IF(ROW()=7,MAX([D_i]),"")</f>
        <v/>
      </c>
      <c r="H805" s="69" t="str">
        <f ca="1">IF(INDIRECT("A"&amp;ROW())="","",RANK([Data],[Data],1)+COUNTIF([Data],Tabulka249[[#This Row],[Data]])-1)</f>
        <v/>
      </c>
      <c r="I805" s="5" t="str">
        <f ca="1">IF(INDIRECT("A"&amp;ROW())="","",(Tabulka249[[#This Row],[Pořadí2 - i2]]-1)/COUNT([Data]))</f>
        <v/>
      </c>
      <c r="J805" s="5" t="str">
        <f ca="1">IF(INDIRECT("A"&amp;ROW())="","",H805/COUNT([Data]))</f>
        <v/>
      </c>
      <c r="K805" s="72" t="str">
        <f ca="1">IF(INDIRECT("A"&amp;ROW())="","",NORMDIST(Tabulka249[[#This Row],[Data]],$X$6,$X$7,1))</f>
        <v/>
      </c>
      <c r="L805" s="5" t="str">
        <f t="shared" ca="1" si="37"/>
        <v/>
      </c>
      <c r="M805" s="5" t="str">
        <f>IF(ROW()=7,MAX(Tabulka249[D_i]),"")</f>
        <v/>
      </c>
      <c r="N805" s="5"/>
      <c r="O805" s="80"/>
      <c r="P805" s="80"/>
      <c r="Q805" s="80"/>
      <c r="R805" s="76" t="str">
        <f>IF(ROW()=7,IF(SUM([pomocná])&gt;0,SUM([pomocná]),1.36/SQRT(COUNT(Tabulka249[Data]))),"")</f>
        <v/>
      </c>
      <c r="S805" s="79"/>
      <c r="T805" s="72"/>
      <c r="U805" s="72"/>
      <c r="V805" s="72"/>
    </row>
    <row r="806" spans="1:22">
      <c r="A806" s="4" t="str">
        <f>IF('Odhad parametrů populace'!D809="","",'Odhad parametrů populace'!D809)</f>
        <v/>
      </c>
      <c r="B806" s="69" t="str">
        <f ca="1">IF(INDIRECT("A"&amp;ROW())="","",RANK(A806,[Data],1))</f>
        <v/>
      </c>
      <c r="C806" s="5" t="str">
        <f ca="1">IF(INDIRECT("A"&amp;ROW())="","",(B806-1)/COUNT([Data]))</f>
        <v/>
      </c>
      <c r="D806" s="5" t="str">
        <f ca="1">IF(INDIRECT("A"&amp;ROW())="","",B806/COUNT([Data]))</f>
        <v/>
      </c>
      <c r="E806" t="str">
        <f t="shared" ca="1" si="38"/>
        <v/>
      </c>
      <c r="F806" s="5" t="str">
        <f t="shared" ca="1" si="36"/>
        <v/>
      </c>
      <c r="G806" s="5" t="str">
        <f>IF(ROW()=7,MAX([D_i]),"")</f>
        <v/>
      </c>
      <c r="H806" s="69" t="str">
        <f ca="1">IF(INDIRECT("A"&amp;ROW())="","",RANK([Data],[Data],1)+COUNTIF([Data],Tabulka249[[#This Row],[Data]])-1)</f>
        <v/>
      </c>
      <c r="I806" s="5" t="str">
        <f ca="1">IF(INDIRECT("A"&amp;ROW())="","",(Tabulka249[[#This Row],[Pořadí2 - i2]]-1)/COUNT([Data]))</f>
        <v/>
      </c>
      <c r="J806" s="5" t="str">
        <f ca="1">IF(INDIRECT("A"&amp;ROW())="","",H806/COUNT([Data]))</f>
        <v/>
      </c>
      <c r="K806" s="72" t="str">
        <f ca="1">IF(INDIRECT("A"&amp;ROW())="","",NORMDIST(Tabulka249[[#This Row],[Data]],$X$6,$X$7,1))</f>
        <v/>
      </c>
      <c r="L806" s="5" t="str">
        <f t="shared" ca="1" si="37"/>
        <v/>
      </c>
      <c r="M806" s="5" t="str">
        <f>IF(ROW()=7,MAX(Tabulka249[D_i]),"")</f>
        <v/>
      </c>
      <c r="N806" s="5"/>
      <c r="O806" s="80"/>
      <c r="P806" s="80"/>
      <c r="Q806" s="80"/>
      <c r="R806" s="76" t="str">
        <f>IF(ROW()=7,IF(SUM([pomocná])&gt;0,SUM([pomocná]),1.36/SQRT(COUNT(Tabulka249[Data]))),"")</f>
        <v/>
      </c>
      <c r="S806" s="79"/>
      <c r="T806" s="72"/>
      <c r="U806" s="72"/>
      <c r="V806" s="72"/>
    </row>
    <row r="807" spans="1:22">
      <c r="A807" s="4" t="str">
        <f>IF('Odhad parametrů populace'!D810="","",'Odhad parametrů populace'!D810)</f>
        <v/>
      </c>
      <c r="B807" s="69" t="str">
        <f ca="1">IF(INDIRECT("A"&amp;ROW())="","",RANK(A807,[Data],1))</f>
        <v/>
      </c>
      <c r="C807" s="5" t="str">
        <f ca="1">IF(INDIRECT("A"&amp;ROW())="","",(B807-1)/COUNT([Data]))</f>
        <v/>
      </c>
      <c r="D807" s="5" t="str">
        <f ca="1">IF(INDIRECT("A"&amp;ROW())="","",B807/COUNT([Data]))</f>
        <v/>
      </c>
      <c r="E807" t="str">
        <f t="shared" ca="1" si="38"/>
        <v/>
      </c>
      <c r="F807" s="5" t="str">
        <f t="shared" ca="1" si="36"/>
        <v/>
      </c>
      <c r="G807" s="5" t="str">
        <f>IF(ROW()=7,MAX([D_i]),"")</f>
        <v/>
      </c>
      <c r="H807" s="69" t="str">
        <f ca="1">IF(INDIRECT("A"&amp;ROW())="","",RANK([Data],[Data],1)+COUNTIF([Data],Tabulka249[[#This Row],[Data]])-1)</f>
        <v/>
      </c>
      <c r="I807" s="5" t="str">
        <f ca="1">IF(INDIRECT("A"&amp;ROW())="","",(Tabulka249[[#This Row],[Pořadí2 - i2]]-1)/COUNT([Data]))</f>
        <v/>
      </c>
      <c r="J807" s="5" t="str">
        <f ca="1">IF(INDIRECT("A"&amp;ROW())="","",H807/COUNT([Data]))</f>
        <v/>
      </c>
      <c r="K807" s="72" t="str">
        <f ca="1">IF(INDIRECT("A"&amp;ROW())="","",NORMDIST(Tabulka249[[#This Row],[Data]],$X$6,$X$7,1))</f>
        <v/>
      </c>
      <c r="L807" s="5" t="str">
        <f t="shared" ca="1" si="37"/>
        <v/>
      </c>
      <c r="M807" s="5" t="str">
        <f>IF(ROW()=7,MAX(Tabulka249[D_i]),"")</f>
        <v/>
      </c>
      <c r="N807" s="5"/>
      <c r="O807" s="80"/>
      <c r="P807" s="80"/>
      <c r="Q807" s="80"/>
      <c r="R807" s="76" t="str">
        <f>IF(ROW()=7,IF(SUM([pomocná])&gt;0,SUM([pomocná]),1.36/SQRT(COUNT(Tabulka249[Data]))),"")</f>
        <v/>
      </c>
      <c r="S807" s="79"/>
      <c r="T807" s="72"/>
      <c r="U807" s="72"/>
      <c r="V807" s="72"/>
    </row>
    <row r="808" spans="1:22">
      <c r="A808" s="4" t="str">
        <f>IF('Odhad parametrů populace'!D811="","",'Odhad parametrů populace'!D811)</f>
        <v/>
      </c>
      <c r="B808" s="69" t="str">
        <f ca="1">IF(INDIRECT("A"&amp;ROW())="","",RANK(A808,[Data],1))</f>
        <v/>
      </c>
      <c r="C808" s="5" t="str">
        <f ca="1">IF(INDIRECT("A"&amp;ROW())="","",(B808-1)/COUNT([Data]))</f>
        <v/>
      </c>
      <c r="D808" s="5" t="str">
        <f ca="1">IF(INDIRECT("A"&amp;ROW())="","",B808/COUNT([Data]))</f>
        <v/>
      </c>
      <c r="E808" t="str">
        <f t="shared" ca="1" si="38"/>
        <v/>
      </c>
      <c r="F808" s="5" t="str">
        <f t="shared" ca="1" si="36"/>
        <v/>
      </c>
      <c r="G808" s="5" t="str">
        <f>IF(ROW()=7,MAX([D_i]),"")</f>
        <v/>
      </c>
      <c r="H808" s="69" t="str">
        <f ca="1">IF(INDIRECT("A"&amp;ROW())="","",RANK([Data],[Data],1)+COUNTIF([Data],Tabulka249[[#This Row],[Data]])-1)</f>
        <v/>
      </c>
      <c r="I808" s="5" t="str">
        <f ca="1">IF(INDIRECT("A"&amp;ROW())="","",(Tabulka249[[#This Row],[Pořadí2 - i2]]-1)/COUNT([Data]))</f>
        <v/>
      </c>
      <c r="J808" s="5" t="str">
        <f ca="1">IF(INDIRECT("A"&amp;ROW())="","",H808/COUNT([Data]))</f>
        <v/>
      </c>
      <c r="K808" s="72" t="str">
        <f ca="1">IF(INDIRECT("A"&amp;ROW())="","",NORMDIST(Tabulka249[[#This Row],[Data]],$X$6,$X$7,1))</f>
        <v/>
      </c>
      <c r="L808" s="5" t="str">
        <f t="shared" ca="1" si="37"/>
        <v/>
      </c>
      <c r="M808" s="5" t="str">
        <f>IF(ROW()=7,MAX(Tabulka249[D_i]),"")</f>
        <v/>
      </c>
      <c r="N808" s="5"/>
      <c r="O808" s="80"/>
      <c r="P808" s="80"/>
      <c r="Q808" s="80"/>
      <c r="R808" s="76" t="str">
        <f>IF(ROW()=7,IF(SUM([pomocná])&gt;0,SUM([pomocná]),1.36/SQRT(COUNT(Tabulka249[Data]))),"")</f>
        <v/>
      </c>
      <c r="S808" s="79"/>
      <c r="T808" s="72"/>
      <c r="U808" s="72"/>
      <c r="V808" s="72"/>
    </row>
    <row r="809" spans="1:22">
      <c r="A809" s="4" t="str">
        <f>IF('Odhad parametrů populace'!D812="","",'Odhad parametrů populace'!D812)</f>
        <v/>
      </c>
      <c r="B809" s="69" t="str">
        <f ca="1">IF(INDIRECT("A"&amp;ROW())="","",RANK(A809,[Data],1))</f>
        <v/>
      </c>
      <c r="C809" s="5" t="str">
        <f ca="1">IF(INDIRECT("A"&amp;ROW())="","",(B809-1)/COUNT([Data]))</f>
        <v/>
      </c>
      <c r="D809" s="5" t="str">
        <f ca="1">IF(INDIRECT("A"&amp;ROW())="","",B809/COUNT([Data]))</f>
        <v/>
      </c>
      <c r="E809" t="str">
        <f t="shared" ca="1" si="38"/>
        <v/>
      </c>
      <c r="F809" s="5" t="str">
        <f t="shared" ca="1" si="36"/>
        <v/>
      </c>
      <c r="G809" s="5" t="str">
        <f>IF(ROW()=7,MAX([D_i]),"")</f>
        <v/>
      </c>
      <c r="H809" s="69" t="str">
        <f ca="1">IF(INDIRECT("A"&amp;ROW())="","",RANK([Data],[Data],1)+COUNTIF([Data],Tabulka249[[#This Row],[Data]])-1)</f>
        <v/>
      </c>
      <c r="I809" s="5" t="str">
        <f ca="1">IF(INDIRECT("A"&amp;ROW())="","",(Tabulka249[[#This Row],[Pořadí2 - i2]]-1)/COUNT([Data]))</f>
        <v/>
      </c>
      <c r="J809" s="5" t="str">
        <f ca="1">IF(INDIRECT("A"&amp;ROW())="","",H809/COUNT([Data]))</f>
        <v/>
      </c>
      <c r="K809" s="72" t="str">
        <f ca="1">IF(INDIRECT("A"&amp;ROW())="","",NORMDIST(Tabulka249[[#This Row],[Data]],$X$6,$X$7,1))</f>
        <v/>
      </c>
      <c r="L809" s="5" t="str">
        <f t="shared" ca="1" si="37"/>
        <v/>
      </c>
      <c r="M809" s="5" t="str">
        <f>IF(ROW()=7,MAX(Tabulka249[D_i]),"")</f>
        <v/>
      </c>
      <c r="N809" s="5"/>
      <c r="O809" s="80"/>
      <c r="P809" s="80"/>
      <c r="Q809" s="80"/>
      <c r="R809" s="76" t="str">
        <f>IF(ROW()=7,IF(SUM([pomocná])&gt;0,SUM([pomocná]),1.36/SQRT(COUNT(Tabulka249[Data]))),"")</f>
        <v/>
      </c>
      <c r="S809" s="79"/>
      <c r="T809" s="72"/>
      <c r="U809" s="72"/>
      <c r="V809" s="72"/>
    </row>
    <row r="810" spans="1:22">
      <c r="A810" s="4" t="str">
        <f>IF('Odhad parametrů populace'!D813="","",'Odhad parametrů populace'!D813)</f>
        <v/>
      </c>
      <c r="B810" s="69" t="str">
        <f ca="1">IF(INDIRECT("A"&amp;ROW())="","",RANK(A810,[Data],1))</f>
        <v/>
      </c>
      <c r="C810" s="5" t="str">
        <f ca="1">IF(INDIRECT("A"&amp;ROW())="","",(B810-1)/COUNT([Data]))</f>
        <v/>
      </c>
      <c r="D810" s="5" t="str">
        <f ca="1">IF(INDIRECT("A"&amp;ROW())="","",B810/COUNT([Data]))</f>
        <v/>
      </c>
      <c r="E810" t="str">
        <f t="shared" ca="1" si="38"/>
        <v/>
      </c>
      <c r="F810" s="5" t="str">
        <f t="shared" ca="1" si="36"/>
        <v/>
      </c>
      <c r="G810" s="5" t="str">
        <f>IF(ROW()=7,MAX([D_i]),"")</f>
        <v/>
      </c>
      <c r="H810" s="69" t="str">
        <f ca="1">IF(INDIRECT("A"&amp;ROW())="","",RANK([Data],[Data],1)+COUNTIF([Data],Tabulka249[[#This Row],[Data]])-1)</f>
        <v/>
      </c>
      <c r="I810" s="5" t="str">
        <f ca="1">IF(INDIRECT("A"&amp;ROW())="","",(Tabulka249[[#This Row],[Pořadí2 - i2]]-1)/COUNT([Data]))</f>
        <v/>
      </c>
      <c r="J810" s="5" t="str">
        <f ca="1">IF(INDIRECT("A"&amp;ROW())="","",H810/COUNT([Data]))</f>
        <v/>
      </c>
      <c r="K810" s="72" t="str">
        <f ca="1">IF(INDIRECT("A"&amp;ROW())="","",NORMDIST(Tabulka249[[#This Row],[Data]],$X$6,$X$7,1))</f>
        <v/>
      </c>
      <c r="L810" s="5" t="str">
        <f t="shared" ca="1" si="37"/>
        <v/>
      </c>
      <c r="M810" s="5" t="str">
        <f>IF(ROW()=7,MAX(Tabulka249[D_i]),"")</f>
        <v/>
      </c>
      <c r="N810" s="5"/>
      <c r="O810" s="80"/>
      <c r="P810" s="80"/>
      <c r="Q810" s="80"/>
      <c r="R810" s="76" t="str">
        <f>IF(ROW()=7,IF(SUM([pomocná])&gt;0,SUM([pomocná]),1.36/SQRT(COUNT(Tabulka249[Data]))),"")</f>
        <v/>
      </c>
      <c r="S810" s="79"/>
      <c r="T810" s="72"/>
      <c r="U810" s="72"/>
      <c r="V810" s="72"/>
    </row>
    <row r="811" spans="1:22">
      <c r="A811" s="4" t="str">
        <f>IF('Odhad parametrů populace'!D814="","",'Odhad parametrů populace'!D814)</f>
        <v/>
      </c>
      <c r="B811" s="69" t="str">
        <f ca="1">IF(INDIRECT("A"&amp;ROW())="","",RANK(A811,[Data],1))</f>
        <v/>
      </c>
      <c r="C811" s="5" t="str">
        <f ca="1">IF(INDIRECT("A"&amp;ROW())="","",(B811-1)/COUNT([Data]))</f>
        <v/>
      </c>
      <c r="D811" s="5" t="str">
        <f ca="1">IF(INDIRECT("A"&amp;ROW())="","",B811/COUNT([Data]))</f>
        <v/>
      </c>
      <c r="E811" t="str">
        <f t="shared" ca="1" si="38"/>
        <v/>
      </c>
      <c r="F811" s="5" t="str">
        <f t="shared" ca="1" si="36"/>
        <v/>
      </c>
      <c r="G811" s="5" t="str">
        <f>IF(ROW()=7,MAX([D_i]),"")</f>
        <v/>
      </c>
      <c r="H811" s="69" t="str">
        <f ca="1">IF(INDIRECT("A"&amp;ROW())="","",RANK([Data],[Data],1)+COUNTIF([Data],Tabulka249[[#This Row],[Data]])-1)</f>
        <v/>
      </c>
      <c r="I811" s="5" t="str">
        <f ca="1">IF(INDIRECT("A"&amp;ROW())="","",(Tabulka249[[#This Row],[Pořadí2 - i2]]-1)/COUNT([Data]))</f>
        <v/>
      </c>
      <c r="J811" s="5" t="str">
        <f ca="1">IF(INDIRECT("A"&amp;ROW())="","",H811/COUNT([Data]))</f>
        <v/>
      </c>
      <c r="K811" s="72" t="str">
        <f ca="1">IF(INDIRECT("A"&amp;ROW())="","",NORMDIST(Tabulka249[[#This Row],[Data]],$X$6,$X$7,1))</f>
        <v/>
      </c>
      <c r="L811" s="5" t="str">
        <f t="shared" ca="1" si="37"/>
        <v/>
      </c>
      <c r="M811" s="5" t="str">
        <f>IF(ROW()=7,MAX(Tabulka249[D_i]),"")</f>
        <v/>
      </c>
      <c r="N811" s="5"/>
      <c r="O811" s="80"/>
      <c r="P811" s="80"/>
      <c r="Q811" s="80"/>
      <c r="R811" s="76" t="str">
        <f>IF(ROW()=7,IF(SUM([pomocná])&gt;0,SUM([pomocná]),1.36/SQRT(COUNT(Tabulka249[Data]))),"")</f>
        <v/>
      </c>
      <c r="S811" s="79"/>
      <c r="T811" s="72"/>
      <c r="U811" s="72"/>
      <c r="V811" s="72"/>
    </row>
    <row r="812" spans="1:22">
      <c r="A812" s="4" t="str">
        <f>IF('Odhad parametrů populace'!D815="","",'Odhad parametrů populace'!D815)</f>
        <v/>
      </c>
      <c r="B812" s="69" t="str">
        <f ca="1">IF(INDIRECT("A"&amp;ROW())="","",RANK(A812,[Data],1))</f>
        <v/>
      </c>
      <c r="C812" s="5" t="str">
        <f ca="1">IF(INDIRECT("A"&amp;ROW())="","",(B812-1)/COUNT([Data]))</f>
        <v/>
      </c>
      <c r="D812" s="5" t="str">
        <f ca="1">IF(INDIRECT("A"&amp;ROW())="","",B812/COUNT([Data]))</f>
        <v/>
      </c>
      <c r="E812" t="str">
        <f t="shared" ca="1" si="38"/>
        <v/>
      </c>
      <c r="F812" s="5" t="str">
        <f t="shared" ca="1" si="36"/>
        <v/>
      </c>
      <c r="G812" s="5" t="str">
        <f>IF(ROW()=7,MAX([D_i]),"")</f>
        <v/>
      </c>
      <c r="H812" s="69" t="str">
        <f ca="1">IF(INDIRECT("A"&amp;ROW())="","",RANK([Data],[Data],1)+COUNTIF([Data],Tabulka249[[#This Row],[Data]])-1)</f>
        <v/>
      </c>
      <c r="I812" s="5" t="str">
        <f ca="1">IF(INDIRECT("A"&amp;ROW())="","",(Tabulka249[[#This Row],[Pořadí2 - i2]]-1)/COUNT([Data]))</f>
        <v/>
      </c>
      <c r="J812" s="5" t="str">
        <f ca="1">IF(INDIRECT("A"&amp;ROW())="","",H812/COUNT([Data]))</f>
        <v/>
      </c>
      <c r="K812" s="72" t="str">
        <f ca="1">IF(INDIRECT("A"&amp;ROW())="","",NORMDIST(Tabulka249[[#This Row],[Data]],$X$6,$X$7,1))</f>
        <v/>
      </c>
      <c r="L812" s="5" t="str">
        <f t="shared" ca="1" si="37"/>
        <v/>
      </c>
      <c r="M812" s="5" t="str">
        <f>IF(ROW()=7,MAX(Tabulka249[D_i]),"")</f>
        <v/>
      </c>
      <c r="N812" s="5"/>
      <c r="O812" s="80"/>
      <c r="P812" s="80"/>
      <c r="Q812" s="80"/>
      <c r="R812" s="76" t="str">
        <f>IF(ROW()=7,IF(SUM([pomocná])&gt;0,SUM([pomocná]),1.36/SQRT(COUNT(Tabulka249[Data]))),"")</f>
        <v/>
      </c>
      <c r="S812" s="79"/>
      <c r="T812" s="72"/>
      <c r="U812" s="72"/>
      <c r="V812" s="72"/>
    </row>
    <row r="813" spans="1:22">
      <c r="A813" s="4" t="str">
        <f>IF('Odhad parametrů populace'!D816="","",'Odhad parametrů populace'!D816)</f>
        <v/>
      </c>
      <c r="B813" s="69" t="str">
        <f ca="1">IF(INDIRECT("A"&amp;ROW())="","",RANK(A813,[Data],1))</f>
        <v/>
      </c>
      <c r="C813" s="5" t="str">
        <f ca="1">IF(INDIRECT("A"&amp;ROW())="","",(B813-1)/COUNT([Data]))</f>
        <v/>
      </c>
      <c r="D813" s="5" t="str">
        <f ca="1">IF(INDIRECT("A"&amp;ROW())="","",B813/COUNT([Data]))</f>
        <v/>
      </c>
      <c r="E813" t="str">
        <f t="shared" ca="1" si="38"/>
        <v/>
      </c>
      <c r="F813" s="5" t="str">
        <f t="shared" ca="1" si="36"/>
        <v/>
      </c>
      <c r="G813" s="5" t="str">
        <f>IF(ROW()=7,MAX([D_i]),"")</f>
        <v/>
      </c>
      <c r="H813" s="69" t="str">
        <f ca="1">IF(INDIRECT("A"&amp;ROW())="","",RANK([Data],[Data],1)+COUNTIF([Data],Tabulka249[[#This Row],[Data]])-1)</f>
        <v/>
      </c>
      <c r="I813" s="5" t="str">
        <f ca="1">IF(INDIRECT("A"&amp;ROW())="","",(Tabulka249[[#This Row],[Pořadí2 - i2]]-1)/COUNT([Data]))</f>
        <v/>
      </c>
      <c r="J813" s="5" t="str">
        <f ca="1">IF(INDIRECT("A"&amp;ROW())="","",H813/COUNT([Data]))</f>
        <v/>
      </c>
      <c r="K813" s="72" t="str">
        <f ca="1">IF(INDIRECT("A"&amp;ROW())="","",NORMDIST(Tabulka249[[#This Row],[Data]],$X$6,$X$7,1))</f>
        <v/>
      </c>
      <c r="L813" s="5" t="str">
        <f t="shared" ca="1" si="37"/>
        <v/>
      </c>
      <c r="M813" s="5" t="str">
        <f>IF(ROW()=7,MAX(Tabulka249[D_i]),"")</f>
        <v/>
      </c>
      <c r="N813" s="5"/>
      <c r="O813" s="80"/>
      <c r="P813" s="80"/>
      <c r="Q813" s="80"/>
      <c r="R813" s="76" t="str">
        <f>IF(ROW()=7,IF(SUM([pomocná])&gt;0,SUM([pomocná]),1.36/SQRT(COUNT(Tabulka249[Data]))),"")</f>
        <v/>
      </c>
      <c r="S813" s="79"/>
      <c r="T813" s="72"/>
      <c r="U813" s="72"/>
      <c r="V813" s="72"/>
    </row>
    <row r="814" spans="1:22">
      <c r="A814" s="4" t="str">
        <f>IF('Odhad parametrů populace'!D817="","",'Odhad parametrů populace'!D817)</f>
        <v/>
      </c>
      <c r="B814" s="69" t="str">
        <f ca="1">IF(INDIRECT("A"&amp;ROW())="","",RANK(A814,[Data],1))</f>
        <v/>
      </c>
      <c r="C814" s="5" t="str">
        <f ca="1">IF(INDIRECT("A"&amp;ROW())="","",(B814-1)/COUNT([Data]))</f>
        <v/>
      </c>
      <c r="D814" s="5" t="str">
        <f ca="1">IF(INDIRECT("A"&amp;ROW())="","",B814/COUNT([Data]))</f>
        <v/>
      </c>
      <c r="E814" t="str">
        <f t="shared" ca="1" si="38"/>
        <v/>
      </c>
      <c r="F814" s="5" t="str">
        <f t="shared" ca="1" si="36"/>
        <v/>
      </c>
      <c r="G814" s="5" t="str">
        <f>IF(ROW()=7,MAX([D_i]),"")</f>
        <v/>
      </c>
      <c r="H814" s="69" t="str">
        <f ca="1">IF(INDIRECT("A"&amp;ROW())="","",RANK([Data],[Data],1)+COUNTIF([Data],Tabulka249[[#This Row],[Data]])-1)</f>
        <v/>
      </c>
      <c r="I814" s="5" t="str">
        <f ca="1">IF(INDIRECT("A"&amp;ROW())="","",(Tabulka249[[#This Row],[Pořadí2 - i2]]-1)/COUNT([Data]))</f>
        <v/>
      </c>
      <c r="J814" s="5" t="str">
        <f ca="1">IF(INDIRECT("A"&amp;ROW())="","",H814/COUNT([Data]))</f>
        <v/>
      </c>
      <c r="K814" s="72" t="str">
        <f ca="1">IF(INDIRECT("A"&amp;ROW())="","",NORMDIST(Tabulka249[[#This Row],[Data]],$X$6,$X$7,1))</f>
        <v/>
      </c>
      <c r="L814" s="5" t="str">
        <f t="shared" ca="1" si="37"/>
        <v/>
      </c>
      <c r="M814" s="5" t="str">
        <f>IF(ROW()=7,MAX(Tabulka249[D_i]),"")</f>
        <v/>
      </c>
      <c r="N814" s="5"/>
      <c r="O814" s="80"/>
      <c r="P814" s="80"/>
      <c r="Q814" s="80"/>
      <c r="R814" s="76" t="str">
        <f>IF(ROW()=7,IF(SUM([pomocná])&gt;0,SUM([pomocná]),1.36/SQRT(COUNT(Tabulka249[Data]))),"")</f>
        <v/>
      </c>
      <c r="S814" s="79"/>
      <c r="T814" s="72"/>
      <c r="U814" s="72"/>
      <c r="V814" s="72"/>
    </row>
    <row r="815" spans="1:22">
      <c r="A815" s="4" t="str">
        <f>IF('Odhad parametrů populace'!D818="","",'Odhad parametrů populace'!D818)</f>
        <v/>
      </c>
      <c r="B815" s="69" t="str">
        <f ca="1">IF(INDIRECT("A"&amp;ROW())="","",RANK(A815,[Data],1))</f>
        <v/>
      </c>
      <c r="C815" s="5" t="str">
        <f ca="1">IF(INDIRECT("A"&amp;ROW())="","",(B815-1)/COUNT([Data]))</f>
        <v/>
      </c>
      <c r="D815" s="5" t="str">
        <f ca="1">IF(INDIRECT("A"&amp;ROW())="","",B815/COUNT([Data]))</f>
        <v/>
      </c>
      <c r="E815" t="str">
        <f t="shared" ca="1" si="38"/>
        <v/>
      </c>
      <c r="F815" s="5" t="str">
        <f t="shared" ca="1" si="36"/>
        <v/>
      </c>
      <c r="G815" s="5" t="str">
        <f>IF(ROW()=7,MAX([D_i]),"")</f>
        <v/>
      </c>
      <c r="H815" s="69" t="str">
        <f ca="1">IF(INDIRECT("A"&amp;ROW())="","",RANK([Data],[Data],1)+COUNTIF([Data],Tabulka249[[#This Row],[Data]])-1)</f>
        <v/>
      </c>
      <c r="I815" s="5" t="str">
        <f ca="1">IF(INDIRECT("A"&amp;ROW())="","",(Tabulka249[[#This Row],[Pořadí2 - i2]]-1)/COUNT([Data]))</f>
        <v/>
      </c>
      <c r="J815" s="5" t="str">
        <f ca="1">IF(INDIRECT("A"&amp;ROW())="","",H815/COUNT([Data]))</f>
        <v/>
      </c>
      <c r="K815" s="72" t="str">
        <f ca="1">IF(INDIRECT("A"&amp;ROW())="","",NORMDIST(Tabulka249[[#This Row],[Data]],$X$6,$X$7,1))</f>
        <v/>
      </c>
      <c r="L815" s="5" t="str">
        <f t="shared" ca="1" si="37"/>
        <v/>
      </c>
      <c r="M815" s="5" t="str">
        <f>IF(ROW()=7,MAX(Tabulka249[D_i]),"")</f>
        <v/>
      </c>
      <c r="N815" s="5"/>
      <c r="O815" s="80"/>
      <c r="P815" s="80"/>
      <c r="Q815" s="80"/>
      <c r="R815" s="76" t="str">
        <f>IF(ROW()=7,IF(SUM([pomocná])&gt;0,SUM([pomocná]),1.36/SQRT(COUNT(Tabulka249[Data]))),"")</f>
        <v/>
      </c>
      <c r="S815" s="79"/>
      <c r="T815" s="72"/>
      <c r="U815" s="72"/>
      <c r="V815" s="72"/>
    </row>
    <row r="816" spans="1:22">
      <c r="A816" s="4" t="str">
        <f>IF('Odhad parametrů populace'!D819="","",'Odhad parametrů populace'!D819)</f>
        <v/>
      </c>
      <c r="B816" s="69" t="str">
        <f ca="1">IF(INDIRECT("A"&amp;ROW())="","",RANK(A816,[Data],1))</f>
        <v/>
      </c>
      <c r="C816" s="5" t="str">
        <f ca="1">IF(INDIRECT("A"&amp;ROW())="","",(B816-1)/COUNT([Data]))</f>
        <v/>
      </c>
      <c r="D816" s="5" t="str">
        <f ca="1">IF(INDIRECT("A"&amp;ROW())="","",B816/COUNT([Data]))</f>
        <v/>
      </c>
      <c r="E816" t="str">
        <f t="shared" ca="1" si="38"/>
        <v/>
      </c>
      <c r="F816" s="5" t="str">
        <f t="shared" ca="1" si="36"/>
        <v/>
      </c>
      <c r="G816" s="5" t="str">
        <f>IF(ROW()=7,MAX([D_i]),"")</f>
        <v/>
      </c>
      <c r="H816" s="69" t="str">
        <f ca="1">IF(INDIRECT("A"&amp;ROW())="","",RANK([Data],[Data],1)+COUNTIF([Data],Tabulka249[[#This Row],[Data]])-1)</f>
        <v/>
      </c>
      <c r="I816" s="5" t="str">
        <f ca="1">IF(INDIRECT("A"&amp;ROW())="","",(Tabulka249[[#This Row],[Pořadí2 - i2]]-1)/COUNT([Data]))</f>
        <v/>
      </c>
      <c r="J816" s="5" t="str">
        <f ca="1">IF(INDIRECT("A"&amp;ROW())="","",H816/COUNT([Data]))</f>
        <v/>
      </c>
      <c r="K816" s="72" t="str">
        <f ca="1">IF(INDIRECT("A"&amp;ROW())="","",NORMDIST(Tabulka249[[#This Row],[Data]],$X$6,$X$7,1))</f>
        <v/>
      </c>
      <c r="L816" s="5" t="str">
        <f t="shared" ca="1" si="37"/>
        <v/>
      </c>
      <c r="M816" s="5" t="str">
        <f>IF(ROW()=7,MAX(Tabulka249[D_i]),"")</f>
        <v/>
      </c>
      <c r="N816" s="5"/>
      <c r="O816" s="80"/>
      <c r="P816" s="80"/>
      <c r="Q816" s="80"/>
      <c r="R816" s="76" t="str">
        <f>IF(ROW()=7,IF(SUM([pomocná])&gt;0,SUM([pomocná]),1.36/SQRT(COUNT(Tabulka249[Data]))),"")</f>
        <v/>
      </c>
      <c r="S816" s="79"/>
      <c r="T816" s="72"/>
      <c r="U816" s="72"/>
      <c r="V816" s="72"/>
    </row>
    <row r="817" spans="1:22">
      <c r="A817" s="4" t="str">
        <f>IF('Odhad parametrů populace'!D820="","",'Odhad parametrů populace'!D820)</f>
        <v/>
      </c>
      <c r="B817" s="69" t="str">
        <f ca="1">IF(INDIRECT("A"&amp;ROW())="","",RANK(A817,[Data],1))</f>
        <v/>
      </c>
      <c r="C817" s="5" t="str">
        <f ca="1">IF(INDIRECT("A"&amp;ROW())="","",(B817-1)/COUNT([Data]))</f>
        <v/>
      </c>
      <c r="D817" s="5" t="str">
        <f ca="1">IF(INDIRECT("A"&amp;ROW())="","",B817/COUNT([Data]))</f>
        <v/>
      </c>
      <c r="E817" t="str">
        <f t="shared" ca="1" si="38"/>
        <v/>
      </c>
      <c r="F817" s="5" t="str">
        <f t="shared" ca="1" si="36"/>
        <v/>
      </c>
      <c r="G817" s="5" t="str">
        <f>IF(ROW()=7,MAX([D_i]),"")</f>
        <v/>
      </c>
      <c r="H817" s="69" t="str">
        <f ca="1">IF(INDIRECT("A"&amp;ROW())="","",RANK([Data],[Data],1)+COUNTIF([Data],Tabulka249[[#This Row],[Data]])-1)</f>
        <v/>
      </c>
      <c r="I817" s="5" t="str">
        <f ca="1">IF(INDIRECT("A"&amp;ROW())="","",(Tabulka249[[#This Row],[Pořadí2 - i2]]-1)/COUNT([Data]))</f>
        <v/>
      </c>
      <c r="J817" s="5" t="str">
        <f ca="1">IF(INDIRECT("A"&amp;ROW())="","",H817/COUNT([Data]))</f>
        <v/>
      </c>
      <c r="K817" s="72" t="str">
        <f ca="1">IF(INDIRECT("A"&amp;ROW())="","",NORMDIST(Tabulka249[[#This Row],[Data]],$X$6,$X$7,1))</f>
        <v/>
      </c>
      <c r="L817" s="5" t="str">
        <f t="shared" ca="1" si="37"/>
        <v/>
      </c>
      <c r="M817" s="5" t="str">
        <f>IF(ROW()=7,MAX(Tabulka249[D_i]),"")</f>
        <v/>
      </c>
      <c r="N817" s="5"/>
      <c r="O817" s="80"/>
      <c r="P817" s="80"/>
      <c r="Q817" s="80"/>
      <c r="R817" s="76" t="str">
        <f>IF(ROW()=7,IF(SUM([pomocná])&gt;0,SUM([pomocná]),1.36/SQRT(COUNT(Tabulka249[Data]))),"")</f>
        <v/>
      </c>
      <c r="S817" s="79"/>
      <c r="T817" s="72"/>
      <c r="U817" s="72"/>
      <c r="V817" s="72"/>
    </row>
    <row r="818" spans="1:22">
      <c r="A818" s="4" t="str">
        <f>IF('Odhad parametrů populace'!D821="","",'Odhad parametrů populace'!D821)</f>
        <v/>
      </c>
      <c r="B818" s="69" t="str">
        <f ca="1">IF(INDIRECT("A"&amp;ROW())="","",RANK(A818,[Data],1))</f>
        <v/>
      </c>
      <c r="C818" s="5" t="str">
        <f ca="1">IF(INDIRECT("A"&amp;ROW())="","",(B818-1)/COUNT([Data]))</f>
        <v/>
      </c>
      <c r="D818" s="5" t="str">
        <f ca="1">IF(INDIRECT("A"&amp;ROW())="","",B818/COUNT([Data]))</f>
        <v/>
      </c>
      <c r="E818" t="str">
        <f t="shared" ca="1" si="38"/>
        <v/>
      </c>
      <c r="F818" s="5" t="str">
        <f t="shared" ca="1" si="36"/>
        <v/>
      </c>
      <c r="G818" s="5" t="str">
        <f>IF(ROW()=7,MAX([D_i]),"")</f>
        <v/>
      </c>
      <c r="H818" s="69" t="str">
        <f ca="1">IF(INDIRECT("A"&amp;ROW())="","",RANK([Data],[Data],1)+COUNTIF([Data],Tabulka249[[#This Row],[Data]])-1)</f>
        <v/>
      </c>
      <c r="I818" s="5" t="str">
        <f ca="1">IF(INDIRECT("A"&amp;ROW())="","",(Tabulka249[[#This Row],[Pořadí2 - i2]]-1)/COUNT([Data]))</f>
        <v/>
      </c>
      <c r="J818" s="5" t="str">
        <f ca="1">IF(INDIRECT("A"&amp;ROW())="","",H818/COUNT([Data]))</f>
        <v/>
      </c>
      <c r="K818" s="72" t="str">
        <f ca="1">IF(INDIRECT("A"&amp;ROW())="","",NORMDIST(Tabulka249[[#This Row],[Data]],$X$6,$X$7,1))</f>
        <v/>
      </c>
      <c r="L818" s="5" t="str">
        <f t="shared" ca="1" si="37"/>
        <v/>
      </c>
      <c r="M818" s="5" t="str">
        <f>IF(ROW()=7,MAX(Tabulka249[D_i]),"")</f>
        <v/>
      </c>
      <c r="N818" s="5"/>
      <c r="O818" s="80"/>
      <c r="P818" s="80"/>
      <c r="Q818" s="80"/>
      <c r="R818" s="76" t="str">
        <f>IF(ROW()=7,IF(SUM([pomocná])&gt;0,SUM([pomocná]),1.36/SQRT(COUNT(Tabulka249[Data]))),"")</f>
        <v/>
      </c>
      <c r="S818" s="79"/>
      <c r="T818" s="72"/>
      <c r="U818" s="72"/>
      <c r="V818" s="72"/>
    </row>
    <row r="819" spans="1:22">
      <c r="A819" s="4" t="str">
        <f>IF('Odhad parametrů populace'!D822="","",'Odhad parametrů populace'!D822)</f>
        <v/>
      </c>
      <c r="B819" s="69" t="str">
        <f ca="1">IF(INDIRECT("A"&amp;ROW())="","",RANK(A819,[Data],1))</f>
        <v/>
      </c>
      <c r="C819" s="5" t="str">
        <f ca="1">IF(INDIRECT("A"&amp;ROW())="","",(B819-1)/COUNT([Data]))</f>
        <v/>
      </c>
      <c r="D819" s="5" t="str">
        <f ca="1">IF(INDIRECT("A"&amp;ROW())="","",B819/COUNT([Data]))</f>
        <v/>
      </c>
      <c r="E819" t="str">
        <f t="shared" ca="1" si="38"/>
        <v/>
      </c>
      <c r="F819" s="5" t="str">
        <f t="shared" ca="1" si="36"/>
        <v/>
      </c>
      <c r="G819" s="5" t="str">
        <f>IF(ROW()=7,MAX([D_i]),"")</f>
        <v/>
      </c>
      <c r="H819" s="69" t="str">
        <f ca="1">IF(INDIRECT("A"&amp;ROW())="","",RANK([Data],[Data],1)+COUNTIF([Data],Tabulka249[[#This Row],[Data]])-1)</f>
        <v/>
      </c>
      <c r="I819" s="5" t="str">
        <f ca="1">IF(INDIRECT("A"&amp;ROW())="","",(Tabulka249[[#This Row],[Pořadí2 - i2]]-1)/COUNT([Data]))</f>
        <v/>
      </c>
      <c r="J819" s="5" t="str">
        <f ca="1">IF(INDIRECT("A"&amp;ROW())="","",H819/COUNT([Data]))</f>
        <v/>
      </c>
      <c r="K819" s="72" t="str">
        <f ca="1">IF(INDIRECT("A"&amp;ROW())="","",NORMDIST(Tabulka249[[#This Row],[Data]],$X$6,$X$7,1))</f>
        <v/>
      </c>
      <c r="L819" s="5" t="str">
        <f t="shared" ca="1" si="37"/>
        <v/>
      </c>
      <c r="M819" s="5" t="str">
        <f>IF(ROW()=7,MAX(Tabulka249[D_i]),"")</f>
        <v/>
      </c>
      <c r="N819" s="5"/>
      <c r="O819" s="80"/>
      <c r="P819" s="80"/>
      <c r="Q819" s="80"/>
      <c r="R819" s="76" t="str">
        <f>IF(ROW()=7,IF(SUM([pomocná])&gt;0,SUM([pomocná]),1.36/SQRT(COUNT(Tabulka249[Data]))),"")</f>
        <v/>
      </c>
      <c r="S819" s="79"/>
      <c r="T819" s="72"/>
      <c r="U819" s="72"/>
      <c r="V819" s="72"/>
    </row>
    <row r="820" spans="1:22">
      <c r="A820" s="4" t="str">
        <f>IF('Odhad parametrů populace'!D823="","",'Odhad parametrů populace'!D823)</f>
        <v/>
      </c>
      <c r="B820" s="69" t="str">
        <f ca="1">IF(INDIRECT("A"&amp;ROW())="","",RANK(A820,[Data],1))</f>
        <v/>
      </c>
      <c r="C820" s="5" t="str">
        <f ca="1">IF(INDIRECT("A"&amp;ROW())="","",(B820-1)/COUNT([Data]))</f>
        <v/>
      </c>
      <c r="D820" s="5" t="str">
        <f ca="1">IF(INDIRECT("A"&amp;ROW())="","",B820/COUNT([Data]))</f>
        <v/>
      </c>
      <c r="E820" t="str">
        <f t="shared" ca="1" si="38"/>
        <v/>
      </c>
      <c r="F820" s="5" t="str">
        <f t="shared" ca="1" si="36"/>
        <v/>
      </c>
      <c r="G820" s="5" t="str">
        <f>IF(ROW()=7,MAX([D_i]),"")</f>
        <v/>
      </c>
      <c r="H820" s="69" t="str">
        <f ca="1">IF(INDIRECT("A"&amp;ROW())="","",RANK([Data],[Data],1)+COUNTIF([Data],Tabulka249[[#This Row],[Data]])-1)</f>
        <v/>
      </c>
      <c r="I820" s="5" t="str">
        <f ca="1">IF(INDIRECT("A"&amp;ROW())="","",(Tabulka249[[#This Row],[Pořadí2 - i2]]-1)/COUNT([Data]))</f>
        <v/>
      </c>
      <c r="J820" s="5" t="str">
        <f ca="1">IF(INDIRECT("A"&amp;ROW())="","",H820/COUNT([Data]))</f>
        <v/>
      </c>
      <c r="K820" s="72" t="str">
        <f ca="1">IF(INDIRECT("A"&amp;ROW())="","",NORMDIST(Tabulka249[[#This Row],[Data]],$X$6,$X$7,1))</f>
        <v/>
      </c>
      <c r="L820" s="5" t="str">
        <f t="shared" ca="1" si="37"/>
        <v/>
      </c>
      <c r="M820" s="5" t="str">
        <f>IF(ROW()=7,MAX(Tabulka249[D_i]),"")</f>
        <v/>
      </c>
      <c r="N820" s="5"/>
      <c r="O820" s="80"/>
      <c r="P820" s="80"/>
      <c r="Q820" s="80"/>
      <c r="R820" s="76" t="str">
        <f>IF(ROW()=7,IF(SUM([pomocná])&gt;0,SUM([pomocná]),1.36/SQRT(COUNT(Tabulka249[Data]))),"")</f>
        <v/>
      </c>
      <c r="S820" s="79"/>
      <c r="T820" s="72"/>
      <c r="U820" s="72"/>
      <c r="V820" s="72"/>
    </row>
    <row r="821" spans="1:22">
      <c r="A821" s="4" t="str">
        <f>IF('Odhad parametrů populace'!D824="","",'Odhad parametrů populace'!D824)</f>
        <v/>
      </c>
      <c r="B821" s="69" t="str">
        <f ca="1">IF(INDIRECT("A"&amp;ROW())="","",RANK(A821,[Data],1))</f>
        <v/>
      </c>
      <c r="C821" s="5" t="str">
        <f ca="1">IF(INDIRECT("A"&amp;ROW())="","",(B821-1)/COUNT([Data]))</f>
        <v/>
      </c>
      <c r="D821" s="5" t="str">
        <f ca="1">IF(INDIRECT("A"&amp;ROW())="","",B821/COUNT([Data]))</f>
        <v/>
      </c>
      <c r="E821" t="str">
        <f t="shared" ca="1" si="38"/>
        <v/>
      </c>
      <c r="F821" s="5" t="str">
        <f t="shared" ca="1" si="36"/>
        <v/>
      </c>
      <c r="G821" s="5" t="str">
        <f>IF(ROW()=7,MAX([D_i]),"")</f>
        <v/>
      </c>
      <c r="H821" s="69" t="str">
        <f ca="1">IF(INDIRECT("A"&amp;ROW())="","",RANK([Data],[Data],1)+COUNTIF([Data],Tabulka249[[#This Row],[Data]])-1)</f>
        <v/>
      </c>
      <c r="I821" s="5" t="str">
        <f ca="1">IF(INDIRECT("A"&amp;ROW())="","",(Tabulka249[[#This Row],[Pořadí2 - i2]]-1)/COUNT([Data]))</f>
        <v/>
      </c>
      <c r="J821" s="5" t="str">
        <f ca="1">IF(INDIRECT("A"&amp;ROW())="","",H821/COUNT([Data]))</f>
        <v/>
      </c>
      <c r="K821" s="72" t="str">
        <f ca="1">IF(INDIRECT("A"&amp;ROW())="","",NORMDIST(Tabulka249[[#This Row],[Data]],$X$6,$X$7,1))</f>
        <v/>
      </c>
      <c r="L821" s="5" t="str">
        <f t="shared" ca="1" si="37"/>
        <v/>
      </c>
      <c r="M821" s="5" t="str">
        <f>IF(ROW()=7,MAX(Tabulka249[D_i]),"")</f>
        <v/>
      </c>
      <c r="N821" s="5"/>
      <c r="O821" s="80"/>
      <c r="P821" s="80"/>
      <c r="Q821" s="80"/>
      <c r="R821" s="76" t="str">
        <f>IF(ROW()=7,IF(SUM([pomocná])&gt;0,SUM([pomocná]),1.36/SQRT(COUNT(Tabulka249[Data]))),"")</f>
        <v/>
      </c>
      <c r="S821" s="79"/>
      <c r="T821" s="72"/>
      <c r="U821" s="72"/>
      <c r="V821" s="72"/>
    </row>
    <row r="822" spans="1:22">
      <c r="A822" s="4" t="str">
        <f>IF('Odhad parametrů populace'!D825="","",'Odhad parametrů populace'!D825)</f>
        <v/>
      </c>
      <c r="B822" s="69" t="str">
        <f ca="1">IF(INDIRECT("A"&amp;ROW())="","",RANK(A822,[Data],1))</f>
        <v/>
      </c>
      <c r="C822" s="5" t="str">
        <f ca="1">IF(INDIRECT("A"&amp;ROW())="","",(B822-1)/COUNT([Data]))</f>
        <v/>
      </c>
      <c r="D822" s="5" t="str">
        <f ca="1">IF(INDIRECT("A"&amp;ROW())="","",B822/COUNT([Data]))</f>
        <v/>
      </c>
      <c r="E822" t="str">
        <f t="shared" ca="1" si="38"/>
        <v/>
      </c>
      <c r="F822" s="5" t="str">
        <f t="shared" ca="1" si="36"/>
        <v/>
      </c>
      <c r="G822" s="5" t="str">
        <f>IF(ROW()=7,MAX([D_i]),"")</f>
        <v/>
      </c>
      <c r="H822" s="69" t="str">
        <f ca="1">IF(INDIRECT("A"&amp;ROW())="","",RANK([Data],[Data],1)+COUNTIF([Data],Tabulka249[[#This Row],[Data]])-1)</f>
        <v/>
      </c>
      <c r="I822" s="5" t="str">
        <f ca="1">IF(INDIRECT("A"&amp;ROW())="","",(Tabulka249[[#This Row],[Pořadí2 - i2]]-1)/COUNT([Data]))</f>
        <v/>
      </c>
      <c r="J822" s="5" t="str">
        <f ca="1">IF(INDIRECT("A"&amp;ROW())="","",H822/COUNT([Data]))</f>
        <v/>
      </c>
      <c r="K822" s="72" t="str">
        <f ca="1">IF(INDIRECT("A"&amp;ROW())="","",NORMDIST(Tabulka249[[#This Row],[Data]],$X$6,$X$7,1))</f>
        <v/>
      </c>
      <c r="L822" s="5" t="str">
        <f t="shared" ca="1" si="37"/>
        <v/>
      </c>
      <c r="M822" s="5" t="str">
        <f>IF(ROW()=7,MAX(Tabulka249[D_i]),"")</f>
        <v/>
      </c>
      <c r="N822" s="5"/>
      <c r="O822" s="80"/>
      <c r="P822" s="80"/>
      <c r="Q822" s="80"/>
      <c r="R822" s="76" t="str">
        <f>IF(ROW()=7,IF(SUM([pomocná])&gt;0,SUM([pomocná]),1.36/SQRT(COUNT(Tabulka249[Data]))),"")</f>
        <v/>
      </c>
      <c r="S822" s="79"/>
      <c r="T822" s="72"/>
      <c r="U822" s="72"/>
      <c r="V822" s="72"/>
    </row>
    <row r="823" spans="1:22">
      <c r="A823" s="4" t="str">
        <f>IF('Odhad parametrů populace'!D826="","",'Odhad parametrů populace'!D826)</f>
        <v/>
      </c>
      <c r="B823" s="69" t="str">
        <f ca="1">IF(INDIRECT("A"&amp;ROW())="","",RANK(A823,[Data],1))</f>
        <v/>
      </c>
      <c r="C823" s="5" t="str">
        <f ca="1">IF(INDIRECT("A"&amp;ROW())="","",(B823-1)/COUNT([Data]))</f>
        <v/>
      </c>
      <c r="D823" s="5" t="str">
        <f ca="1">IF(INDIRECT("A"&amp;ROW())="","",B823/COUNT([Data]))</f>
        <v/>
      </c>
      <c r="E823" t="str">
        <f t="shared" ca="1" si="38"/>
        <v/>
      </c>
      <c r="F823" s="5" t="str">
        <f t="shared" ca="1" si="36"/>
        <v/>
      </c>
      <c r="G823" s="5" t="str">
        <f>IF(ROW()=7,MAX([D_i]),"")</f>
        <v/>
      </c>
      <c r="H823" s="69" t="str">
        <f ca="1">IF(INDIRECT("A"&amp;ROW())="","",RANK([Data],[Data],1)+COUNTIF([Data],Tabulka249[[#This Row],[Data]])-1)</f>
        <v/>
      </c>
      <c r="I823" s="5" t="str">
        <f ca="1">IF(INDIRECT("A"&amp;ROW())="","",(Tabulka249[[#This Row],[Pořadí2 - i2]]-1)/COUNT([Data]))</f>
        <v/>
      </c>
      <c r="J823" s="5" t="str">
        <f ca="1">IF(INDIRECT("A"&amp;ROW())="","",H823/COUNT([Data]))</f>
        <v/>
      </c>
      <c r="K823" s="72" t="str">
        <f ca="1">IF(INDIRECT("A"&amp;ROW())="","",NORMDIST(Tabulka249[[#This Row],[Data]],$X$6,$X$7,1))</f>
        <v/>
      </c>
      <c r="L823" s="5" t="str">
        <f t="shared" ca="1" si="37"/>
        <v/>
      </c>
      <c r="M823" s="5" t="str">
        <f>IF(ROW()=7,MAX(Tabulka249[D_i]),"")</f>
        <v/>
      </c>
      <c r="N823" s="5"/>
      <c r="O823" s="80"/>
      <c r="P823" s="80"/>
      <c r="Q823" s="80"/>
      <c r="R823" s="76" t="str">
        <f>IF(ROW()=7,IF(SUM([pomocná])&gt;0,SUM([pomocná]),1.36/SQRT(COUNT(Tabulka249[Data]))),"")</f>
        <v/>
      </c>
      <c r="S823" s="79"/>
      <c r="T823" s="72"/>
      <c r="U823" s="72"/>
      <c r="V823" s="72"/>
    </row>
    <row r="824" spans="1:22">
      <c r="A824" s="4" t="str">
        <f>IF('Odhad parametrů populace'!D827="","",'Odhad parametrů populace'!D827)</f>
        <v/>
      </c>
      <c r="B824" s="69" t="str">
        <f ca="1">IF(INDIRECT("A"&amp;ROW())="","",RANK(A824,[Data],1))</f>
        <v/>
      </c>
      <c r="C824" s="5" t="str">
        <f ca="1">IF(INDIRECT("A"&amp;ROW())="","",(B824-1)/COUNT([Data]))</f>
        <v/>
      </c>
      <c r="D824" s="5" t="str">
        <f ca="1">IF(INDIRECT("A"&amp;ROW())="","",B824/COUNT([Data]))</f>
        <v/>
      </c>
      <c r="E824" t="str">
        <f t="shared" ca="1" si="38"/>
        <v/>
      </c>
      <c r="F824" s="5" t="str">
        <f t="shared" ca="1" si="36"/>
        <v/>
      </c>
      <c r="G824" s="5" t="str">
        <f>IF(ROW()=7,MAX([D_i]),"")</f>
        <v/>
      </c>
      <c r="H824" s="69" t="str">
        <f ca="1">IF(INDIRECT("A"&amp;ROW())="","",RANK([Data],[Data],1)+COUNTIF([Data],Tabulka249[[#This Row],[Data]])-1)</f>
        <v/>
      </c>
      <c r="I824" s="5" t="str">
        <f ca="1">IF(INDIRECT("A"&amp;ROW())="","",(Tabulka249[[#This Row],[Pořadí2 - i2]]-1)/COUNT([Data]))</f>
        <v/>
      </c>
      <c r="J824" s="5" t="str">
        <f ca="1">IF(INDIRECT("A"&amp;ROW())="","",H824/COUNT([Data]))</f>
        <v/>
      </c>
      <c r="K824" s="72" t="str">
        <f ca="1">IF(INDIRECT("A"&amp;ROW())="","",NORMDIST(Tabulka249[[#This Row],[Data]],$X$6,$X$7,1))</f>
        <v/>
      </c>
      <c r="L824" s="5" t="str">
        <f t="shared" ca="1" si="37"/>
        <v/>
      </c>
      <c r="M824" s="5" t="str">
        <f>IF(ROW()=7,MAX(Tabulka249[D_i]),"")</f>
        <v/>
      </c>
      <c r="N824" s="5"/>
      <c r="O824" s="80"/>
      <c r="P824" s="80"/>
      <c r="Q824" s="80"/>
      <c r="R824" s="76" t="str">
        <f>IF(ROW()=7,IF(SUM([pomocná])&gt;0,SUM([pomocná]),1.36/SQRT(COUNT(Tabulka249[Data]))),"")</f>
        <v/>
      </c>
      <c r="S824" s="79"/>
      <c r="T824" s="72"/>
      <c r="U824" s="72"/>
      <c r="V824" s="72"/>
    </row>
    <row r="825" spans="1:22">
      <c r="A825" s="4" t="str">
        <f>IF('Odhad parametrů populace'!D828="","",'Odhad parametrů populace'!D828)</f>
        <v/>
      </c>
      <c r="B825" s="69" t="str">
        <f ca="1">IF(INDIRECT("A"&amp;ROW())="","",RANK(A825,[Data],1))</f>
        <v/>
      </c>
      <c r="C825" s="5" t="str">
        <f ca="1">IF(INDIRECT("A"&amp;ROW())="","",(B825-1)/COUNT([Data]))</f>
        <v/>
      </c>
      <c r="D825" s="5" t="str">
        <f ca="1">IF(INDIRECT("A"&amp;ROW())="","",B825/COUNT([Data]))</f>
        <v/>
      </c>
      <c r="E825" t="str">
        <f t="shared" ca="1" si="38"/>
        <v/>
      </c>
      <c r="F825" s="5" t="str">
        <f t="shared" ca="1" si="36"/>
        <v/>
      </c>
      <c r="G825" s="5" t="str">
        <f>IF(ROW()=7,MAX([D_i]),"")</f>
        <v/>
      </c>
      <c r="H825" s="69" t="str">
        <f ca="1">IF(INDIRECT("A"&amp;ROW())="","",RANK([Data],[Data],1)+COUNTIF([Data],Tabulka249[[#This Row],[Data]])-1)</f>
        <v/>
      </c>
      <c r="I825" s="5" t="str">
        <f ca="1">IF(INDIRECT("A"&amp;ROW())="","",(Tabulka249[[#This Row],[Pořadí2 - i2]]-1)/COUNT([Data]))</f>
        <v/>
      </c>
      <c r="J825" s="5" t="str">
        <f ca="1">IF(INDIRECT("A"&amp;ROW())="","",H825/COUNT([Data]))</f>
        <v/>
      </c>
      <c r="K825" s="72" t="str">
        <f ca="1">IF(INDIRECT("A"&amp;ROW())="","",NORMDIST(Tabulka249[[#This Row],[Data]],$X$6,$X$7,1))</f>
        <v/>
      </c>
      <c r="L825" s="5" t="str">
        <f t="shared" ca="1" si="37"/>
        <v/>
      </c>
      <c r="M825" s="5" t="str">
        <f>IF(ROW()=7,MAX(Tabulka249[D_i]),"")</f>
        <v/>
      </c>
      <c r="N825" s="5"/>
      <c r="O825" s="80"/>
      <c r="P825" s="80"/>
      <c r="Q825" s="80"/>
      <c r="R825" s="76" t="str">
        <f>IF(ROW()=7,IF(SUM([pomocná])&gt;0,SUM([pomocná]),1.36/SQRT(COUNT(Tabulka249[Data]))),"")</f>
        <v/>
      </c>
      <c r="S825" s="79"/>
      <c r="T825" s="72"/>
      <c r="U825" s="72"/>
      <c r="V825" s="72"/>
    </row>
    <row r="826" spans="1:22">
      <c r="A826" s="4" t="str">
        <f>IF('Odhad parametrů populace'!D829="","",'Odhad parametrů populace'!D829)</f>
        <v/>
      </c>
      <c r="B826" s="69" t="str">
        <f ca="1">IF(INDIRECT("A"&amp;ROW())="","",RANK(A826,[Data],1))</f>
        <v/>
      </c>
      <c r="C826" s="5" t="str">
        <f ca="1">IF(INDIRECT("A"&amp;ROW())="","",(B826-1)/COUNT([Data]))</f>
        <v/>
      </c>
      <c r="D826" s="5" t="str">
        <f ca="1">IF(INDIRECT("A"&amp;ROW())="","",B826/COUNT([Data]))</f>
        <v/>
      </c>
      <c r="E826" t="str">
        <f t="shared" ca="1" si="38"/>
        <v/>
      </c>
      <c r="F826" s="5" t="str">
        <f t="shared" ca="1" si="36"/>
        <v/>
      </c>
      <c r="G826" s="5" t="str">
        <f>IF(ROW()=7,MAX([D_i]),"")</f>
        <v/>
      </c>
      <c r="H826" s="69" t="str">
        <f ca="1">IF(INDIRECT("A"&amp;ROW())="","",RANK([Data],[Data],1)+COUNTIF([Data],Tabulka249[[#This Row],[Data]])-1)</f>
        <v/>
      </c>
      <c r="I826" s="5" t="str">
        <f ca="1">IF(INDIRECT("A"&amp;ROW())="","",(Tabulka249[[#This Row],[Pořadí2 - i2]]-1)/COUNT([Data]))</f>
        <v/>
      </c>
      <c r="J826" s="5" t="str">
        <f ca="1">IF(INDIRECT("A"&amp;ROW())="","",H826/COUNT([Data]))</f>
        <v/>
      </c>
      <c r="K826" s="72" t="str">
        <f ca="1">IF(INDIRECT("A"&amp;ROW())="","",NORMDIST(Tabulka249[[#This Row],[Data]],$X$6,$X$7,1))</f>
        <v/>
      </c>
      <c r="L826" s="5" t="str">
        <f t="shared" ca="1" si="37"/>
        <v/>
      </c>
      <c r="M826" s="5" t="str">
        <f>IF(ROW()=7,MAX(Tabulka249[D_i]),"")</f>
        <v/>
      </c>
      <c r="N826" s="5"/>
      <c r="O826" s="80"/>
      <c r="P826" s="80"/>
      <c r="Q826" s="80"/>
      <c r="R826" s="76" t="str">
        <f>IF(ROW()=7,IF(SUM([pomocná])&gt;0,SUM([pomocná]),1.36/SQRT(COUNT(Tabulka249[Data]))),"")</f>
        <v/>
      </c>
      <c r="S826" s="79"/>
      <c r="T826" s="72"/>
      <c r="U826" s="72"/>
      <c r="V826" s="72"/>
    </row>
    <row r="827" spans="1:22">
      <c r="A827" s="4" t="str">
        <f>IF('Odhad parametrů populace'!D830="","",'Odhad parametrů populace'!D830)</f>
        <v/>
      </c>
      <c r="B827" s="69" t="str">
        <f ca="1">IF(INDIRECT("A"&amp;ROW())="","",RANK(A827,[Data],1))</f>
        <v/>
      </c>
      <c r="C827" s="5" t="str">
        <f ca="1">IF(INDIRECT("A"&amp;ROW())="","",(B827-1)/COUNT([Data]))</f>
        <v/>
      </c>
      <c r="D827" s="5" t="str">
        <f ca="1">IF(INDIRECT("A"&amp;ROW())="","",B827/COUNT([Data]))</f>
        <v/>
      </c>
      <c r="E827" t="str">
        <f t="shared" ca="1" si="38"/>
        <v/>
      </c>
      <c r="F827" s="5" t="str">
        <f t="shared" ca="1" si="36"/>
        <v/>
      </c>
      <c r="G827" s="5" t="str">
        <f>IF(ROW()=7,MAX([D_i]),"")</f>
        <v/>
      </c>
      <c r="H827" s="69" t="str">
        <f ca="1">IF(INDIRECT("A"&amp;ROW())="","",RANK([Data],[Data],1)+COUNTIF([Data],Tabulka249[[#This Row],[Data]])-1)</f>
        <v/>
      </c>
      <c r="I827" s="5" t="str">
        <f ca="1">IF(INDIRECT("A"&amp;ROW())="","",(Tabulka249[[#This Row],[Pořadí2 - i2]]-1)/COUNT([Data]))</f>
        <v/>
      </c>
      <c r="J827" s="5" t="str">
        <f ca="1">IF(INDIRECT("A"&amp;ROW())="","",H827/COUNT([Data]))</f>
        <v/>
      </c>
      <c r="K827" s="72" t="str">
        <f ca="1">IF(INDIRECT("A"&amp;ROW())="","",NORMDIST(Tabulka249[[#This Row],[Data]],$X$6,$X$7,1))</f>
        <v/>
      </c>
      <c r="L827" s="5" t="str">
        <f t="shared" ca="1" si="37"/>
        <v/>
      </c>
      <c r="M827" s="5" t="str">
        <f>IF(ROW()=7,MAX(Tabulka249[D_i]),"")</f>
        <v/>
      </c>
      <c r="N827" s="5"/>
      <c r="O827" s="80"/>
      <c r="P827" s="80"/>
      <c r="Q827" s="80"/>
      <c r="R827" s="76" t="str">
        <f>IF(ROW()=7,IF(SUM([pomocná])&gt;0,SUM([pomocná]),1.36/SQRT(COUNT(Tabulka249[Data]))),"")</f>
        <v/>
      </c>
      <c r="S827" s="79"/>
      <c r="T827" s="72"/>
      <c r="U827" s="72"/>
      <c r="V827" s="72"/>
    </row>
    <row r="828" spans="1:22">
      <c r="A828" s="4" t="str">
        <f>IF('Odhad parametrů populace'!D831="","",'Odhad parametrů populace'!D831)</f>
        <v/>
      </c>
      <c r="B828" s="69" t="str">
        <f ca="1">IF(INDIRECT("A"&amp;ROW())="","",RANK(A828,[Data],1))</f>
        <v/>
      </c>
      <c r="C828" s="5" t="str">
        <f ca="1">IF(INDIRECT("A"&amp;ROW())="","",(B828-1)/COUNT([Data]))</f>
        <v/>
      </c>
      <c r="D828" s="5" t="str">
        <f ca="1">IF(INDIRECT("A"&amp;ROW())="","",B828/COUNT([Data]))</f>
        <v/>
      </c>
      <c r="E828" t="str">
        <f t="shared" ca="1" si="38"/>
        <v/>
      </c>
      <c r="F828" s="5" t="str">
        <f t="shared" ca="1" si="36"/>
        <v/>
      </c>
      <c r="G828" s="5" t="str">
        <f>IF(ROW()=7,MAX([D_i]),"")</f>
        <v/>
      </c>
      <c r="H828" s="69" t="str">
        <f ca="1">IF(INDIRECT("A"&amp;ROW())="","",RANK([Data],[Data],1)+COUNTIF([Data],Tabulka249[[#This Row],[Data]])-1)</f>
        <v/>
      </c>
      <c r="I828" s="5" t="str">
        <f ca="1">IF(INDIRECT("A"&amp;ROW())="","",(Tabulka249[[#This Row],[Pořadí2 - i2]]-1)/COUNT([Data]))</f>
        <v/>
      </c>
      <c r="J828" s="5" t="str">
        <f ca="1">IF(INDIRECT("A"&amp;ROW())="","",H828/COUNT([Data]))</f>
        <v/>
      </c>
      <c r="K828" s="72" t="str">
        <f ca="1">IF(INDIRECT("A"&amp;ROW())="","",NORMDIST(Tabulka249[[#This Row],[Data]],$X$6,$X$7,1))</f>
        <v/>
      </c>
      <c r="L828" s="5" t="str">
        <f t="shared" ca="1" si="37"/>
        <v/>
      </c>
      <c r="M828" s="5" t="str">
        <f>IF(ROW()=7,MAX(Tabulka249[D_i]),"")</f>
        <v/>
      </c>
      <c r="N828" s="5"/>
      <c r="O828" s="80"/>
      <c r="P828" s="80"/>
      <c r="Q828" s="80"/>
      <c r="R828" s="76" t="str">
        <f>IF(ROW()=7,IF(SUM([pomocná])&gt;0,SUM([pomocná]),1.36/SQRT(COUNT(Tabulka249[Data]))),"")</f>
        <v/>
      </c>
      <c r="S828" s="79"/>
      <c r="T828" s="72"/>
      <c r="U828" s="72"/>
      <c r="V828" s="72"/>
    </row>
    <row r="829" spans="1:22">
      <c r="A829" s="4" t="str">
        <f>IF('Odhad parametrů populace'!D832="","",'Odhad parametrů populace'!D832)</f>
        <v/>
      </c>
      <c r="B829" s="69" t="str">
        <f ca="1">IF(INDIRECT("A"&amp;ROW())="","",RANK(A829,[Data],1))</f>
        <v/>
      </c>
      <c r="C829" s="5" t="str">
        <f ca="1">IF(INDIRECT("A"&amp;ROW())="","",(B829-1)/COUNT([Data]))</f>
        <v/>
      </c>
      <c r="D829" s="5" t="str">
        <f ca="1">IF(INDIRECT("A"&amp;ROW())="","",B829/COUNT([Data]))</f>
        <v/>
      </c>
      <c r="E829" t="str">
        <f t="shared" ca="1" si="38"/>
        <v/>
      </c>
      <c r="F829" s="5" t="str">
        <f t="shared" ca="1" si="36"/>
        <v/>
      </c>
      <c r="G829" s="5" t="str">
        <f>IF(ROW()=7,MAX([D_i]),"")</f>
        <v/>
      </c>
      <c r="H829" s="69" t="str">
        <f ca="1">IF(INDIRECT("A"&amp;ROW())="","",RANK([Data],[Data],1)+COUNTIF([Data],Tabulka249[[#This Row],[Data]])-1)</f>
        <v/>
      </c>
      <c r="I829" s="5" t="str">
        <f ca="1">IF(INDIRECT("A"&amp;ROW())="","",(Tabulka249[[#This Row],[Pořadí2 - i2]]-1)/COUNT([Data]))</f>
        <v/>
      </c>
      <c r="J829" s="5" t="str">
        <f ca="1">IF(INDIRECT("A"&amp;ROW())="","",H829/COUNT([Data]))</f>
        <v/>
      </c>
      <c r="K829" s="72" t="str">
        <f ca="1">IF(INDIRECT("A"&amp;ROW())="","",NORMDIST(Tabulka249[[#This Row],[Data]],$X$6,$X$7,1))</f>
        <v/>
      </c>
      <c r="L829" s="5" t="str">
        <f t="shared" ca="1" si="37"/>
        <v/>
      </c>
      <c r="M829" s="5" t="str">
        <f>IF(ROW()=7,MAX(Tabulka249[D_i]),"")</f>
        <v/>
      </c>
      <c r="N829" s="5"/>
      <c r="O829" s="80"/>
      <c r="P829" s="80"/>
      <c r="Q829" s="80"/>
      <c r="R829" s="76" t="str">
        <f>IF(ROW()=7,IF(SUM([pomocná])&gt;0,SUM([pomocná]),1.36/SQRT(COUNT(Tabulka249[Data]))),"")</f>
        <v/>
      </c>
      <c r="S829" s="79"/>
      <c r="T829" s="72"/>
      <c r="U829" s="72"/>
      <c r="V829" s="72"/>
    </row>
    <row r="830" spans="1:22">
      <c r="A830" s="4" t="str">
        <f>IF('Odhad parametrů populace'!D833="","",'Odhad parametrů populace'!D833)</f>
        <v/>
      </c>
      <c r="B830" s="69" t="str">
        <f ca="1">IF(INDIRECT("A"&amp;ROW())="","",RANK(A830,[Data],1))</f>
        <v/>
      </c>
      <c r="C830" s="5" t="str">
        <f ca="1">IF(INDIRECT("A"&amp;ROW())="","",(B830-1)/COUNT([Data]))</f>
        <v/>
      </c>
      <c r="D830" s="5" t="str">
        <f ca="1">IF(INDIRECT("A"&amp;ROW())="","",B830/COUNT([Data]))</f>
        <v/>
      </c>
      <c r="E830" t="str">
        <f t="shared" ca="1" si="38"/>
        <v/>
      </c>
      <c r="F830" s="5" t="str">
        <f t="shared" ca="1" si="36"/>
        <v/>
      </c>
      <c r="G830" s="5" t="str">
        <f>IF(ROW()=7,MAX([D_i]),"")</f>
        <v/>
      </c>
      <c r="H830" s="69" t="str">
        <f ca="1">IF(INDIRECT("A"&amp;ROW())="","",RANK([Data],[Data],1)+COUNTIF([Data],Tabulka249[[#This Row],[Data]])-1)</f>
        <v/>
      </c>
      <c r="I830" s="5" t="str">
        <f ca="1">IF(INDIRECT("A"&amp;ROW())="","",(Tabulka249[[#This Row],[Pořadí2 - i2]]-1)/COUNT([Data]))</f>
        <v/>
      </c>
      <c r="J830" s="5" t="str">
        <f ca="1">IF(INDIRECT("A"&amp;ROW())="","",H830/COUNT([Data]))</f>
        <v/>
      </c>
      <c r="K830" s="72" t="str">
        <f ca="1">IF(INDIRECT("A"&amp;ROW())="","",NORMDIST(Tabulka249[[#This Row],[Data]],$X$6,$X$7,1))</f>
        <v/>
      </c>
      <c r="L830" s="5" t="str">
        <f t="shared" ca="1" si="37"/>
        <v/>
      </c>
      <c r="M830" s="5" t="str">
        <f>IF(ROW()=7,MAX(Tabulka249[D_i]),"")</f>
        <v/>
      </c>
      <c r="N830" s="5"/>
      <c r="O830" s="80"/>
      <c r="P830" s="80"/>
      <c r="Q830" s="80"/>
      <c r="R830" s="76" t="str">
        <f>IF(ROW()=7,IF(SUM([pomocná])&gt;0,SUM([pomocná]),1.36/SQRT(COUNT(Tabulka249[Data]))),"")</f>
        <v/>
      </c>
      <c r="S830" s="79"/>
      <c r="T830" s="72"/>
      <c r="U830" s="72"/>
      <c r="V830" s="72"/>
    </row>
    <row r="831" spans="1:22">
      <c r="A831" s="4" t="str">
        <f>IF('Odhad parametrů populace'!D834="","",'Odhad parametrů populace'!D834)</f>
        <v/>
      </c>
      <c r="B831" s="69" t="str">
        <f ca="1">IF(INDIRECT("A"&amp;ROW())="","",RANK(A831,[Data],1))</f>
        <v/>
      </c>
      <c r="C831" s="5" t="str">
        <f ca="1">IF(INDIRECT("A"&amp;ROW())="","",(B831-1)/COUNT([Data]))</f>
        <v/>
      </c>
      <c r="D831" s="5" t="str">
        <f ca="1">IF(INDIRECT("A"&amp;ROW())="","",B831/COUNT([Data]))</f>
        <v/>
      </c>
      <c r="E831" t="str">
        <f t="shared" ca="1" si="38"/>
        <v/>
      </c>
      <c r="F831" s="5" t="str">
        <f t="shared" ca="1" si="36"/>
        <v/>
      </c>
      <c r="G831" s="5" t="str">
        <f>IF(ROW()=7,MAX([D_i]),"")</f>
        <v/>
      </c>
      <c r="H831" s="69" t="str">
        <f ca="1">IF(INDIRECT("A"&amp;ROW())="","",RANK([Data],[Data],1)+COUNTIF([Data],Tabulka249[[#This Row],[Data]])-1)</f>
        <v/>
      </c>
      <c r="I831" s="5" t="str">
        <f ca="1">IF(INDIRECT("A"&amp;ROW())="","",(Tabulka249[[#This Row],[Pořadí2 - i2]]-1)/COUNT([Data]))</f>
        <v/>
      </c>
      <c r="J831" s="5" t="str">
        <f ca="1">IF(INDIRECT("A"&amp;ROW())="","",H831/COUNT([Data]))</f>
        <v/>
      </c>
      <c r="K831" s="72" t="str">
        <f ca="1">IF(INDIRECT("A"&amp;ROW())="","",NORMDIST(Tabulka249[[#This Row],[Data]],$X$6,$X$7,1))</f>
        <v/>
      </c>
      <c r="L831" s="5" t="str">
        <f t="shared" ca="1" si="37"/>
        <v/>
      </c>
      <c r="M831" s="5" t="str">
        <f>IF(ROW()=7,MAX(Tabulka249[D_i]),"")</f>
        <v/>
      </c>
      <c r="N831" s="5"/>
      <c r="O831" s="80"/>
      <c r="P831" s="80"/>
      <c r="Q831" s="80"/>
      <c r="R831" s="76" t="str">
        <f>IF(ROW()=7,IF(SUM([pomocná])&gt;0,SUM([pomocná]),1.36/SQRT(COUNT(Tabulka249[Data]))),"")</f>
        <v/>
      </c>
      <c r="S831" s="79"/>
      <c r="T831" s="72"/>
      <c r="U831" s="72"/>
      <c r="V831" s="72"/>
    </row>
    <row r="832" spans="1:22">
      <c r="A832" s="4" t="str">
        <f>IF('Odhad parametrů populace'!D835="","",'Odhad parametrů populace'!D835)</f>
        <v/>
      </c>
      <c r="B832" s="69" t="str">
        <f ca="1">IF(INDIRECT("A"&amp;ROW())="","",RANK(A832,[Data],1))</f>
        <v/>
      </c>
      <c r="C832" s="5" t="str">
        <f ca="1">IF(INDIRECT("A"&amp;ROW())="","",(B832-1)/COUNT([Data]))</f>
        <v/>
      </c>
      <c r="D832" s="5" t="str">
        <f ca="1">IF(INDIRECT("A"&amp;ROW())="","",B832/COUNT([Data]))</f>
        <v/>
      </c>
      <c r="E832" t="str">
        <f t="shared" ca="1" si="38"/>
        <v/>
      </c>
      <c r="F832" s="5" t="str">
        <f t="shared" ca="1" si="36"/>
        <v/>
      </c>
      <c r="G832" s="5" t="str">
        <f>IF(ROW()=7,MAX([D_i]),"")</f>
        <v/>
      </c>
      <c r="H832" s="69" t="str">
        <f ca="1">IF(INDIRECT("A"&amp;ROW())="","",RANK([Data],[Data],1)+COUNTIF([Data],Tabulka249[[#This Row],[Data]])-1)</f>
        <v/>
      </c>
      <c r="I832" s="5" t="str">
        <f ca="1">IF(INDIRECT("A"&amp;ROW())="","",(Tabulka249[[#This Row],[Pořadí2 - i2]]-1)/COUNT([Data]))</f>
        <v/>
      </c>
      <c r="J832" s="5" t="str">
        <f ca="1">IF(INDIRECT("A"&amp;ROW())="","",H832/COUNT([Data]))</f>
        <v/>
      </c>
      <c r="K832" s="72" t="str">
        <f ca="1">IF(INDIRECT("A"&amp;ROW())="","",NORMDIST(Tabulka249[[#This Row],[Data]],$X$6,$X$7,1))</f>
        <v/>
      </c>
      <c r="L832" s="5" t="str">
        <f t="shared" ca="1" si="37"/>
        <v/>
      </c>
      <c r="M832" s="5" t="str">
        <f>IF(ROW()=7,MAX(Tabulka249[D_i]),"")</f>
        <v/>
      </c>
      <c r="N832" s="5"/>
      <c r="O832" s="80"/>
      <c r="P832" s="80"/>
      <c r="Q832" s="80"/>
      <c r="R832" s="76" t="str">
        <f>IF(ROW()=7,IF(SUM([pomocná])&gt;0,SUM([pomocná]),1.36/SQRT(COUNT(Tabulka249[Data]))),"")</f>
        <v/>
      </c>
      <c r="S832" s="79"/>
      <c r="T832" s="72"/>
      <c r="U832" s="72"/>
      <c r="V832" s="72"/>
    </row>
    <row r="833" spans="1:22">
      <c r="A833" s="4" t="str">
        <f>IF('Odhad parametrů populace'!D836="","",'Odhad parametrů populace'!D836)</f>
        <v/>
      </c>
      <c r="B833" s="69" t="str">
        <f ca="1">IF(INDIRECT("A"&amp;ROW())="","",RANK(A833,[Data],1))</f>
        <v/>
      </c>
      <c r="C833" s="5" t="str">
        <f ca="1">IF(INDIRECT("A"&amp;ROW())="","",(B833-1)/COUNT([Data]))</f>
        <v/>
      </c>
      <c r="D833" s="5" t="str">
        <f ca="1">IF(INDIRECT("A"&amp;ROW())="","",B833/COUNT([Data]))</f>
        <v/>
      </c>
      <c r="E833" t="str">
        <f t="shared" ca="1" si="38"/>
        <v/>
      </c>
      <c r="F833" s="5" t="str">
        <f t="shared" ca="1" si="36"/>
        <v/>
      </c>
      <c r="G833" s="5" t="str">
        <f>IF(ROW()=7,MAX([D_i]),"")</f>
        <v/>
      </c>
      <c r="H833" s="69" t="str">
        <f ca="1">IF(INDIRECT("A"&amp;ROW())="","",RANK([Data],[Data],1)+COUNTIF([Data],Tabulka249[[#This Row],[Data]])-1)</f>
        <v/>
      </c>
      <c r="I833" s="5" t="str">
        <f ca="1">IF(INDIRECT("A"&amp;ROW())="","",(Tabulka249[[#This Row],[Pořadí2 - i2]]-1)/COUNT([Data]))</f>
        <v/>
      </c>
      <c r="J833" s="5" t="str">
        <f ca="1">IF(INDIRECT("A"&amp;ROW())="","",H833/COUNT([Data]))</f>
        <v/>
      </c>
      <c r="K833" s="72" t="str">
        <f ca="1">IF(INDIRECT("A"&amp;ROW())="","",NORMDIST(Tabulka249[[#This Row],[Data]],$X$6,$X$7,1))</f>
        <v/>
      </c>
      <c r="L833" s="5" t="str">
        <f t="shared" ca="1" si="37"/>
        <v/>
      </c>
      <c r="M833" s="5" t="str">
        <f>IF(ROW()=7,MAX(Tabulka249[D_i]),"")</f>
        <v/>
      </c>
      <c r="N833" s="5"/>
      <c r="O833" s="80"/>
      <c r="P833" s="80"/>
      <c r="Q833" s="80"/>
      <c r="R833" s="76" t="str">
        <f>IF(ROW()=7,IF(SUM([pomocná])&gt;0,SUM([pomocná]),1.36/SQRT(COUNT(Tabulka249[Data]))),"")</f>
        <v/>
      </c>
      <c r="S833" s="79"/>
      <c r="T833" s="72"/>
      <c r="U833" s="72"/>
      <c r="V833" s="72"/>
    </row>
    <row r="834" spans="1:22">
      <c r="A834" s="4" t="str">
        <f>IF('Odhad parametrů populace'!D837="","",'Odhad parametrů populace'!D837)</f>
        <v/>
      </c>
      <c r="B834" s="69" t="str">
        <f ca="1">IF(INDIRECT("A"&amp;ROW())="","",RANK(A834,[Data],1))</f>
        <v/>
      </c>
      <c r="C834" s="5" t="str">
        <f ca="1">IF(INDIRECT("A"&amp;ROW())="","",(B834-1)/COUNT([Data]))</f>
        <v/>
      </c>
      <c r="D834" s="5" t="str">
        <f ca="1">IF(INDIRECT("A"&amp;ROW())="","",B834/COUNT([Data]))</f>
        <v/>
      </c>
      <c r="E834" t="str">
        <f t="shared" ca="1" si="38"/>
        <v/>
      </c>
      <c r="F834" s="5" t="str">
        <f t="shared" ca="1" si="36"/>
        <v/>
      </c>
      <c r="G834" s="5" t="str">
        <f>IF(ROW()=7,MAX([D_i]),"")</f>
        <v/>
      </c>
      <c r="H834" s="69" t="str">
        <f ca="1">IF(INDIRECT("A"&amp;ROW())="","",RANK([Data],[Data],1)+COUNTIF([Data],Tabulka249[[#This Row],[Data]])-1)</f>
        <v/>
      </c>
      <c r="I834" s="5" t="str">
        <f ca="1">IF(INDIRECT("A"&amp;ROW())="","",(Tabulka249[[#This Row],[Pořadí2 - i2]]-1)/COUNT([Data]))</f>
        <v/>
      </c>
      <c r="J834" s="5" t="str">
        <f ca="1">IF(INDIRECT("A"&amp;ROW())="","",H834/COUNT([Data]))</f>
        <v/>
      </c>
      <c r="K834" s="72" t="str">
        <f ca="1">IF(INDIRECT("A"&amp;ROW())="","",NORMDIST(Tabulka249[[#This Row],[Data]],$X$6,$X$7,1))</f>
        <v/>
      </c>
      <c r="L834" s="5" t="str">
        <f t="shared" ca="1" si="37"/>
        <v/>
      </c>
      <c r="M834" s="5" t="str">
        <f>IF(ROW()=7,MAX(Tabulka249[D_i]),"")</f>
        <v/>
      </c>
      <c r="N834" s="5"/>
      <c r="O834" s="80"/>
      <c r="P834" s="80"/>
      <c r="Q834" s="80"/>
      <c r="R834" s="76" t="str">
        <f>IF(ROW()=7,IF(SUM([pomocná])&gt;0,SUM([pomocná]),1.36/SQRT(COUNT(Tabulka249[Data]))),"")</f>
        <v/>
      </c>
      <c r="S834" s="79"/>
      <c r="T834" s="72"/>
      <c r="U834" s="72"/>
      <c r="V834" s="72"/>
    </row>
    <row r="835" spans="1:22">
      <c r="A835" s="4" t="str">
        <f>IF('Odhad parametrů populace'!D838="","",'Odhad parametrů populace'!D838)</f>
        <v/>
      </c>
      <c r="B835" s="69" t="str">
        <f ca="1">IF(INDIRECT("A"&amp;ROW())="","",RANK(A835,[Data],1))</f>
        <v/>
      </c>
      <c r="C835" s="5" t="str">
        <f ca="1">IF(INDIRECT("A"&amp;ROW())="","",(B835-1)/COUNT([Data]))</f>
        <v/>
      </c>
      <c r="D835" s="5" t="str">
        <f ca="1">IF(INDIRECT("A"&amp;ROW())="","",B835/COUNT([Data]))</f>
        <v/>
      </c>
      <c r="E835" t="str">
        <f t="shared" ca="1" si="38"/>
        <v/>
      </c>
      <c r="F835" s="5" t="str">
        <f t="shared" ca="1" si="36"/>
        <v/>
      </c>
      <c r="G835" s="5" t="str">
        <f>IF(ROW()=7,MAX([D_i]),"")</f>
        <v/>
      </c>
      <c r="H835" s="69" t="str">
        <f ca="1">IF(INDIRECT("A"&amp;ROW())="","",RANK([Data],[Data],1)+COUNTIF([Data],Tabulka249[[#This Row],[Data]])-1)</f>
        <v/>
      </c>
      <c r="I835" s="5" t="str">
        <f ca="1">IF(INDIRECT("A"&amp;ROW())="","",(Tabulka249[[#This Row],[Pořadí2 - i2]]-1)/COUNT([Data]))</f>
        <v/>
      </c>
      <c r="J835" s="5" t="str">
        <f ca="1">IF(INDIRECT("A"&amp;ROW())="","",H835/COUNT([Data]))</f>
        <v/>
      </c>
      <c r="K835" s="72" t="str">
        <f ca="1">IF(INDIRECT("A"&amp;ROW())="","",NORMDIST(Tabulka249[[#This Row],[Data]],$X$6,$X$7,1))</f>
        <v/>
      </c>
      <c r="L835" s="5" t="str">
        <f t="shared" ca="1" si="37"/>
        <v/>
      </c>
      <c r="M835" s="5" t="str">
        <f>IF(ROW()=7,MAX(Tabulka249[D_i]),"")</f>
        <v/>
      </c>
      <c r="N835" s="5"/>
      <c r="O835" s="80"/>
      <c r="P835" s="80"/>
      <c r="Q835" s="80"/>
      <c r="R835" s="76" t="str">
        <f>IF(ROW()=7,IF(SUM([pomocná])&gt;0,SUM([pomocná]),1.36/SQRT(COUNT(Tabulka249[Data]))),"")</f>
        <v/>
      </c>
      <c r="S835" s="79"/>
      <c r="T835" s="72"/>
      <c r="U835" s="72"/>
      <c r="V835" s="72"/>
    </row>
    <row r="836" spans="1:22">
      <c r="A836" s="4" t="str">
        <f>IF('Odhad parametrů populace'!D839="","",'Odhad parametrů populace'!D839)</f>
        <v/>
      </c>
      <c r="B836" s="69" t="str">
        <f ca="1">IF(INDIRECT("A"&amp;ROW())="","",RANK(A836,[Data],1))</f>
        <v/>
      </c>
      <c r="C836" s="5" t="str">
        <f ca="1">IF(INDIRECT("A"&amp;ROW())="","",(B836-1)/COUNT([Data]))</f>
        <v/>
      </c>
      <c r="D836" s="5" t="str">
        <f ca="1">IF(INDIRECT("A"&amp;ROW())="","",B836/COUNT([Data]))</f>
        <v/>
      </c>
      <c r="E836" t="str">
        <f t="shared" ca="1" si="38"/>
        <v/>
      </c>
      <c r="F836" s="5" t="str">
        <f t="shared" ca="1" si="36"/>
        <v/>
      </c>
      <c r="G836" s="5" t="str">
        <f>IF(ROW()=7,MAX([D_i]),"")</f>
        <v/>
      </c>
      <c r="H836" s="69" t="str">
        <f ca="1">IF(INDIRECT("A"&amp;ROW())="","",RANK([Data],[Data],1)+COUNTIF([Data],Tabulka249[[#This Row],[Data]])-1)</f>
        <v/>
      </c>
      <c r="I836" s="5" t="str">
        <f ca="1">IF(INDIRECT("A"&amp;ROW())="","",(Tabulka249[[#This Row],[Pořadí2 - i2]]-1)/COUNT([Data]))</f>
        <v/>
      </c>
      <c r="J836" s="5" t="str">
        <f ca="1">IF(INDIRECT("A"&amp;ROW())="","",H836/COUNT([Data]))</f>
        <v/>
      </c>
      <c r="K836" s="72" t="str">
        <f ca="1">IF(INDIRECT("A"&amp;ROW())="","",NORMDIST(Tabulka249[[#This Row],[Data]],$X$6,$X$7,1))</f>
        <v/>
      </c>
      <c r="L836" s="5" t="str">
        <f t="shared" ca="1" si="37"/>
        <v/>
      </c>
      <c r="M836" s="5" t="str">
        <f>IF(ROW()=7,MAX(Tabulka249[D_i]),"")</f>
        <v/>
      </c>
      <c r="N836" s="5"/>
      <c r="O836" s="80"/>
      <c r="P836" s="80"/>
      <c r="Q836" s="80"/>
      <c r="R836" s="76" t="str">
        <f>IF(ROW()=7,IF(SUM([pomocná])&gt;0,SUM([pomocná]),1.36/SQRT(COUNT(Tabulka249[Data]))),"")</f>
        <v/>
      </c>
      <c r="S836" s="79"/>
      <c r="T836" s="72"/>
      <c r="U836" s="72"/>
      <c r="V836" s="72"/>
    </row>
    <row r="837" spans="1:22">
      <c r="A837" s="4" t="str">
        <f>IF('Odhad parametrů populace'!D840="","",'Odhad parametrů populace'!D840)</f>
        <v/>
      </c>
      <c r="B837" s="69" t="str">
        <f ca="1">IF(INDIRECT("A"&amp;ROW())="","",RANK(A837,[Data],1))</f>
        <v/>
      </c>
      <c r="C837" s="5" t="str">
        <f ca="1">IF(INDIRECT("A"&amp;ROW())="","",(B837-1)/COUNT([Data]))</f>
        <v/>
      </c>
      <c r="D837" s="5" t="str">
        <f ca="1">IF(INDIRECT("A"&amp;ROW())="","",B837/COUNT([Data]))</f>
        <v/>
      </c>
      <c r="E837" t="str">
        <f t="shared" ca="1" si="38"/>
        <v/>
      </c>
      <c r="F837" s="5" t="str">
        <f t="shared" ca="1" si="36"/>
        <v/>
      </c>
      <c r="G837" s="5" t="str">
        <f>IF(ROW()=7,MAX([D_i]),"")</f>
        <v/>
      </c>
      <c r="H837" s="69" t="str">
        <f ca="1">IF(INDIRECT("A"&amp;ROW())="","",RANK([Data],[Data],1)+COUNTIF([Data],Tabulka249[[#This Row],[Data]])-1)</f>
        <v/>
      </c>
      <c r="I837" s="5" t="str">
        <f ca="1">IF(INDIRECT("A"&amp;ROW())="","",(Tabulka249[[#This Row],[Pořadí2 - i2]]-1)/COUNT([Data]))</f>
        <v/>
      </c>
      <c r="J837" s="5" t="str">
        <f ca="1">IF(INDIRECT("A"&amp;ROW())="","",H837/COUNT([Data]))</f>
        <v/>
      </c>
      <c r="K837" s="72" t="str">
        <f ca="1">IF(INDIRECT("A"&amp;ROW())="","",NORMDIST(Tabulka249[[#This Row],[Data]],$X$6,$X$7,1))</f>
        <v/>
      </c>
      <c r="L837" s="5" t="str">
        <f t="shared" ca="1" si="37"/>
        <v/>
      </c>
      <c r="M837" s="5" t="str">
        <f>IF(ROW()=7,MAX(Tabulka249[D_i]),"")</f>
        <v/>
      </c>
      <c r="N837" s="5"/>
      <c r="O837" s="80"/>
      <c r="P837" s="80"/>
      <c r="Q837" s="80"/>
      <c r="R837" s="76" t="str">
        <f>IF(ROW()=7,IF(SUM([pomocná])&gt;0,SUM([pomocná]),1.36/SQRT(COUNT(Tabulka249[Data]))),"")</f>
        <v/>
      </c>
      <c r="S837" s="79"/>
      <c r="T837" s="72"/>
      <c r="U837" s="72"/>
      <c r="V837" s="72"/>
    </row>
    <row r="838" spans="1:22">
      <c r="A838" s="4" t="str">
        <f>IF('Odhad parametrů populace'!D841="","",'Odhad parametrů populace'!D841)</f>
        <v/>
      </c>
      <c r="B838" s="69" t="str">
        <f ca="1">IF(INDIRECT("A"&amp;ROW())="","",RANK(A838,[Data],1))</f>
        <v/>
      </c>
      <c r="C838" s="5" t="str">
        <f ca="1">IF(INDIRECT("A"&amp;ROW())="","",(B838-1)/COUNT([Data]))</f>
        <v/>
      </c>
      <c r="D838" s="5" t="str">
        <f ca="1">IF(INDIRECT("A"&amp;ROW())="","",B838/COUNT([Data]))</f>
        <v/>
      </c>
      <c r="E838" t="str">
        <f t="shared" ca="1" si="38"/>
        <v/>
      </c>
      <c r="F838" s="5" t="str">
        <f t="shared" ca="1" si="36"/>
        <v/>
      </c>
      <c r="G838" s="5" t="str">
        <f>IF(ROW()=7,MAX([D_i]),"")</f>
        <v/>
      </c>
      <c r="H838" s="69" t="str">
        <f ca="1">IF(INDIRECT("A"&amp;ROW())="","",RANK([Data],[Data],1)+COUNTIF([Data],Tabulka249[[#This Row],[Data]])-1)</f>
        <v/>
      </c>
      <c r="I838" s="5" t="str">
        <f ca="1">IF(INDIRECT("A"&amp;ROW())="","",(Tabulka249[[#This Row],[Pořadí2 - i2]]-1)/COUNT([Data]))</f>
        <v/>
      </c>
      <c r="J838" s="5" t="str">
        <f ca="1">IF(INDIRECT("A"&amp;ROW())="","",H838/COUNT([Data]))</f>
        <v/>
      </c>
      <c r="K838" s="72" t="str">
        <f ca="1">IF(INDIRECT("A"&amp;ROW())="","",NORMDIST(Tabulka249[[#This Row],[Data]],$X$6,$X$7,1))</f>
        <v/>
      </c>
      <c r="L838" s="5" t="str">
        <f t="shared" ca="1" si="37"/>
        <v/>
      </c>
      <c r="M838" s="5" t="str">
        <f>IF(ROW()=7,MAX(Tabulka249[D_i]),"")</f>
        <v/>
      </c>
      <c r="N838" s="5"/>
      <c r="O838" s="80"/>
      <c r="P838" s="80"/>
      <c r="Q838" s="80"/>
      <c r="R838" s="76" t="str">
        <f>IF(ROW()=7,IF(SUM([pomocná])&gt;0,SUM([pomocná]),1.36/SQRT(COUNT(Tabulka249[Data]))),"")</f>
        <v/>
      </c>
      <c r="S838" s="79"/>
      <c r="T838" s="72"/>
      <c r="U838" s="72"/>
      <c r="V838" s="72"/>
    </row>
    <row r="839" spans="1:22">
      <c r="A839" s="4" t="str">
        <f>IF('Odhad parametrů populace'!D842="","",'Odhad parametrů populace'!D842)</f>
        <v/>
      </c>
      <c r="B839" s="69" t="str">
        <f ca="1">IF(INDIRECT("A"&amp;ROW())="","",RANK(A839,[Data],1))</f>
        <v/>
      </c>
      <c r="C839" s="5" t="str">
        <f ca="1">IF(INDIRECT("A"&amp;ROW())="","",(B839-1)/COUNT([Data]))</f>
        <v/>
      </c>
      <c r="D839" s="5" t="str">
        <f ca="1">IF(INDIRECT("A"&amp;ROW())="","",B839/COUNT([Data]))</f>
        <v/>
      </c>
      <c r="E839" t="str">
        <f t="shared" ca="1" si="38"/>
        <v/>
      </c>
      <c r="F839" s="5" t="str">
        <f t="shared" ref="F839:F902" ca="1" si="39">IF(INDIRECT("A"&amp;ROW())="","",MAX(ABS(C839-E839),ABS(D839-E839)))</f>
        <v/>
      </c>
      <c r="G839" s="5" t="str">
        <f>IF(ROW()=7,MAX([D_i]),"")</f>
        <v/>
      </c>
      <c r="H839" s="69" t="str">
        <f ca="1">IF(INDIRECT("A"&amp;ROW())="","",RANK([Data],[Data],1)+COUNTIF([Data],Tabulka249[[#This Row],[Data]])-1)</f>
        <v/>
      </c>
      <c r="I839" s="5" t="str">
        <f ca="1">IF(INDIRECT("A"&amp;ROW())="","",(Tabulka249[[#This Row],[Pořadí2 - i2]]-1)/COUNT([Data]))</f>
        <v/>
      </c>
      <c r="J839" s="5" t="str">
        <f ca="1">IF(INDIRECT("A"&amp;ROW())="","",H839/COUNT([Data]))</f>
        <v/>
      </c>
      <c r="K839" s="72" t="str">
        <f ca="1">IF(INDIRECT("A"&amp;ROW())="","",NORMDIST(Tabulka249[[#This Row],[Data]],$X$6,$X$7,1))</f>
        <v/>
      </c>
      <c r="L839" s="5" t="str">
        <f t="shared" ref="L839:L902" ca="1" si="40">IF(INDIRECT("A"&amp;ROW())="","",MAX(ABS(I839-K839),ABS(J839-K839)))</f>
        <v/>
      </c>
      <c r="M839" s="5" t="str">
        <f>IF(ROW()=7,MAX(Tabulka249[D_i]),"")</f>
        <v/>
      </c>
      <c r="N839" s="5"/>
      <c r="O839" s="80"/>
      <c r="P839" s="80"/>
      <c r="Q839" s="80"/>
      <c r="R839" s="76" t="str">
        <f>IF(ROW()=7,IF(SUM([pomocná])&gt;0,SUM([pomocná]),1.36/SQRT(COUNT(Tabulka249[Data]))),"")</f>
        <v/>
      </c>
      <c r="S839" s="79"/>
      <c r="T839" s="72"/>
      <c r="U839" s="72"/>
      <c r="V839" s="72"/>
    </row>
    <row r="840" spans="1:22">
      <c r="A840" s="4" t="str">
        <f>IF('Odhad parametrů populace'!D843="","",'Odhad parametrů populace'!D843)</f>
        <v/>
      </c>
      <c r="B840" s="69" t="str">
        <f ca="1">IF(INDIRECT("A"&amp;ROW())="","",RANK(A840,[Data],1))</f>
        <v/>
      </c>
      <c r="C840" s="5" t="str">
        <f ca="1">IF(INDIRECT("A"&amp;ROW())="","",(B840-1)/COUNT([Data]))</f>
        <v/>
      </c>
      <c r="D840" s="5" t="str">
        <f ca="1">IF(INDIRECT("A"&amp;ROW())="","",B840/COUNT([Data]))</f>
        <v/>
      </c>
      <c r="E840" t="str">
        <f t="shared" ref="E840:E903" ca="1" si="41">IF(INDIRECT("A"&amp;ROW())="","",NORMDIST(A840,$X$6,$X$7,1))</f>
        <v/>
      </c>
      <c r="F840" s="5" t="str">
        <f t="shared" ca="1" si="39"/>
        <v/>
      </c>
      <c r="G840" s="5" t="str">
        <f>IF(ROW()=7,MAX([D_i]),"")</f>
        <v/>
      </c>
      <c r="H840" s="69" t="str">
        <f ca="1">IF(INDIRECT("A"&amp;ROW())="","",RANK([Data],[Data],1)+COUNTIF([Data],Tabulka249[[#This Row],[Data]])-1)</f>
        <v/>
      </c>
      <c r="I840" s="5" t="str">
        <f ca="1">IF(INDIRECT("A"&amp;ROW())="","",(Tabulka249[[#This Row],[Pořadí2 - i2]]-1)/COUNT([Data]))</f>
        <v/>
      </c>
      <c r="J840" s="5" t="str">
        <f ca="1">IF(INDIRECT("A"&amp;ROW())="","",H840/COUNT([Data]))</f>
        <v/>
      </c>
      <c r="K840" s="72" t="str">
        <f ca="1">IF(INDIRECT("A"&amp;ROW())="","",NORMDIST(Tabulka249[[#This Row],[Data]],$X$6,$X$7,1))</f>
        <v/>
      </c>
      <c r="L840" s="5" t="str">
        <f t="shared" ca="1" si="40"/>
        <v/>
      </c>
      <c r="M840" s="5" t="str">
        <f>IF(ROW()=7,MAX(Tabulka249[D_i]),"")</f>
        <v/>
      </c>
      <c r="N840" s="5"/>
      <c r="O840" s="80"/>
      <c r="P840" s="80"/>
      <c r="Q840" s="80"/>
      <c r="R840" s="76" t="str">
        <f>IF(ROW()=7,IF(SUM([pomocná])&gt;0,SUM([pomocná]),1.36/SQRT(COUNT(Tabulka249[Data]))),"")</f>
        <v/>
      </c>
      <c r="S840" s="79"/>
      <c r="T840" s="72"/>
      <c r="U840" s="72"/>
      <c r="V840" s="72"/>
    </row>
    <row r="841" spans="1:22">
      <c r="A841" s="4" t="str">
        <f>IF('Odhad parametrů populace'!D844="","",'Odhad parametrů populace'!D844)</f>
        <v/>
      </c>
      <c r="B841" s="69" t="str">
        <f ca="1">IF(INDIRECT("A"&amp;ROW())="","",RANK(A841,[Data],1))</f>
        <v/>
      </c>
      <c r="C841" s="5" t="str">
        <f ca="1">IF(INDIRECT("A"&amp;ROW())="","",(B841-1)/COUNT([Data]))</f>
        <v/>
      </c>
      <c r="D841" s="5" t="str">
        <f ca="1">IF(INDIRECT("A"&amp;ROW())="","",B841/COUNT([Data]))</f>
        <v/>
      </c>
      <c r="E841" t="str">
        <f t="shared" ca="1" si="41"/>
        <v/>
      </c>
      <c r="F841" s="5" t="str">
        <f t="shared" ca="1" si="39"/>
        <v/>
      </c>
      <c r="G841" s="5" t="str">
        <f>IF(ROW()=7,MAX([D_i]),"")</f>
        <v/>
      </c>
      <c r="H841" s="69" t="str">
        <f ca="1">IF(INDIRECT("A"&amp;ROW())="","",RANK([Data],[Data],1)+COUNTIF([Data],Tabulka249[[#This Row],[Data]])-1)</f>
        <v/>
      </c>
      <c r="I841" s="5" t="str">
        <f ca="1">IF(INDIRECT("A"&amp;ROW())="","",(Tabulka249[[#This Row],[Pořadí2 - i2]]-1)/COUNT([Data]))</f>
        <v/>
      </c>
      <c r="J841" s="5" t="str">
        <f ca="1">IF(INDIRECT("A"&amp;ROW())="","",H841/COUNT([Data]))</f>
        <v/>
      </c>
      <c r="K841" s="72" t="str">
        <f ca="1">IF(INDIRECT("A"&amp;ROW())="","",NORMDIST(Tabulka249[[#This Row],[Data]],$X$6,$X$7,1))</f>
        <v/>
      </c>
      <c r="L841" s="5" t="str">
        <f t="shared" ca="1" si="40"/>
        <v/>
      </c>
      <c r="M841" s="5" t="str">
        <f>IF(ROW()=7,MAX(Tabulka249[D_i]),"")</f>
        <v/>
      </c>
      <c r="N841" s="5"/>
      <c r="O841" s="80"/>
      <c r="P841" s="80"/>
      <c r="Q841" s="80"/>
      <c r="R841" s="76" t="str">
        <f>IF(ROW()=7,IF(SUM([pomocná])&gt;0,SUM([pomocná]),1.36/SQRT(COUNT(Tabulka249[Data]))),"")</f>
        <v/>
      </c>
      <c r="S841" s="79"/>
      <c r="T841" s="72"/>
      <c r="U841" s="72"/>
      <c r="V841" s="72"/>
    </row>
    <row r="842" spans="1:22">
      <c r="A842" s="4" t="str">
        <f>IF('Odhad parametrů populace'!D845="","",'Odhad parametrů populace'!D845)</f>
        <v/>
      </c>
      <c r="B842" s="69" t="str">
        <f ca="1">IF(INDIRECT("A"&amp;ROW())="","",RANK(A842,[Data],1))</f>
        <v/>
      </c>
      <c r="C842" s="5" t="str">
        <f ca="1">IF(INDIRECT("A"&amp;ROW())="","",(B842-1)/COUNT([Data]))</f>
        <v/>
      </c>
      <c r="D842" s="5" t="str">
        <f ca="1">IF(INDIRECT("A"&amp;ROW())="","",B842/COUNT([Data]))</f>
        <v/>
      </c>
      <c r="E842" t="str">
        <f t="shared" ca="1" si="41"/>
        <v/>
      </c>
      <c r="F842" s="5" t="str">
        <f t="shared" ca="1" si="39"/>
        <v/>
      </c>
      <c r="G842" s="5" t="str">
        <f>IF(ROW()=7,MAX([D_i]),"")</f>
        <v/>
      </c>
      <c r="H842" s="69" t="str">
        <f ca="1">IF(INDIRECT("A"&amp;ROW())="","",RANK([Data],[Data],1)+COUNTIF([Data],Tabulka249[[#This Row],[Data]])-1)</f>
        <v/>
      </c>
      <c r="I842" s="5" t="str">
        <f ca="1">IF(INDIRECT("A"&amp;ROW())="","",(Tabulka249[[#This Row],[Pořadí2 - i2]]-1)/COUNT([Data]))</f>
        <v/>
      </c>
      <c r="J842" s="5" t="str">
        <f ca="1">IF(INDIRECT("A"&amp;ROW())="","",H842/COUNT([Data]))</f>
        <v/>
      </c>
      <c r="K842" s="72" t="str">
        <f ca="1">IF(INDIRECT("A"&amp;ROW())="","",NORMDIST(Tabulka249[[#This Row],[Data]],$X$6,$X$7,1))</f>
        <v/>
      </c>
      <c r="L842" s="5" t="str">
        <f t="shared" ca="1" si="40"/>
        <v/>
      </c>
      <c r="M842" s="5" t="str">
        <f>IF(ROW()=7,MAX(Tabulka249[D_i]),"")</f>
        <v/>
      </c>
      <c r="N842" s="5"/>
      <c r="O842" s="80"/>
      <c r="P842" s="80"/>
      <c r="Q842" s="80"/>
      <c r="R842" s="76" t="str">
        <f>IF(ROW()=7,IF(SUM([pomocná])&gt;0,SUM([pomocná]),1.36/SQRT(COUNT(Tabulka249[Data]))),"")</f>
        <v/>
      </c>
      <c r="S842" s="79"/>
      <c r="T842" s="72"/>
      <c r="U842" s="72"/>
      <c r="V842" s="72"/>
    </row>
    <row r="843" spans="1:22">
      <c r="A843" s="4" t="str">
        <f>IF('Odhad parametrů populace'!D846="","",'Odhad parametrů populace'!D846)</f>
        <v/>
      </c>
      <c r="B843" s="69" t="str">
        <f ca="1">IF(INDIRECT("A"&amp;ROW())="","",RANK(A843,[Data],1))</f>
        <v/>
      </c>
      <c r="C843" s="5" t="str">
        <f ca="1">IF(INDIRECT("A"&amp;ROW())="","",(B843-1)/COUNT([Data]))</f>
        <v/>
      </c>
      <c r="D843" s="5" t="str">
        <f ca="1">IF(INDIRECT("A"&amp;ROW())="","",B843/COUNT([Data]))</f>
        <v/>
      </c>
      <c r="E843" t="str">
        <f t="shared" ca="1" si="41"/>
        <v/>
      </c>
      <c r="F843" s="5" t="str">
        <f t="shared" ca="1" si="39"/>
        <v/>
      </c>
      <c r="G843" s="5" t="str">
        <f>IF(ROW()=7,MAX([D_i]),"")</f>
        <v/>
      </c>
      <c r="H843" s="69" t="str">
        <f ca="1">IF(INDIRECT("A"&amp;ROW())="","",RANK([Data],[Data],1)+COUNTIF([Data],Tabulka249[[#This Row],[Data]])-1)</f>
        <v/>
      </c>
      <c r="I843" s="5" t="str">
        <f ca="1">IF(INDIRECT("A"&amp;ROW())="","",(Tabulka249[[#This Row],[Pořadí2 - i2]]-1)/COUNT([Data]))</f>
        <v/>
      </c>
      <c r="J843" s="5" t="str">
        <f ca="1">IF(INDIRECT("A"&amp;ROW())="","",H843/COUNT([Data]))</f>
        <v/>
      </c>
      <c r="K843" s="72" t="str">
        <f ca="1">IF(INDIRECT("A"&amp;ROW())="","",NORMDIST(Tabulka249[[#This Row],[Data]],$X$6,$X$7,1))</f>
        <v/>
      </c>
      <c r="L843" s="5" t="str">
        <f t="shared" ca="1" si="40"/>
        <v/>
      </c>
      <c r="M843" s="5" t="str">
        <f>IF(ROW()=7,MAX(Tabulka249[D_i]),"")</f>
        <v/>
      </c>
      <c r="N843" s="5"/>
      <c r="O843" s="80"/>
      <c r="P843" s="80"/>
      <c r="Q843" s="80"/>
      <c r="R843" s="76" t="str">
        <f>IF(ROW()=7,IF(SUM([pomocná])&gt;0,SUM([pomocná]),1.36/SQRT(COUNT(Tabulka249[Data]))),"")</f>
        <v/>
      </c>
      <c r="S843" s="79"/>
      <c r="T843" s="72"/>
      <c r="U843" s="72"/>
      <c r="V843" s="72"/>
    </row>
    <row r="844" spans="1:22">
      <c r="A844" s="4" t="str">
        <f>IF('Odhad parametrů populace'!D847="","",'Odhad parametrů populace'!D847)</f>
        <v/>
      </c>
      <c r="B844" s="69" t="str">
        <f ca="1">IF(INDIRECT("A"&amp;ROW())="","",RANK(A844,[Data],1))</f>
        <v/>
      </c>
      <c r="C844" s="5" t="str">
        <f ca="1">IF(INDIRECT("A"&amp;ROW())="","",(B844-1)/COUNT([Data]))</f>
        <v/>
      </c>
      <c r="D844" s="5" t="str">
        <f ca="1">IF(INDIRECT("A"&amp;ROW())="","",B844/COUNT([Data]))</f>
        <v/>
      </c>
      <c r="E844" t="str">
        <f t="shared" ca="1" si="41"/>
        <v/>
      </c>
      <c r="F844" s="5" t="str">
        <f t="shared" ca="1" si="39"/>
        <v/>
      </c>
      <c r="G844" s="5" t="str">
        <f>IF(ROW()=7,MAX([D_i]),"")</f>
        <v/>
      </c>
      <c r="H844" s="69" t="str">
        <f ca="1">IF(INDIRECT("A"&amp;ROW())="","",RANK([Data],[Data],1)+COUNTIF([Data],Tabulka249[[#This Row],[Data]])-1)</f>
        <v/>
      </c>
      <c r="I844" s="5" t="str">
        <f ca="1">IF(INDIRECT("A"&amp;ROW())="","",(Tabulka249[[#This Row],[Pořadí2 - i2]]-1)/COUNT([Data]))</f>
        <v/>
      </c>
      <c r="J844" s="5" t="str">
        <f ca="1">IF(INDIRECT("A"&amp;ROW())="","",H844/COUNT([Data]))</f>
        <v/>
      </c>
      <c r="K844" s="72" t="str">
        <f ca="1">IF(INDIRECT("A"&amp;ROW())="","",NORMDIST(Tabulka249[[#This Row],[Data]],$X$6,$X$7,1))</f>
        <v/>
      </c>
      <c r="L844" s="5" t="str">
        <f t="shared" ca="1" si="40"/>
        <v/>
      </c>
      <c r="M844" s="5" t="str">
        <f>IF(ROW()=7,MAX(Tabulka249[D_i]),"")</f>
        <v/>
      </c>
      <c r="N844" s="5"/>
      <c r="O844" s="80"/>
      <c r="P844" s="80"/>
      <c r="Q844" s="80"/>
      <c r="R844" s="76" t="str">
        <f>IF(ROW()=7,IF(SUM([pomocná])&gt;0,SUM([pomocná]),1.36/SQRT(COUNT(Tabulka249[Data]))),"")</f>
        <v/>
      </c>
      <c r="S844" s="79"/>
      <c r="T844" s="72"/>
      <c r="U844" s="72"/>
      <c r="V844" s="72"/>
    </row>
    <row r="845" spans="1:22">
      <c r="A845" s="4" t="str">
        <f>IF('Odhad parametrů populace'!D848="","",'Odhad parametrů populace'!D848)</f>
        <v/>
      </c>
      <c r="B845" s="69" t="str">
        <f ca="1">IF(INDIRECT("A"&amp;ROW())="","",RANK(A845,[Data],1))</f>
        <v/>
      </c>
      <c r="C845" s="5" t="str">
        <f ca="1">IF(INDIRECT("A"&amp;ROW())="","",(B845-1)/COUNT([Data]))</f>
        <v/>
      </c>
      <c r="D845" s="5" t="str">
        <f ca="1">IF(INDIRECT("A"&amp;ROW())="","",B845/COUNT([Data]))</f>
        <v/>
      </c>
      <c r="E845" t="str">
        <f t="shared" ca="1" si="41"/>
        <v/>
      </c>
      <c r="F845" s="5" t="str">
        <f t="shared" ca="1" si="39"/>
        <v/>
      </c>
      <c r="G845" s="5" t="str">
        <f>IF(ROW()=7,MAX([D_i]),"")</f>
        <v/>
      </c>
      <c r="H845" s="69" t="str">
        <f ca="1">IF(INDIRECT("A"&amp;ROW())="","",RANK([Data],[Data],1)+COUNTIF([Data],Tabulka249[[#This Row],[Data]])-1)</f>
        <v/>
      </c>
      <c r="I845" s="5" t="str">
        <f ca="1">IF(INDIRECT("A"&amp;ROW())="","",(Tabulka249[[#This Row],[Pořadí2 - i2]]-1)/COUNT([Data]))</f>
        <v/>
      </c>
      <c r="J845" s="5" t="str">
        <f ca="1">IF(INDIRECT("A"&amp;ROW())="","",H845/COUNT([Data]))</f>
        <v/>
      </c>
      <c r="K845" s="72" t="str">
        <f ca="1">IF(INDIRECT("A"&amp;ROW())="","",NORMDIST(Tabulka249[[#This Row],[Data]],$X$6,$X$7,1))</f>
        <v/>
      </c>
      <c r="L845" s="5" t="str">
        <f t="shared" ca="1" si="40"/>
        <v/>
      </c>
      <c r="M845" s="5" t="str">
        <f>IF(ROW()=7,MAX(Tabulka249[D_i]),"")</f>
        <v/>
      </c>
      <c r="N845" s="5"/>
      <c r="O845" s="80"/>
      <c r="P845" s="80"/>
      <c r="Q845" s="80"/>
      <c r="R845" s="76" t="str">
        <f>IF(ROW()=7,IF(SUM([pomocná])&gt;0,SUM([pomocná]),1.36/SQRT(COUNT(Tabulka249[Data]))),"")</f>
        <v/>
      </c>
      <c r="S845" s="79"/>
      <c r="T845" s="72"/>
      <c r="U845" s="72"/>
      <c r="V845" s="72"/>
    </row>
    <row r="846" spans="1:22">
      <c r="A846" s="4" t="str">
        <f>IF('Odhad parametrů populace'!D849="","",'Odhad parametrů populace'!D849)</f>
        <v/>
      </c>
      <c r="B846" s="69" t="str">
        <f ca="1">IF(INDIRECT("A"&amp;ROW())="","",RANK(A846,[Data],1))</f>
        <v/>
      </c>
      <c r="C846" s="5" t="str">
        <f ca="1">IF(INDIRECT("A"&amp;ROW())="","",(B846-1)/COUNT([Data]))</f>
        <v/>
      </c>
      <c r="D846" s="5" t="str">
        <f ca="1">IF(INDIRECT("A"&amp;ROW())="","",B846/COUNT([Data]))</f>
        <v/>
      </c>
      <c r="E846" t="str">
        <f t="shared" ca="1" si="41"/>
        <v/>
      </c>
      <c r="F846" s="5" t="str">
        <f t="shared" ca="1" si="39"/>
        <v/>
      </c>
      <c r="G846" s="5" t="str">
        <f>IF(ROW()=7,MAX([D_i]),"")</f>
        <v/>
      </c>
      <c r="H846" s="69" t="str">
        <f ca="1">IF(INDIRECT("A"&amp;ROW())="","",RANK([Data],[Data],1)+COUNTIF([Data],Tabulka249[[#This Row],[Data]])-1)</f>
        <v/>
      </c>
      <c r="I846" s="5" t="str">
        <f ca="1">IF(INDIRECT("A"&amp;ROW())="","",(Tabulka249[[#This Row],[Pořadí2 - i2]]-1)/COUNT([Data]))</f>
        <v/>
      </c>
      <c r="J846" s="5" t="str">
        <f ca="1">IF(INDIRECT("A"&amp;ROW())="","",H846/COUNT([Data]))</f>
        <v/>
      </c>
      <c r="K846" s="72" t="str">
        <f ca="1">IF(INDIRECT("A"&amp;ROW())="","",NORMDIST(Tabulka249[[#This Row],[Data]],$X$6,$X$7,1))</f>
        <v/>
      </c>
      <c r="L846" s="5" t="str">
        <f t="shared" ca="1" si="40"/>
        <v/>
      </c>
      <c r="M846" s="5" t="str">
        <f>IF(ROW()=7,MAX(Tabulka249[D_i]),"")</f>
        <v/>
      </c>
      <c r="N846" s="5"/>
      <c r="O846" s="80"/>
      <c r="P846" s="80"/>
      <c r="Q846" s="80"/>
      <c r="R846" s="76" t="str">
        <f>IF(ROW()=7,IF(SUM([pomocná])&gt;0,SUM([pomocná]),1.36/SQRT(COUNT(Tabulka249[Data]))),"")</f>
        <v/>
      </c>
      <c r="S846" s="79"/>
      <c r="T846" s="72"/>
      <c r="U846" s="72"/>
      <c r="V846" s="72"/>
    </row>
    <row r="847" spans="1:22">
      <c r="A847" s="4" t="str">
        <f>IF('Odhad parametrů populace'!D850="","",'Odhad parametrů populace'!D850)</f>
        <v/>
      </c>
      <c r="B847" s="69" t="str">
        <f ca="1">IF(INDIRECT("A"&amp;ROW())="","",RANK(A847,[Data],1))</f>
        <v/>
      </c>
      <c r="C847" s="5" t="str">
        <f ca="1">IF(INDIRECT("A"&amp;ROW())="","",(B847-1)/COUNT([Data]))</f>
        <v/>
      </c>
      <c r="D847" s="5" t="str">
        <f ca="1">IF(INDIRECT("A"&amp;ROW())="","",B847/COUNT([Data]))</f>
        <v/>
      </c>
      <c r="E847" t="str">
        <f t="shared" ca="1" si="41"/>
        <v/>
      </c>
      <c r="F847" s="5" t="str">
        <f t="shared" ca="1" si="39"/>
        <v/>
      </c>
      <c r="G847" s="5" t="str">
        <f>IF(ROW()=7,MAX([D_i]),"")</f>
        <v/>
      </c>
      <c r="H847" s="69" t="str">
        <f ca="1">IF(INDIRECT("A"&amp;ROW())="","",RANK([Data],[Data],1)+COUNTIF([Data],Tabulka249[[#This Row],[Data]])-1)</f>
        <v/>
      </c>
      <c r="I847" s="5" t="str">
        <f ca="1">IF(INDIRECT("A"&amp;ROW())="","",(Tabulka249[[#This Row],[Pořadí2 - i2]]-1)/COUNT([Data]))</f>
        <v/>
      </c>
      <c r="J847" s="5" t="str">
        <f ca="1">IF(INDIRECT("A"&amp;ROW())="","",H847/COUNT([Data]))</f>
        <v/>
      </c>
      <c r="K847" s="72" t="str">
        <f ca="1">IF(INDIRECT("A"&amp;ROW())="","",NORMDIST(Tabulka249[[#This Row],[Data]],$X$6,$X$7,1))</f>
        <v/>
      </c>
      <c r="L847" s="5" t="str">
        <f t="shared" ca="1" si="40"/>
        <v/>
      </c>
      <c r="M847" s="5" t="str">
        <f>IF(ROW()=7,MAX(Tabulka249[D_i]),"")</f>
        <v/>
      </c>
      <c r="N847" s="5"/>
      <c r="O847" s="80"/>
      <c r="P847" s="80"/>
      <c r="Q847" s="80"/>
      <c r="R847" s="76" t="str">
        <f>IF(ROW()=7,IF(SUM([pomocná])&gt;0,SUM([pomocná]),1.36/SQRT(COUNT(Tabulka249[Data]))),"")</f>
        <v/>
      </c>
      <c r="S847" s="79"/>
      <c r="T847" s="72"/>
      <c r="U847" s="72"/>
      <c r="V847" s="72"/>
    </row>
    <row r="848" spans="1:22">
      <c r="A848" s="4" t="str">
        <f>IF('Odhad parametrů populace'!D851="","",'Odhad parametrů populace'!D851)</f>
        <v/>
      </c>
      <c r="B848" s="69" t="str">
        <f ca="1">IF(INDIRECT("A"&amp;ROW())="","",RANK(A848,[Data],1))</f>
        <v/>
      </c>
      <c r="C848" s="5" t="str">
        <f ca="1">IF(INDIRECT("A"&amp;ROW())="","",(B848-1)/COUNT([Data]))</f>
        <v/>
      </c>
      <c r="D848" s="5" t="str">
        <f ca="1">IF(INDIRECT("A"&amp;ROW())="","",B848/COUNT([Data]))</f>
        <v/>
      </c>
      <c r="E848" t="str">
        <f t="shared" ca="1" si="41"/>
        <v/>
      </c>
      <c r="F848" s="5" t="str">
        <f t="shared" ca="1" si="39"/>
        <v/>
      </c>
      <c r="G848" s="5" t="str">
        <f>IF(ROW()=7,MAX([D_i]),"")</f>
        <v/>
      </c>
      <c r="H848" s="69" t="str">
        <f ca="1">IF(INDIRECT("A"&amp;ROW())="","",RANK([Data],[Data],1)+COUNTIF([Data],Tabulka249[[#This Row],[Data]])-1)</f>
        <v/>
      </c>
      <c r="I848" s="5" t="str">
        <f ca="1">IF(INDIRECT("A"&amp;ROW())="","",(Tabulka249[[#This Row],[Pořadí2 - i2]]-1)/COUNT([Data]))</f>
        <v/>
      </c>
      <c r="J848" s="5" t="str">
        <f ca="1">IF(INDIRECT("A"&amp;ROW())="","",H848/COUNT([Data]))</f>
        <v/>
      </c>
      <c r="K848" s="72" t="str">
        <f ca="1">IF(INDIRECT("A"&amp;ROW())="","",NORMDIST(Tabulka249[[#This Row],[Data]],$X$6,$X$7,1))</f>
        <v/>
      </c>
      <c r="L848" s="5" t="str">
        <f t="shared" ca="1" si="40"/>
        <v/>
      </c>
      <c r="M848" s="5" t="str">
        <f>IF(ROW()=7,MAX(Tabulka249[D_i]),"")</f>
        <v/>
      </c>
      <c r="N848" s="5"/>
      <c r="O848" s="80"/>
      <c r="P848" s="80"/>
      <c r="Q848" s="80"/>
      <c r="R848" s="76" t="str">
        <f>IF(ROW()=7,IF(SUM([pomocná])&gt;0,SUM([pomocná]),1.36/SQRT(COUNT(Tabulka249[Data]))),"")</f>
        <v/>
      </c>
      <c r="S848" s="79"/>
      <c r="T848" s="72"/>
      <c r="U848" s="72"/>
      <c r="V848" s="72"/>
    </row>
    <row r="849" spans="1:22">
      <c r="A849" s="4" t="str">
        <f>IF('Odhad parametrů populace'!D852="","",'Odhad parametrů populace'!D852)</f>
        <v/>
      </c>
      <c r="B849" s="69" t="str">
        <f ca="1">IF(INDIRECT("A"&amp;ROW())="","",RANK(A849,[Data],1))</f>
        <v/>
      </c>
      <c r="C849" s="5" t="str">
        <f ca="1">IF(INDIRECT("A"&amp;ROW())="","",(B849-1)/COUNT([Data]))</f>
        <v/>
      </c>
      <c r="D849" s="5" t="str">
        <f ca="1">IF(INDIRECT("A"&amp;ROW())="","",B849/COUNT([Data]))</f>
        <v/>
      </c>
      <c r="E849" t="str">
        <f t="shared" ca="1" si="41"/>
        <v/>
      </c>
      <c r="F849" s="5" t="str">
        <f t="shared" ca="1" si="39"/>
        <v/>
      </c>
      <c r="G849" s="5" t="str">
        <f>IF(ROW()=7,MAX([D_i]),"")</f>
        <v/>
      </c>
      <c r="H849" s="69" t="str">
        <f ca="1">IF(INDIRECT("A"&amp;ROW())="","",RANK([Data],[Data],1)+COUNTIF([Data],Tabulka249[[#This Row],[Data]])-1)</f>
        <v/>
      </c>
      <c r="I849" s="5" t="str">
        <f ca="1">IF(INDIRECT("A"&amp;ROW())="","",(Tabulka249[[#This Row],[Pořadí2 - i2]]-1)/COUNT([Data]))</f>
        <v/>
      </c>
      <c r="J849" s="5" t="str">
        <f ca="1">IF(INDIRECT("A"&amp;ROW())="","",H849/COUNT([Data]))</f>
        <v/>
      </c>
      <c r="K849" s="72" t="str">
        <f ca="1">IF(INDIRECT("A"&amp;ROW())="","",NORMDIST(Tabulka249[[#This Row],[Data]],$X$6,$X$7,1))</f>
        <v/>
      </c>
      <c r="L849" s="5" t="str">
        <f t="shared" ca="1" si="40"/>
        <v/>
      </c>
      <c r="M849" s="5" t="str">
        <f>IF(ROW()=7,MAX(Tabulka249[D_i]),"")</f>
        <v/>
      </c>
      <c r="N849" s="5"/>
      <c r="O849" s="80"/>
      <c r="P849" s="80"/>
      <c r="Q849" s="80"/>
      <c r="R849" s="76" t="str">
        <f>IF(ROW()=7,IF(SUM([pomocná])&gt;0,SUM([pomocná]),1.36/SQRT(COUNT(Tabulka249[Data]))),"")</f>
        <v/>
      </c>
      <c r="S849" s="79"/>
      <c r="T849" s="72"/>
      <c r="U849" s="72"/>
      <c r="V849" s="72"/>
    </row>
    <row r="850" spans="1:22">
      <c r="A850" s="4" t="str">
        <f>IF('Odhad parametrů populace'!D853="","",'Odhad parametrů populace'!D853)</f>
        <v/>
      </c>
      <c r="B850" s="69" t="str">
        <f ca="1">IF(INDIRECT("A"&amp;ROW())="","",RANK(A850,[Data],1))</f>
        <v/>
      </c>
      <c r="C850" s="5" t="str">
        <f ca="1">IF(INDIRECT("A"&amp;ROW())="","",(B850-1)/COUNT([Data]))</f>
        <v/>
      </c>
      <c r="D850" s="5" t="str">
        <f ca="1">IF(INDIRECT("A"&amp;ROW())="","",B850/COUNT([Data]))</f>
        <v/>
      </c>
      <c r="E850" t="str">
        <f t="shared" ca="1" si="41"/>
        <v/>
      </c>
      <c r="F850" s="5" t="str">
        <f t="shared" ca="1" si="39"/>
        <v/>
      </c>
      <c r="G850" s="5" t="str">
        <f>IF(ROW()=7,MAX([D_i]),"")</f>
        <v/>
      </c>
      <c r="H850" s="69" t="str">
        <f ca="1">IF(INDIRECT("A"&amp;ROW())="","",RANK([Data],[Data],1)+COUNTIF([Data],Tabulka249[[#This Row],[Data]])-1)</f>
        <v/>
      </c>
      <c r="I850" s="5" t="str">
        <f ca="1">IF(INDIRECT("A"&amp;ROW())="","",(Tabulka249[[#This Row],[Pořadí2 - i2]]-1)/COUNT([Data]))</f>
        <v/>
      </c>
      <c r="J850" s="5" t="str">
        <f ca="1">IF(INDIRECT("A"&amp;ROW())="","",H850/COUNT([Data]))</f>
        <v/>
      </c>
      <c r="K850" s="72" t="str">
        <f ca="1">IF(INDIRECT("A"&amp;ROW())="","",NORMDIST(Tabulka249[[#This Row],[Data]],$X$6,$X$7,1))</f>
        <v/>
      </c>
      <c r="L850" s="5" t="str">
        <f t="shared" ca="1" si="40"/>
        <v/>
      </c>
      <c r="M850" s="5" t="str">
        <f>IF(ROW()=7,MAX(Tabulka249[D_i]),"")</f>
        <v/>
      </c>
      <c r="N850" s="5"/>
      <c r="O850" s="80"/>
      <c r="P850" s="80"/>
      <c r="Q850" s="80"/>
      <c r="R850" s="76" t="str">
        <f>IF(ROW()=7,IF(SUM([pomocná])&gt;0,SUM([pomocná]),1.36/SQRT(COUNT(Tabulka249[Data]))),"")</f>
        <v/>
      </c>
      <c r="S850" s="79"/>
      <c r="T850" s="72"/>
      <c r="U850" s="72"/>
      <c r="V850" s="72"/>
    </row>
    <row r="851" spans="1:22">
      <c r="A851" s="4" t="str">
        <f>IF('Odhad parametrů populace'!D854="","",'Odhad parametrů populace'!D854)</f>
        <v/>
      </c>
      <c r="B851" s="69" t="str">
        <f ca="1">IF(INDIRECT("A"&amp;ROW())="","",RANK(A851,[Data],1))</f>
        <v/>
      </c>
      <c r="C851" s="5" t="str">
        <f ca="1">IF(INDIRECT("A"&amp;ROW())="","",(B851-1)/COUNT([Data]))</f>
        <v/>
      </c>
      <c r="D851" s="5" t="str">
        <f ca="1">IF(INDIRECT("A"&amp;ROW())="","",B851/COUNT([Data]))</f>
        <v/>
      </c>
      <c r="E851" t="str">
        <f t="shared" ca="1" si="41"/>
        <v/>
      </c>
      <c r="F851" s="5" t="str">
        <f t="shared" ca="1" si="39"/>
        <v/>
      </c>
      <c r="G851" s="5" t="str">
        <f>IF(ROW()=7,MAX([D_i]),"")</f>
        <v/>
      </c>
      <c r="H851" s="69" t="str">
        <f ca="1">IF(INDIRECT("A"&amp;ROW())="","",RANK([Data],[Data],1)+COUNTIF([Data],Tabulka249[[#This Row],[Data]])-1)</f>
        <v/>
      </c>
      <c r="I851" s="5" t="str">
        <f ca="1">IF(INDIRECT("A"&amp;ROW())="","",(Tabulka249[[#This Row],[Pořadí2 - i2]]-1)/COUNT([Data]))</f>
        <v/>
      </c>
      <c r="J851" s="5" t="str">
        <f ca="1">IF(INDIRECT("A"&amp;ROW())="","",H851/COUNT([Data]))</f>
        <v/>
      </c>
      <c r="K851" s="72" t="str">
        <f ca="1">IF(INDIRECT("A"&amp;ROW())="","",NORMDIST(Tabulka249[[#This Row],[Data]],$X$6,$X$7,1))</f>
        <v/>
      </c>
      <c r="L851" s="5" t="str">
        <f t="shared" ca="1" si="40"/>
        <v/>
      </c>
      <c r="M851" s="5" t="str">
        <f>IF(ROW()=7,MAX(Tabulka249[D_i]),"")</f>
        <v/>
      </c>
      <c r="N851" s="5"/>
      <c r="O851" s="80"/>
      <c r="P851" s="80"/>
      <c r="Q851" s="80"/>
      <c r="R851" s="76" t="str">
        <f>IF(ROW()=7,IF(SUM([pomocná])&gt;0,SUM([pomocná]),1.36/SQRT(COUNT(Tabulka249[Data]))),"")</f>
        <v/>
      </c>
      <c r="S851" s="79"/>
      <c r="T851" s="72"/>
      <c r="U851" s="72"/>
      <c r="V851" s="72"/>
    </row>
    <row r="852" spans="1:22">
      <c r="A852" s="4" t="str">
        <f>IF('Odhad parametrů populace'!D855="","",'Odhad parametrů populace'!D855)</f>
        <v/>
      </c>
      <c r="B852" s="69" t="str">
        <f ca="1">IF(INDIRECT("A"&amp;ROW())="","",RANK(A852,[Data],1))</f>
        <v/>
      </c>
      <c r="C852" s="5" t="str">
        <f ca="1">IF(INDIRECT("A"&amp;ROW())="","",(B852-1)/COUNT([Data]))</f>
        <v/>
      </c>
      <c r="D852" s="5" t="str">
        <f ca="1">IF(INDIRECT("A"&amp;ROW())="","",B852/COUNT([Data]))</f>
        <v/>
      </c>
      <c r="E852" t="str">
        <f t="shared" ca="1" si="41"/>
        <v/>
      </c>
      <c r="F852" s="5" t="str">
        <f t="shared" ca="1" si="39"/>
        <v/>
      </c>
      <c r="G852" s="5" t="str">
        <f>IF(ROW()=7,MAX([D_i]),"")</f>
        <v/>
      </c>
      <c r="H852" s="69" t="str">
        <f ca="1">IF(INDIRECT("A"&amp;ROW())="","",RANK([Data],[Data],1)+COUNTIF([Data],Tabulka249[[#This Row],[Data]])-1)</f>
        <v/>
      </c>
      <c r="I852" s="5" t="str">
        <f ca="1">IF(INDIRECT("A"&amp;ROW())="","",(Tabulka249[[#This Row],[Pořadí2 - i2]]-1)/COUNT([Data]))</f>
        <v/>
      </c>
      <c r="J852" s="5" t="str">
        <f ca="1">IF(INDIRECT("A"&amp;ROW())="","",H852/COUNT([Data]))</f>
        <v/>
      </c>
      <c r="K852" s="72" t="str">
        <f ca="1">IF(INDIRECT("A"&amp;ROW())="","",NORMDIST(Tabulka249[[#This Row],[Data]],$X$6,$X$7,1))</f>
        <v/>
      </c>
      <c r="L852" s="5" t="str">
        <f t="shared" ca="1" si="40"/>
        <v/>
      </c>
      <c r="M852" s="5" t="str">
        <f>IF(ROW()=7,MAX(Tabulka249[D_i]),"")</f>
        <v/>
      </c>
      <c r="N852" s="5"/>
      <c r="O852" s="80"/>
      <c r="P852" s="80"/>
      <c r="Q852" s="80"/>
      <c r="R852" s="76" t="str">
        <f>IF(ROW()=7,IF(SUM([pomocná])&gt;0,SUM([pomocná]),1.36/SQRT(COUNT(Tabulka249[Data]))),"")</f>
        <v/>
      </c>
      <c r="S852" s="79"/>
      <c r="T852" s="72"/>
      <c r="U852" s="72"/>
      <c r="V852" s="72"/>
    </row>
    <row r="853" spans="1:22">
      <c r="A853" s="4" t="str">
        <f>IF('Odhad parametrů populace'!D856="","",'Odhad parametrů populace'!D856)</f>
        <v/>
      </c>
      <c r="B853" s="69" t="str">
        <f ca="1">IF(INDIRECT("A"&amp;ROW())="","",RANK(A853,[Data],1))</f>
        <v/>
      </c>
      <c r="C853" s="5" t="str">
        <f ca="1">IF(INDIRECT("A"&amp;ROW())="","",(B853-1)/COUNT([Data]))</f>
        <v/>
      </c>
      <c r="D853" s="5" t="str">
        <f ca="1">IF(INDIRECT("A"&amp;ROW())="","",B853/COUNT([Data]))</f>
        <v/>
      </c>
      <c r="E853" t="str">
        <f t="shared" ca="1" si="41"/>
        <v/>
      </c>
      <c r="F853" s="5" t="str">
        <f t="shared" ca="1" si="39"/>
        <v/>
      </c>
      <c r="G853" s="5" t="str">
        <f>IF(ROW()=7,MAX([D_i]),"")</f>
        <v/>
      </c>
      <c r="H853" s="69" t="str">
        <f ca="1">IF(INDIRECT("A"&amp;ROW())="","",RANK([Data],[Data],1)+COUNTIF([Data],Tabulka249[[#This Row],[Data]])-1)</f>
        <v/>
      </c>
      <c r="I853" s="5" t="str">
        <f ca="1">IF(INDIRECT("A"&amp;ROW())="","",(Tabulka249[[#This Row],[Pořadí2 - i2]]-1)/COUNT([Data]))</f>
        <v/>
      </c>
      <c r="J853" s="5" t="str">
        <f ca="1">IF(INDIRECT("A"&amp;ROW())="","",H853/COUNT([Data]))</f>
        <v/>
      </c>
      <c r="K853" s="72" t="str">
        <f ca="1">IF(INDIRECT("A"&amp;ROW())="","",NORMDIST(Tabulka249[[#This Row],[Data]],$X$6,$X$7,1))</f>
        <v/>
      </c>
      <c r="L853" s="5" t="str">
        <f t="shared" ca="1" si="40"/>
        <v/>
      </c>
      <c r="M853" s="5" t="str">
        <f>IF(ROW()=7,MAX(Tabulka249[D_i]),"")</f>
        <v/>
      </c>
      <c r="N853" s="5"/>
      <c r="O853" s="80"/>
      <c r="P853" s="80"/>
      <c r="Q853" s="80"/>
      <c r="R853" s="76" t="str">
        <f>IF(ROW()=7,IF(SUM([pomocná])&gt;0,SUM([pomocná]),1.36/SQRT(COUNT(Tabulka249[Data]))),"")</f>
        <v/>
      </c>
      <c r="S853" s="79"/>
      <c r="T853" s="72"/>
      <c r="U853" s="72"/>
      <c r="V853" s="72"/>
    </row>
    <row r="854" spans="1:22">
      <c r="A854" s="4" t="str">
        <f>IF('Odhad parametrů populace'!D857="","",'Odhad parametrů populace'!D857)</f>
        <v/>
      </c>
      <c r="B854" s="69" t="str">
        <f ca="1">IF(INDIRECT("A"&amp;ROW())="","",RANK(A854,[Data],1))</f>
        <v/>
      </c>
      <c r="C854" s="5" t="str">
        <f ca="1">IF(INDIRECT("A"&amp;ROW())="","",(B854-1)/COUNT([Data]))</f>
        <v/>
      </c>
      <c r="D854" s="5" t="str">
        <f ca="1">IF(INDIRECT("A"&amp;ROW())="","",B854/COUNT([Data]))</f>
        <v/>
      </c>
      <c r="E854" t="str">
        <f t="shared" ca="1" si="41"/>
        <v/>
      </c>
      <c r="F854" s="5" t="str">
        <f t="shared" ca="1" si="39"/>
        <v/>
      </c>
      <c r="G854" s="5" t="str">
        <f>IF(ROW()=7,MAX([D_i]),"")</f>
        <v/>
      </c>
      <c r="H854" s="69" t="str">
        <f ca="1">IF(INDIRECT("A"&amp;ROW())="","",RANK([Data],[Data],1)+COUNTIF([Data],Tabulka249[[#This Row],[Data]])-1)</f>
        <v/>
      </c>
      <c r="I854" s="5" t="str">
        <f ca="1">IF(INDIRECT("A"&amp;ROW())="","",(Tabulka249[[#This Row],[Pořadí2 - i2]]-1)/COUNT([Data]))</f>
        <v/>
      </c>
      <c r="J854" s="5" t="str">
        <f ca="1">IF(INDIRECT("A"&amp;ROW())="","",H854/COUNT([Data]))</f>
        <v/>
      </c>
      <c r="K854" s="72" t="str">
        <f ca="1">IF(INDIRECT("A"&amp;ROW())="","",NORMDIST(Tabulka249[[#This Row],[Data]],$X$6,$X$7,1))</f>
        <v/>
      </c>
      <c r="L854" s="5" t="str">
        <f t="shared" ca="1" si="40"/>
        <v/>
      </c>
      <c r="M854" s="5" t="str">
        <f>IF(ROW()=7,MAX(Tabulka249[D_i]),"")</f>
        <v/>
      </c>
      <c r="N854" s="5"/>
      <c r="O854" s="80"/>
      <c r="P854" s="80"/>
      <c r="Q854" s="80"/>
      <c r="R854" s="76" t="str">
        <f>IF(ROW()=7,IF(SUM([pomocná])&gt;0,SUM([pomocná]),1.36/SQRT(COUNT(Tabulka249[Data]))),"")</f>
        <v/>
      </c>
      <c r="S854" s="79"/>
      <c r="T854" s="72"/>
      <c r="U854" s="72"/>
      <c r="V854" s="72"/>
    </row>
    <row r="855" spans="1:22">
      <c r="A855" s="4" t="str">
        <f>IF('Odhad parametrů populace'!D858="","",'Odhad parametrů populace'!D858)</f>
        <v/>
      </c>
      <c r="B855" s="69" t="str">
        <f ca="1">IF(INDIRECT("A"&amp;ROW())="","",RANK(A855,[Data],1))</f>
        <v/>
      </c>
      <c r="C855" s="5" t="str">
        <f ca="1">IF(INDIRECT("A"&amp;ROW())="","",(B855-1)/COUNT([Data]))</f>
        <v/>
      </c>
      <c r="D855" s="5" t="str">
        <f ca="1">IF(INDIRECT("A"&amp;ROW())="","",B855/COUNT([Data]))</f>
        <v/>
      </c>
      <c r="E855" t="str">
        <f t="shared" ca="1" si="41"/>
        <v/>
      </c>
      <c r="F855" s="5" t="str">
        <f t="shared" ca="1" si="39"/>
        <v/>
      </c>
      <c r="G855" s="5" t="str">
        <f>IF(ROW()=7,MAX([D_i]),"")</f>
        <v/>
      </c>
      <c r="H855" s="69" t="str">
        <f ca="1">IF(INDIRECT("A"&amp;ROW())="","",RANK([Data],[Data],1)+COUNTIF([Data],Tabulka249[[#This Row],[Data]])-1)</f>
        <v/>
      </c>
      <c r="I855" s="5" t="str">
        <f ca="1">IF(INDIRECT("A"&amp;ROW())="","",(Tabulka249[[#This Row],[Pořadí2 - i2]]-1)/COUNT([Data]))</f>
        <v/>
      </c>
      <c r="J855" s="5" t="str">
        <f ca="1">IF(INDIRECT("A"&amp;ROW())="","",H855/COUNT([Data]))</f>
        <v/>
      </c>
      <c r="K855" s="72" t="str">
        <f ca="1">IF(INDIRECT("A"&amp;ROW())="","",NORMDIST(Tabulka249[[#This Row],[Data]],$X$6,$X$7,1))</f>
        <v/>
      </c>
      <c r="L855" s="5" t="str">
        <f t="shared" ca="1" si="40"/>
        <v/>
      </c>
      <c r="M855" s="5" t="str">
        <f>IF(ROW()=7,MAX(Tabulka249[D_i]),"")</f>
        <v/>
      </c>
      <c r="N855" s="5"/>
      <c r="O855" s="80"/>
      <c r="P855" s="80"/>
      <c r="Q855" s="80"/>
      <c r="R855" s="76" t="str">
        <f>IF(ROW()=7,IF(SUM([pomocná])&gt;0,SUM([pomocná]),1.36/SQRT(COUNT(Tabulka249[Data]))),"")</f>
        <v/>
      </c>
      <c r="S855" s="79"/>
      <c r="T855" s="72"/>
      <c r="U855" s="72"/>
      <c r="V855" s="72"/>
    </row>
    <row r="856" spans="1:22">
      <c r="A856" s="4" t="str">
        <f>IF('Odhad parametrů populace'!D859="","",'Odhad parametrů populace'!D859)</f>
        <v/>
      </c>
      <c r="B856" s="69" t="str">
        <f ca="1">IF(INDIRECT("A"&amp;ROW())="","",RANK(A856,[Data],1))</f>
        <v/>
      </c>
      <c r="C856" s="5" t="str">
        <f ca="1">IF(INDIRECT("A"&amp;ROW())="","",(B856-1)/COUNT([Data]))</f>
        <v/>
      </c>
      <c r="D856" s="5" t="str">
        <f ca="1">IF(INDIRECT("A"&amp;ROW())="","",B856/COUNT([Data]))</f>
        <v/>
      </c>
      <c r="E856" t="str">
        <f t="shared" ca="1" si="41"/>
        <v/>
      </c>
      <c r="F856" s="5" t="str">
        <f t="shared" ca="1" si="39"/>
        <v/>
      </c>
      <c r="G856" s="5" t="str">
        <f>IF(ROW()=7,MAX([D_i]),"")</f>
        <v/>
      </c>
      <c r="H856" s="69" t="str">
        <f ca="1">IF(INDIRECT("A"&amp;ROW())="","",RANK([Data],[Data],1)+COUNTIF([Data],Tabulka249[[#This Row],[Data]])-1)</f>
        <v/>
      </c>
      <c r="I856" s="5" t="str">
        <f ca="1">IF(INDIRECT("A"&amp;ROW())="","",(Tabulka249[[#This Row],[Pořadí2 - i2]]-1)/COUNT([Data]))</f>
        <v/>
      </c>
      <c r="J856" s="5" t="str">
        <f ca="1">IF(INDIRECT("A"&amp;ROW())="","",H856/COUNT([Data]))</f>
        <v/>
      </c>
      <c r="K856" s="72" t="str">
        <f ca="1">IF(INDIRECT("A"&amp;ROW())="","",NORMDIST(Tabulka249[[#This Row],[Data]],$X$6,$X$7,1))</f>
        <v/>
      </c>
      <c r="L856" s="5" t="str">
        <f t="shared" ca="1" si="40"/>
        <v/>
      </c>
      <c r="M856" s="5" t="str">
        <f>IF(ROW()=7,MAX(Tabulka249[D_i]),"")</f>
        <v/>
      </c>
      <c r="N856" s="5"/>
      <c r="O856" s="80"/>
      <c r="P856" s="80"/>
      <c r="Q856" s="80"/>
      <c r="R856" s="76" t="str">
        <f>IF(ROW()=7,IF(SUM([pomocná])&gt;0,SUM([pomocná]),1.36/SQRT(COUNT(Tabulka249[Data]))),"")</f>
        <v/>
      </c>
      <c r="S856" s="79"/>
      <c r="T856" s="72"/>
      <c r="U856" s="72"/>
      <c r="V856" s="72"/>
    </row>
    <row r="857" spans="1:22">
      <c r="A857" s="4" t="str">
        <f>IF('Odhad parametrů populace'!D860="","",'Odhad parametrů populace'!D860)</f>
        <v/>
      </c>
      <c r="B857" s="69" t="str">
        <f ca="1">IF(INDIRECT("A"&amp;ROW())="","",RANK(A857,[Data],1))</f>
        <v/>
      </c>
      <c r="C857" s="5" t="str">
        <f ca="1">IF(INDIRECT("A"&amp;ROW())="","",(B857-1)/COUNT([Data]))</f>
        <v/>
      </c>
      <c r="D857" s="5" t="str">
        <f ca="1">IF(INDIRECT("A"&amp;ROW())="","",B857/COUNT([Data]))</f>
        <v/>
      </c>
      <c r="E857" t="str">
        <f t="shared" ca="1" si="41"/>
        <v/>
      </c>
      <c r="F857" s="5" t="str">
        <f t="shared" ca="1" si="39"/>
        <v/>
      </c>
      <c r="G857" s="5" t="str">
        <f>IF(ROW()=7,MAX([D_i]),"")</f>
        <v/>
      </c>
      <c r="H857" s="69" t="str">
        <f ca="1">IF(INDIRECT("A"&amp;ROW())="","",RANK([Data],[Data],1)+COUNTIF([Data],Tabulka249[[#This Row],[Data]])-1)</f>
        <v/>
      </c>
      <c r="I857" s="5" t="str">
        <f ca="1">IF(INDIRECT("A"&amp;ROW())="","",(Tabulka249[[#This Row],[Pořadí2 - i2]]-1)/COUNT([Data]))</f>
        <v/>
      </c>
      <c r="J857" s="5" t="str">
        <f ca="1">IF(INDIRECT("A"&amp;ROW())="","",H857/COUNT([Data]))</f>
        <v/>
      </c>
      <c r="K857" s="72" t="str">
        <f ca="1">IF(INDIRECT("A"&amp;ROW())="","",NORMDIST(Tabulka249[[#This Row],[Data]],$X$6,$X$7,1))</f>
        <v/>
      </c>
      <c r="L857" s="5" t="str">
        <f t="shared" ca="1" si="40"/>
        <v/>
      </c>
      <c r="M857" s="5" t="str">
        <f>IF(ROW()=7,MAX(Tabulka249[D_i]),"")</f>
        <v/>
      </c>
      <c r="N857" s="5"/>
      <c r="O857" s="80"/>
      <c r="P857" s="80"/>
      <c r="Q857" s="80"/>
      <c r="R857" s="76" t="str">
        <f>IF(ROW()=7,IF(SUM([pomocná])&gt;0,SUM([pomocná]),1.36/SQRT(COUNT(Tabulka249[Data]))),"")</f>
        <v/>
      </c>
      <c r="S857" s="79"/>
      <c r="T857" s="72"/>
      <c r="U857" s="72"/>
      <c r="V857" s="72"/>
    </row>
    <row r="858" spans="1:22">
      <c r="A858" s="4" t="str">
        <f>IF('Odhad parametrů populace'!D861="","",'Odhad parametrů populace'!D861)</f>
        <v/>
      </c>
      <c r="B858" s="69" t="str">
        <f ca="1">IF(INDIRECT("A"&amp;ROW())="","",RANK(A858,[Data],1))</f>
        <v/>
      </c>
      <c r="C858" s="5" t="str">
        <f ca="1">IF(INDIRECT("A"&amp;ROW())="","",(B858-1)/COUNT([Data]))</f>
        <v/>
      </c>
      <c r="D858" s="5" t="str">
        <f ca="1">IF(INDIRECT("A"&amp;ROW())="","",B858/COUNT([Data]))</f>
        <v/>
      </c>
      <c r="E858" t="str">
        <f t="shared" ca="1" si="41"/>
        <v/>
      </c>
      <c r="F858" s="5" t="str">
        <f t="shared" ca="1" si="39"/>
        <v/>
      </c>
      <c r="G858" s="5" t="str">
        <f>IF(ROW()=7,MAX([D_i]),"")</f>
        <v/>
      </c>
      <c r="H858" s="69" t="str">
        <f ca="1">IF(INDIRECT("A"&amp;ROW())="","",RANK([Data],[Data],1)+COUNTIF([Data],Tabulka249[[#This Row],[Data]])-1)</f>
        <v/>
      </c>
      <c r="I858" s="5" t="str">
        <f ca="1">IF(INDIRECT("A"&amp;ROW())="","",(Tabulka249[[#This Row],[Pořadí2 - i2]]-1)/COUNT([Data]))</f>
        <v/>
      </c>
      <c r="J858" s="5" t="str">
        <f ca="1">IF(INDIRECT("A"&amp;ROW())="","",H858/COUNT([Data]))</f>
        <v/>
      </c>
      <c r="K858" s="72" t="str">
        <f ca="1">IF(INDIRECT("A"&amp;ROW())="","",NORMDIST(Tabulka249[[#This Row],[Data]],$X$6,$X$7,1))</f>
        <v/>
      </c>
      <c r="L858" s="5" t="str">
        <f t="shared" ca="1" si="40"/>
        <v/>
      </c>
      <c r="M858" s="5" t="str">
        <f>IF(ROW()=7,MAX(Tabulka249[D_i]),"")</f>
        <v/>
      </c>
      <c r="N858" s="5"/>
      <c r="O858" s="80"/>
      <c r="P858" s="80"/>
      <c r="Q858" s="80"/>
      <c r="R858" s="76" t="str">
        <f>IF(ROW()=7,IF(SUM([pomocná])&gt;0,SUM([pomocná]),1.36/SQRT(COUNT(Tabulka249[Data]))),"")</f>
        <v/>
      </c>
      <c r="S858" s="79"/>
      <c r="T858" s="72"/>
      <c r="U858" s="72"/>
      <c r="V858" s="72"/>
    </row>
    <row r="859" spans="1:22">
      <c r="A859" s="4" t="str">
        <f>IF('Odhad parametrů populace'!D862="","",'Odhad parametrů populace'!D862)</f>
        <v/>
      </c>
      <c r="B859" s="69" t="str">
        <f ca="1">IF(INDIRECT("A"&amp;ROW())="","",RANK(A859,[Data],1))</f>
        <v/>
      </c>
      <c r="C859" s="5" t="str">
        <f ca="1">IF(INDIRECT("A"&amp;ROW())="","",(B859-1)/COUNT([Data]))</f>
        <v/>
      </c>
      <c r="D859" s="5" t="str">
        <f ca="1">IF(INDIRECT("A"&amp;ROW())="","",B859/COUNT([Data]))</f>
        <v/>
      </c>
      <c r="E859" t="str">
        <f t="shared" ca="1" si="41"/>
        <v/>
      </c>
      <c r="F859" s="5" t="str">
        <f t="shared" ca="1" si="39"/>
        <v/>
      </c>
      <c r="G859" s="5" t="str">
        <f>IF(ROW()=7,MAX([D_i]),"")</f>
        <v/>
      </c>
      <c r="H859" s="69" t="str">
        <f ca="1">IF(INDIRECT("A"&amp;ROW())="","",RANK([Data],[Data],1)+COUNTIF([Data],Tabulka249[[#This Row],[Data]])-1)</f>
        <v/>
      </c>
      <c r="I859" s="5" t="str">
        <f ca="1">IF(INDIRECT("A"&amp;ROW())="","",(Tabulka249[[#This Row],[Pořadí2 - i2]]-1)/COUNT([Data]))</f>
        <v/>
      </c>
      <c r="J859" s="5" t="str">
        <f ca="1">IF(INDIRECT("A"&amp;ROW())="","",H859/COUNT([Data]))</f>
        <v/>
      </c>
      <c r="K859" s="72" t="str">
        <f ca="1">IF(INDIRECT("A"&amp;ROW())="","",NORMDIST(Tabulka249[[#This Row],[Data]],$X$6,$X$7,1))</f>
        <v/>
      </c>
      <c r="L859" s="5" t="str">
        <f t="shared" ca="1" si="40"/>
        <v/>
      </c>
      <c r="M859" s="5" t="str">
        <f>IF(ROW()=7,MAX(Tabulka249[D_i]),"")</f>
        <v/>
      </c>
      <c r="N859" s="5"/>
      <c r="O859" s="80"/>
      <c r="P859" s="80"/>
      <c r="Q859" s="80"/>
      <c r="R859" s="76" t="str">
        <f>IF(ROW()=7,IF(SUM([pomocná])&gt;0,SUM([pomocná]),1.36/SQRT(COUNT(Tabulka249[Data]))),"")</f>
        <v/>
      </c>
      <c r="S859" s="79"/>
      <c r="T859" s="72"/>
      <c r="U859" s="72"/>
      <c r="V859" s="72"/>
    </row>
    <row r="860" spans="1:22">
      <c r="A860" s="4" t="str">
        <f>IF('Odhad parametrů populace'!D863="","",'Odhad parametrů populace'!D863)</f>
        <v/>
      </c>
      <c r="B860" s="69" t="str">
        <f ca="1">IF(INDIRECT("A"&amp;ROW())="","",RANK(A860,[Data],1))</f>
        <v/>
      </c>
      <c r="C860" s="5" t="str">
        <f ca="1">IF(INDIRECT("A"&amp;ROW())="","",(B860-1)/COUNT([Data]))</f>
        <v/>
      </c>
      <c r="D860" s="5" t="str">
        <f ca="1">IF(INDIRECT("A"&amp;ROW())="","",B860/COUNT([Data]))</f>
        <v/>
      </c>
      <c r="E860" t="str">
        <f t="shared" ca="1" si="41"/>
        <v/>
      </c>
      <c r="F860" s="5" t="str">
        <f t="shared" ca="1" si="39"/>
        <v/>
      </c>
      <c r="G860" s="5" t="str">
        <f>IF(ROW()=7,MAX([D_i]),"")</f>
        <v/>
      </c>
      <c r="H860" s="69" t="str">
        <f ca="1">IF(INDIRECT("A"&amp;ROW())="","",RANK([Data],[Data],1)+COUNTIF([Data],Tabulka249[[#This Row],[Data]])-1)</f>
        <v/>
      </c>
      <c r="I860" s="5" t="str">
        <f ca="1">IF(INDIRECT("A"&amp;ROW())="","",(Tabulka249[[#This Row],[Pořadí2 - i2]]-1)/COUNT([Data]))</f>
        <v/>
      </c>
      <c r="J860" s="5" t="str">
        <f ca="1">IF(INDIRECT("A"&amp;ROW())="","",H860/COUNT([Data]))</f>
        <v/>
      </c>
      <c r="K860" s="72" t="str">
        <f ca="1">IF(INDIRECT("A"&amp;ROW())="","",NORMDIST(Tabulka249[[#This Row],[Data]],$X$6,$X$7,1))</f>
        <v/>
      </c>
      <c r="L860" s="5" t="str">
        <f t="shared" ca="1" si="40"/>
        <v/>
      </c>
      <c r="M860" s="5" t="str">
        <f>IF(ROW()=7,MAX(Tabulka249[D_i]),"")</f>
        <v/>
      </c>
      <c r="N860" s="5"/>
      <c r="O860" s="80"/>
      <c r="P860" s="80"/>
      <c r="Q860" s="80"/>
      <c r="R860" s="76" t="str">
        <f>IF(ROW()=7,IF(SUM([pomocná])&gt;0,SUM([pomocná]),1.36/SQRT(COUNT(Tabulka249[Data]))),"")</f>
        <v/>
      </c>
      <c r="S860" s="79"/>
      <c r="T860" s="72"/>
      <c r="U860" s="72"/>
      <c r="V860" s="72"/>
    </row>
    <row r="861" spans="1:22">
      <c r="A861" s="4" t="str">
        <f>IF('Odhad parametrů populace'!D864="","",'Odhad parametrů populace'!D864)</f>
        <v/>
      </c>
      <c r="B861" s="69" t="str">
        <f ca="1">IF(INDIRECT("A"&amp;ROW())="","",RANK(A861,[Data],1))</f>
        <v/>
      </c>
      <c r="C861" s="5" t="str">
        <f ca="1">IF(INDIRECT("A"&amp;ROW())="","",(B861-1)/COUNT([Data]))</f>
        <v/>
      </c>
      <c r="D861" s="5" t="str">
        <f ca="1">IF(INDIRECT("A"&amp;ROW())="","",B861/COUNT([Data]))</f>
        <v/>
      </c>
      <c r="E861" t="str">
        <f t="shared" ca="1" si="41"/>
        <v/>
      </c>
      <c r="F861" s="5" t="str">
        <f t="shared" ca="1" si="39"/>
        <v/>
      </c>
      <c r="G861" s="5" t="str">
        <f>IF(ROW()=7,MAX([D_i]),"")</f>
        <v/>
      </c>
      <c r="H861" s="69" t="str">
        <f ca="1">IF(INDIRECT("A"&amp;ROW())="","",RANK([Data],[Data],1)+COUNTIF([Data],Tabulka249[[#This Row],[Data]])-1)</f>
        <v/>
      </c>
      <c r="I861" s="5" t="str">
        <f ca="1">IF(INDIRECT("A"&amp;ROW())="","",(Tabulka249[[#This Row],[Pořadí2 - i2]]-1)/COUNT([Data]))</f>
        <v/>
      </c>
      <c r="J861" s="5" t="str">
        <f ca="1">IF(INDIRECT("A"&amp;ROW())="","",H861/COUNT([Data]))</f>
        <v/>
      </c>
      <c r="K861" s="72" t="str">
        <f ca="1">IF(INDIRECT("A"&amp;ROW())="","",NORMDIST(Tabulka249[[#This Row],[Data]],$X$6,$X$7,1))</f>
        <v/>
      </c>
      <c r="L861" s="5" t="str">
        <f t="shared" ca="1" si="40"/>
        <v/>
      </c>
      <c r="M861" s="5" t="str">
        <f>IF(ROW()=7,MAX(Tabulka249[D_i]),"")</f>
        <v/>
      </c>
      <c r="N861" s="5"/>
      <c r="O861" s="80"/>
      <c r="P861" s="80"/>
      <c r="Q861" s="80"/>
      <c r="R861" s="76" t="str">
        <f>IF(ROW()=7,IF(SUM([pomocná])&gt;0,SUM([pomocná]),1.36/SQRT(COUNT(Tabulka249[Data]))),"")</f>
        <v/>
      </c>
      <c r="S861" s="79"/>
      <c r="T861" s="72"/>
      <c r="U861" s="72"/>
      <c r="V861" s="72"/>
    </row>
    <row r="862" spans="1:22">
      <c r="A862" s="4" t="str">
        <f>IF('Odhad parametrů populace'!D865="","",'Odhad parametrů populace'!D865)</f>
        <v/>
      </c>
      <c r="B862" s="69" t="str">
        <f ca="1">IF(INDIRECT("A"&amp;ROW())="","",RANK(A862,[Data],1))</f>
        <v/>
      </c>
      <c r="C862" s="5" t="str">
        <f ca="1">IF(INDIRECT("A"&amp;ROW())="","",(B862-1)/COUNT([Data]))</f>
        <v/>
      </c>
      <c r="D862" s="5" t="str">
        <f ca="1">IF(INDIRECT("A"&amp;ROW())="","",B862/COUNT([Data]))</f>
        <v/>
      </c>
      <c r="E862" t="str">
        <f t="shared" ca="1" si="41"/>
        <v/>
      </c>
      <c r="F862" s="5" t="str">
        <f t="shared" ca="1" si="39"/>
        <v/>
      </c>
      <c r="G862" s="5" t="str">
        <f>IF(ROW()=7,MAX([D_i]),"")</f>
        <v/>
      </c>
      <c r="H862" s="69" t="str">
        <f ca="1">IF(INDIRECT("A"&amp;ROW())="","",RANK([Data],[Data],1)+COUNTIF([Data],Tabulka249[[#This Row],[Data]])-1)</f>
        <v/>
      </c>
      <c r="I862" s="5" t="str">
        <f ca="1">IF(INDIRECT("A"&amp;ROW())="","",(Tabulka249[[#This Row],[Pořadí2 - i2]]-1)/COUNT([Data]))</f>
        <v/>
      </c>
      <c r="J862" s="5" t="str">
        <f ca="1">IF(INDIRECT("A"&amp;ROW())="","",H862/COUNT([Data]))</f>
        <v/>
      </c>
      <c r="K862" s="72" t="str">
        <f ca="1">IF(INDIRECT("A"&amp;ROW())="","",NORMDIST(Tabulka249[[#This Row],[Data]],$X$6,$X$7,1))</f>
        <v/>
      </c>
      <c r="L862" s="5" t="str">
        <f t="shared" ca="1" si="40"/>
        <v/>
      </c>
      <c r="M862" s="5" t="str">
        <f>IF(ROW()=7,MAX(Tabulka249[D_i]),"")</f>
        <v/>
      </c>
      <c r="N862" s="5"/>
      <c r="O862" s="80"/>
      <c r="P862" s="80"/>
      <c r="Q862" s="80"/>
      <c r="R862" s="76" t="str">
        <f>IF(ROW()=7,IF(SUM([pomocná])&gt;0,SUM([pomocná]),1.36/SQRT(COUNT(Tabulka249[Data]))),"")</f>
        <v/>
      </c>
      <c r="S862" s="79"/>
      <c r="T862" s="72"/>
      <c r="U862" s="72"/>
      <c r="V862" s="72"/>
    </row>
    <row r="863" spans="1:22">
      <c r="A863" s="4" t="str">
        <f>IF('Odhad parametrů populace'!D866="","",'Odhad parametrů populace'!D866)</f>
        <v/>
      </c>
      <c r="B863" s="69" t="str">
        <f ca="1">IF(INDIRECT("A"&amp;ROW())="","",RANK(A863,[Data],1))</f>
        <v/>
      </c>
      <c r="C863" s="5" t="str">
        <f ca="1">IF(INDIRECT("A"&amp;ROW())="","",(B863-1)/COUNT([Data]))</f>
        <v/>
      </c>
      <c r="D863" s="5" t="str">
        <f ca="1">IF(INDIRECT("A"&amp;ROW())="","",B863/COUNT([Data]))</f>
        <v/>
      </c>
      <c r="E863" t="str">
        <f t="shared" ca="1" si="41"/>
        <v/>
      </c>
      <c r="F863" s="5" t="str">
        <f t="shared" ca="1" si="39"/>
        <v/>
      </c>
      <c r="G863" s="5" t="str">
        <f>IF(ROW()=7,MAX([D_i]),"")</f>
        <v/>
      </c>
      <c r="H863" s="69" t="str">
        <f ca="1">IF(INDIRECT("A"&amp;ROW())="","",RANK([Data],[Data],1)+COUNTIF([Data],Tabulka249[[#This Row],[Data]])-1)</f>
        <v/>
      </c>
      <c r="I863" s="5" t="str">
        <f ca="1">IF(INDIRECT("A"&amp;ROW())="","",(Tabulka249[[#This Row],[Pořadí2 - i2]]-1)/COUNT([Data]))</f>
        <v/>
      </c>
      <c r="J863" s="5" t="str">
        <f ca="1">IF(INDIRECT("A"&amp;ROW())="","",H863/COUNT([Data]))</f>
        <v/>
      </c>
      <c r="K863" s="72" t="str">
        <f ca="1">IF(INDIRECT("A"&amp;ROW())="","",NORMDIST(Tabulka249[[#This Row],[Data]],$X$6,$X$7,1))</f>
        <v/>
      </c>
      <c r="L863" s="5" t="str">
        <f t="shared" ca="1" si="40"/>
        <v/>
      </c>
      <c r="M863" s="5" t="str">
        <f>IF(ROW()=7,MAX(Tabulka249[D_i]),"")</f>
        <v/>
      </c>
      <c r="N863" s="5"/>
      <c r="O863" s="80"/>
      <c r="P863" s="80"/>
      <c r="Q863" s="80"/>
      <c r="R863" s="76" t="str">
        <f>IF(ROW()=7,IF(SUM([pomocná])&gt;0,SUM([pomocná]),1.36/SQRT(COUNT(Tabulka249[Data]))),"")</f>
        <v/>
      </c>
      <c r="S863" s="79"/>
      <c r="T863" s="72"/>
      <c r="U863" s="72"/>
      <c r="V863" s="72"/>
    </row>
    <row r="864" spans="1:22">
      <c r="A864" s="4" t="str">
        <f>IF('Odhad parametrů populace'!D867="","",'Odhad parametrů populace'!D867)</f>
        <v/>
      </c>
      <c r="B864" s="69" t="str">
        <f ca="1">IF(INDIRECT("A"&amp;ROW())="","",RANK(A864,[Data],1))</f>
        <v/>
      </c>
      <c r="C864" s="5" t="str">
        <f ca="1">IF(INDIRECT("A"&amp;ROW())="","",(B864-1)/COUNT([Data]))</f>
        <v/>
      </c>
      <c r="D864" s="5" t="str">
        <f ca="1">IF(INDIRECT("A"&amp;ROW())="","",B864/COUNT([Data]))</f>
        <v/>
      </c>
      <c r="E864" t="str">
        <f t="shared" ca="1" si="41"/>
        <v/>
      </c>
      <c r="F864" s="5" t="str">
        <f t="shared" ca="1" si="39"/>
        <v/>
      </c>
      <c r="G864" s="5" t="str">
        <f>IF(ROW()=7,MAX([D_i]),"")</f>
        <v/>
      </c>
      <c r="H864" s="69" t="str">
        <f ca="1">IF(INDIRECT("A"&amp;ROW())="","",RANK([Data],[Data],1)+COUNTIF([Data],Tabulka249[[#This Row],[Data]])-1)</f>
        <v/>
      </c>
      <c r="I864" s="5" t="str">
        <f ca="1">IF(INDIRECT("A"&amp;ROW())="","",(Tabulka249[[#This Row],[Pořadí2 - i2]]-1)/COUNT([Data]))</f>
        <v/>
      </c>
      <c r="J864" s="5" t="str">
        <f ca="1">IF(INDIRECT("A"&amp;ROW())="","",H864/COUNT([Data]))</f>
        <v/>
      </c>
      <c r="K864" s="72" t="str">
        <f ca="1">IF(INDIRECT("A"&amp;ROW())="","",NORMDIST(Tabulka249[[#This Row],[Data]],$X$6,$X$7,1))</f>
        <v/>
      </c>
      <c r="L864" s="5" t="str">
        <f t="shared" ca="1" si="40"/>
        <v/>
      </c>
      <c r="M864" s="5" t="str">
        <f>IF(ROW()=7,MAX(Tabulka249[D_i]),"")</f>
        <v/>
      </c>
      <c r="N864" s="5"/>
      <c r="O864" s="80"/>
      <c r="P864" s="80"/>
      <c r="Q864" s="80"/>
      <c r="R864" s="76" t="str">
        <f>IF(ROW()=7,IF(SUM([pomocná])&gt;0,SUM([pomocná]),1.36/SQRT(COUNT(Tabulka249[Data]))),"")</f>
        <v/>
      </c>
      <c r="S864" s="79"/>
      <c r="T864" s="72"/>
      <c r="U864" s="72"/>
      <c r="V864" s="72"/>
    </row>
    <row r="865" spans="1:22">
      <c r="A865" s="4" t="str">
        <f>IF('Odhad parametrů populace'!D868="","",'Odhad parametrů populace'!D868)</f>
        <v/>
      </c>
      <c r="B865" s="69" t="str">
        <f ca="1">IF(INDIRECT("A"&amp;ROW())="","",RANK(A865,[Data],1))</f>
        <v/>
      </c>
      <c r="C865" s="5" t="str">
        <f ca="1">IF(INDIRECT("A"&amp;ROW())="","",(B865-1)/COUNT([Data]))</f>
        <v/>
      </c>
      <c r="D865" s="5" t="str">
        <f ca="1">IF(INDIRECT("A"&amp;ROW())="","",B865/COUNT([Data]))</f>
        <v/>
      </c>
      <c r="E865" t="str">
        <f t="shared" ca="1" si="41"/>
        <v/>
      </c>
      <c r="F865" s="5" t="str">
        <f t="shared" ca="1" si="39"/>
        <v/>
      </c>
      <c r="G865" s="5" t="str">
        <f>IF(ROW()=7,MAX([D_i]),"")</f>
        <v/>
      </c>
      <c r="H865" s="69" t="str">
        <f ca="1">IF(INDIRECT("A"&amp;ROW())="","",RANK([Data],[Data],1)+COUNTIF([Data],Tabulka249[[#This Row],[Data]])-1)</f>
        <v/>
      </c>
      <c r="I865" s="5" t="str">
        <f ca="1">IF(INDIRECT("A"&amp;ROW())="","",(Tabulka249[[#This Row],[Pořadí2 - i2]]-1)/COUNT([Data]))</f>
        <v/>
      </c>
      <c r="J865" s="5" t="str">
        <f ca="1">IF(INDIRECT("A"&amp;ROW())="","",H865/COUNT([Data]))</f>
        <v/>
      </c>
      <c r="K865" s="72" t="str">
        <f ca="1">IF(INDIRECT("A"&amp;ROW())="","",NORMDIST(Tabulka249[[#This Row],[Data]],$X$6,$X$7,1))</f>
        <v/>
      </c>
      <c r="L865" s="5" t="str">
        <f t="shared" ca="1" si="40"/>
        <v/>
      </c>
      <c r="M865" s="5" t="str">
        <f>IF(ROW()=7,MAX(Tabulka249[D_i]),"")</f>
        <v/>
      </c>
      <c r="N865" s="5"/>
      <c r="O865" s="80"/>
      <c r="P865" s="80"/>
      <c r="Q865" s="80"/>
      <c r="R865" s="76" t="str">
        <f>IF(ROW()=7,IF(SUM([pomocná])&gt;0,SUM([pomocná]),1.36/SQRT(COUNT(Tabulka249[Data]))),"")</f>
        <v/>
      </c>
      <c r="S865" s="79"/>
      <c r="T865" s="72"/>
      <c r="U865" s="72"/>
      <c r="V865" s="72"/>
    </row>
    <row r="866" spans="1:22">
      <c r="A866" s="4" t="str">
        <f>IF('Odhad parametrů populace'!D869="","",'Odhad parametrů populace'!D869)</f>
        <v/>
      </c>
      <c r="B866" s="69" t="str">
        <f ca="1">IF(INDIRECT("A"&amp;ROW())="","",RANK(A866,[Data],1))</f>
        <v/>
      </c>
      <c r="C866" s="5" t="str">
        <f ca="1">IF(INDIRECT("A"&amp;ROW())="","",(B866-1)/COUNT([Data]))</f>
        <v/>
      </c>
      <c r="D866" s="5" t="str">
        <f ca="1">IF(INDIRECT("A"&amp;ROW())="","",B866/COUNT([Data]))</f>
        <v/>
      </c>
      <c r="E866" t="str">
        <f t="shared" ca="1" si="41"/>
        <v/>
      </c>
      <c r="F866" s="5" t="str">
        <f t="shared" ca="1" si="39"/>
        <v/>
      </c>
      <c r="G866" s="5" t="str">
        <f>IF(ROW()=7,MAX([D_i]),"")</f>
        <v/>
      </c>
      <c r="H866" s="69" t="str">
        <f ca="1">IF(INDIRECT("A"&amp;ROW())="","",RANK([Data],[Data],1)+COUNTIF([Data],Tabulka249[[#This Row],[Data]])-1)</f>
        <v/>
      </c>
      <c r="I866" s="5" t="str">
        <f ca="1">IF(INDIRECT("A"&amp;ROW())="","",(Tabulka249[[#This Row],[Pořadí2 - i2]]-1)/COUNT([Data]))</f>
        <v/>
      </c>
      <c r="J866" s="5" t="str">
        <f ca="1">IF(INDIRECT("A"&amp;ROW())="","",H866/COUNT([Data]))</f>
        <v/>
      </c>
      <c r="K866" s="72" t="str">
        <f ca="1">IF(INDIRECT("A"&amp;ROW())="","",NORMDIST(Tabulka249[[#This Row],[Data]],$X$6,$X$7,1))</f>
        <v/>
      </c>
      <c r="L866" s="5" t="str">
        <f t="shared" ca="1" si="40"/>
        <v/>
      </c>
      <c r="M866" s="5" t="str">
        <f>IF(ROW()=7,MAX(Tabulka249[D_i]),"")</f>
        <v/>
      </c>
      <c r="N866" s="5"/>
      <c r="O866" s="80"/>
      <c r="P866" s="80"/>
      <c r="Q866" s="80"/>
      <c r="R866" s="76" t="str">
        <f>IF(ROW()=7,IF(SUM([pomocná])&gt;0,SUM([pomocná]),1.36/SQRT(COUNT(Tabulka249[Data]))),"")</f>
        <v/>
      </c>
      <c r="S866" s="79"/>
      <c r="T866" s="72"/>
      <c r="U866" s="72"/>
      <c r="V866" s="72"/>
    </row>
    <row r="867" spans="1:22">
      <c r="A867" s="4" t="str">
        <f>IF('Odhad parametrů populace'!D870="","",'Odhad parametrů populace'!D870)</f>
        <v/>
      </c>
      <c r="B867" s="69" t="str">
        <f ca="1">IF(INDIRECT("A"&amp;ROW())="","",RANK(A867,[Data],1))</f>
        <v/>
      </c>
      <c r="C867" s="5" t="str">
        <f ca="1">IF(INDIRECT("A"&amp;ROW())="","",(B867-1)/COUNT([Data]))</f>
        <v/>
      </c>
      <c r="D867" s="5" t="str">
        <f ca="1">IF(INDIRECT("A"&amp;ROW())="","",B867/COUNT([Data]))</f>
        <v/>
      </c>
      <c r="E867" t="str">
        <f t="shared" ca="1" si="41"/>
        <v/>
      </c>
      <c r="F867" s="5" t="str">
        <f t="shared" ca="1" si="39"/>
        <v/>
      </c>
      <c r="G867" s="5" t="str">
        <f>IF(ROW()=7,MAX([D_i]),"")</f>
        <v/>
      </c>
      <c r="H867" s="69" t="str">
        <f ca="1">IF(INDIRECT("A"&amp;ROW())="","",RANK([Data],[Data],1)+COUNTIF([Data],Tabulka249[[#This Row],[Data]])-1)</f>
        <v/>
      </c>
      <c r="I867" s="5" t="str">
        <f ca="1">IF(INDIRECT("A"&amp;ROW())="","",(Tabulka249[[#This Row],[Pořadí2 - i2]]-1)/COUNT([Data]))</f>
        <v/>
      </c>
      <c r="J867" s="5" t="str">
        <f ca="1">IF(INDIRECT("A"&amp;ROW())="","",H867/COUNT([Data]))</f>
        <v/>
      </c>
      <c r="K867" s="72" t="str">
        <f ca="1">IF(INDIRECT("A"&amp;ROW())="","",NORMDIST(Tabulka249[[#This Row],[Data]],$X$6,$X$7,1))</f>
        <v/>
      </c>
      <c r="L867" s="5" t="str">
        <f t="shared" ca="1" si="40"/>
        <v/>
      </c>
      <c r="M867" s="5" t="str">
        <f>IF(ROW()=7,MAX(Tabulka249[D_i]),"")</f>
        <v/>
      </c>
      <c r="N867" s="5"/>
      <c r="O867" s="80"/>
      <c r="P867" s="80"/>
      <c r="Q867" s="80"/>
      <c r="R867" s="76" t="str">
        <f>IF(ROW()=7,IF(SUM([pomocná])&gt;0,SUM([pomocná]),1.36/SQRT(COUNT(Tabulka249[Data]))),"")</f>
        <v/>
      </c>
      <c r="S867" s="79"/>
      <c r="T867" s="72"/>
      <c r="U867" s="72"/>
      <c r="V867" s="72"/>
    </row>
    <row r="868" spans="1:22">
      <c r="A868" s="4" t="str">
        <f>IF('Odhad parametrů populace'!D871="","",'Odhad parametrů populace'!D871)</f>
        <v/>
      </c>
      <c r="B868" s="69" t="str">
        <f ca="1">IF(INDIRECT("A"&amp;ROW())="","",RANK(A868,[Data],1))</f>
        <v/>
      </c>
      <c r="C868" s="5" t="str">
        <f ca="1">IF(INDIRECT("A"&amp;ROW())="","",(B868-1)/COUNT([Data]))</f>
        <v/>
      </c>
      <c r="D868" s="5" t="str">
        <f ca="1">IF(INDIRECT("A"&amp;ROW())="","",B868/COUNT([Data]))</f>
        <v/>
      </c>
      <c r="E868" t="str">
        <f t="shared" ca="1" si="41"/>
        <v/>
      </c>
      <c r="F868" s="5" t="str">
        <f t="shared" ca="1" si="39"/>
        <v/>
      </c>
      <c r="G868" s="5" t="str">
        <f>IF(ROW()=7,MAX([D_i]),"")</f>
        <v/>
      </c>
      <c r="H868" s="69" t="str">
        <f ca="1">IF(INDIRECT("A"&amp;ROW())="","",RANK([Data],[Data],1)+COUNTIF([Data],Tabulka249[[#This Row],[Data]])-1)</f>
        <v/>
      </c>
      <c r="I868" s="5" t="str">
        <f ca="1">IF(INDIRECT("A"&amp;ROW())="","",(Tabulka249[[#This Row],[Pořadí2 - i2]]-1)/COUNT([Data]))</f>
        <v/>
      </c>
      <c r="J868" s="5" t="str">
        <f ca="1">IF(INDIRECT("A"&amp;ROW())="","",H868/COUNT([Data]))</f>
        <v/>
      </c>
      <c r="K868" s="72" t="str">
        <f ca="1">IF(INDIRECT("A"&amp;ROW())="","",NORMDIST(Tabulka249[[#This Row],[Data]],$X$6,$X$7,1))</f>
        <v/>
      </c>
      <c r="L868" s="5" t="str">
        <f t="shared" ca="1" si="40"/>
        <v/>
      </c>
      <c r="M868" s="5" t="str">
        <f>IF(ROW()=7,MAX(Tabulka249[D_i]),"")</f>
        <v/>
      </c>
      <c r="N868" s="5"/>
      <c r="O868" s="80"/>
      <c r="P868" s="80"/>
      <c r="Q868" s="80"/>
      <c r="R868" s="76" t="str">
        <f>IF(ROW()=7,IF(SUM([pomocná])&gt;0,SUM([pomocná]),1.36/SQRT(COUNT(Tabulka249[Data]))),"")</f>
        <v/>
      </c>
      <c r="S868" s="79"/>
      <c r="T868" s="72"/>
      <c r="U868" s="72"/>
      <c r="V868" s="72"/>
    </row>
    <row r="869" spans="1:22">
      <c r="A869" s="4" t="str">
        <f>IF('Odhad parametrů populace'!D872="","",'Odhad parametrů populace'!D872)</f>
        <v/>
      </c>
      <c r="B869" s="69" t="str">
        <f ca="1">IF(INDIRECT("A"&amp;ROW())="","",RANK(A869,[Data],1))</f>
        <v/>
      </c>
      <c r="C869" s="5" t="str">
        <f ca="1">IF(INDIRECT("A"&amp;ROW())="","",(B869-1)/COUNT([Data]))</f>
        <v/>
      </c>
      <c r="D869" s="5" t="str">
        <f ca="1">IF(INDIRECT("A"&amp;ROW())="","",B869/COUNT([Data]))</f>
        <v/>
      </c>
      <c r="E869" t="str">
        <f t="shared" ca="1" si="41"/>
        <v/>
      </c>
      <c r="F869" s="5" t="str">
        <f t="shared" ca="1" si="39"/>
        <v/>
      </c>
      <c r="G869" s="5" t="str">
        <f>IF(ROW()=7,MAX([D_i]),"")</f>
        <v/>
      </c>
      <c r="H869" s="69" t="str">
        <f ca="1">IF(INDIRECT("A"&amp;ROW())="","",RANK([Data],[Data],1)+COUNTIF([Data],Tabulka249[[#This Row],[Data]])-1)</f>
        <v/>
      </c>
      <c r="I869" s="5" t="str">
        <f ca="1">IF(INDIRECT("A"&amp;ROW())="","",(Tabulka249[[#This Row],[Pořadí2 - i2]]-1)/COUNT([Data]))</f>
        <v/>
      </c>
      <c r="J869" s="5" t="str">
        <f ca="1">IF(INDIRECT("A"&amp;ROW())="","",H869/COUNT([Data]))</f>
        <v/>
      </c>
      <c r="K869" s="72" t="str">
        <f ca="1">IF(INDIRECT("A"&amp;ROW())="","",NORMDIST(Tabulka249[[#This Row],[Data]],$X$6,$X$7,1))</f>
        <v/>
      </c>
      <c r="L869" s="5" t="str">
        <f t="shared" ca="1" si="40"/>
        <v/>
      </c>
      <c r="M869" s="5" t="str">
        <f>IF(ROW()=7,MAX(Tabulka249[D_i]),"")</f>
        <v/>
      </c>
      <c r="N869" s="5"/>
      <c r="O869" s="80"/>
      <c r="P869" s="80"/>
      <c r="Q869" s="80"/>
      <c r="R869" s="76" t="str">
        <f>IF(ROW()=7,IF(SUM([pomocná])&gt;0,SUM([pomocná]),1.36/SQRT(COUNT(Tabulka249[Data]))),"")</f>
        <v/>
      </c>
      <c r="S869" s="79"/>
      <c r="T869" s="72"/>
      <c r="U869" s="72"/>
      <c r="V869" s="72"/>
    </row>
    <row r="870" spans="1:22">
      <c r="A870" s="4" t="str">
        <f>IF('Odhad parametrů populace'!D873="","",'Odhad parametrů populace'!D873)</f>
        <v/>
      </c>
      <c r="B870" s="69" t="str">
        <f ca="1">IF(INDIRECT("A"&amp;ROW())="","",RANK(A870,[Data],1))</f>
        <v/>
      </c>
      <c r="C870" s="5" t="str">
        <f ca="1">IF(INDIRECT("A"&amp;ROW())="","",(B870-1)/COUNT([Data]))</f>
        <v/>
      </c>
      <c r="D870" s="5" t="str">
        <f ca="1">IF(INDIRECT("A"&amp;ROW())="","",B870/COUNT([Data]))</f>
        <v/>
      </c>
      <c r="E870" t="str">
        <f t="shared" ca="1" si="41"/>
        <v/>
      </c>
      <c r="F870" s="5" t="str">
        <f t="shared" ca="1" si="39"/>
        <v/>
      </c>
      <c r="G870" s="5" t="str">
        <f>IF(ROW()=7,MAX([D_i]),"")</f>
        <v/>
      </c>
      <c r="H870" s="69" t="str">
        <f ca="1">IF(INDIRECT("A"&amp;ROW())="","",RANK([Data],[Data],1)+COUNTIF([Data],Tabulka249[[#This Row],[Data]])-1)</f>
        <v/>
      </c>
      <c r="I870" s="5" t="str">
        <f ca="1">IF(INDIRECT("A"&amp;ROW())="","",(Tabulka249[[#This Row],[Pořadí2 - i2]]-1)/COUNT([Data]))</f>
        <v/>
      </c>
      <c r="J870" s="5" t="str">
        <f ca="1">IF(INDIRECT("A"&amp;ROW())="","",H870/COUNT([Data]))</f>
        <v/>
      </c>
      <c r="K870" s="72" t="str">
        <f ca="1">IF(INDIRECT("A"&amp;ROW())="","",NORMDIST(Tabulka249[[#This Row],[Data]],$X$6,$X$7,1))</f>
        <v/>
      </c>
      <c r="L870" s="5" t="str">
        <f t="shared" ca="1" si="40"/>
        <v/>
      </c>
      <c r="M870" s="5" t="str">
        <f>IF(ROW()=7,MAX(Tabulka249[D_i]),"")</f>
        <v/>
      </c>
      <c r="N870" s="5"/>
      <c r="O870" s="80"/>
      <c r="P870" s="80"/>
      <c r="Q870" s="80"/>
      <c r="R870" s="76" t="str">
        <f>IF(ROW()=7,IF(SUM([pomocná])&gt;0,SUM([pomocná]),1.36/SQRT(COUNT(Tabulka249[Data]))),"")</f>
        <v/>
      </c>
      <c r="S870" s="79"/>
      <c r="T870" s="72"/>
      <c r="U870" s="72"/>
      <c r="V870" s="72"/>
    </row>
    <row r="871" spans="1:22">
      <c r="A871" s="4" t="str">
        <f>IF('Odhad parametrů populace'!D874="","",'Odhad parametrů populace'!D874)</f>
        <v/>
      </c>
      <c r="B871" s="69" t="str">
        <f ca="1">IF(INDIRECT("A"&amp;ROW())="","",RANK(A871,[Data],1))</f>
        <v/>
      </c>
      <c r="C871" s="5" t="str">
        <f ca="1">IF(INDIRECT("A"&amp;ROW())="","",(B871-1)/COUNT([Data]))</f>
        <v/>
      </c>
      <c r="D871" s="5" t="str">
        <f ca="1">IF(INDIRECT("A"&amp;ROW())="","",B871/COUNT([Data]))</f>
        <v/>
      </c>
      <c r="E871" t="str">
        <f t="shared" ca="1" si="41"/>
        <v/>
      </c>
      <c r="F871" s="5" t="str">
        <f t="shared" ca="1" si="39"/>
        <v/>
      </c>
      <c r="G871" s="5" t="str">
        <f>IF(ROW()=7,MAX([D_i]),"")</f>
        <v/>
      </c>
      <c r="H871" s="69" t="str">
        <f ca="1">IF(INDIRECT("A"&amp;ROW())="","",RANK([Data],[Data],1)+COUNTIF([Data],Tabulka249[[#This Row],[Data]])-1)</f>
        <v/>
      </c>
      <c r="I871" s="5" t="str">
        <f ca="1">IF(INDIRECT("A"&amp;ROW())="","",(Tabulka249[[#This Row],[Pořadí2 - i2]]-1)/COUNT([Data]))</f>
        <v/>
      </c>
      <c r="J871" s="5" t="str">
        <f ca="1">IF(INDIRECT("A"&amp;ROW())="","",H871/COUNT([Data]))</f>
        <v/>
      </c>
      <c r="K871" s="72" t="str">
        <f ca="1">IF(INDIRECT("A"&amp;ROW())="","",NORMDIST(Tabulka249[[#This Row],[Data]],$X$6,$X$7,1))</f>
        <v/>
      </c>
      <c r="L871" s="5" t="str">
        <f t="shared" ca="1" si="40"/>
        <v/>
      </c>
      <c r="M871" s="5" t="str">
        <f>IF(ROW()=7,MAX(Tabulka249[D_i]),"")</f>
        <v/>
      </c>
      <c r="N871" s="5"/>
      <c r="O871" s="80"/>
      <c r="P871" s="80"/>
      <c r="Q871" s="80"/>
      <c r="R871" s="76" t="str">
        <f>IF(ROW()=7,IF(SUM([pomocná])&gt;0,SUM([pomocná]),1.36/SQRT(COUNT(Tabulka249[Data]))),"")</f>
        <v/>
      </c>
      <c r="S871" s="79"/>
      <c r="T871" s="72"/>
      <c r="U871" s="72"/>
      <c r="V871" s="72"/>
    </row>
    <row r="872" spans="1:22">
      <c r="A872" s="4" t="str">
        <f>IF('Odhad parametrů populace'!D875="","",'Odhad parametrů populace'!D875)</f>
        <v/>
      </c>
      <c r="B872" s="69" t="str">
        <f ca="1">IF(INDIRECT("A"&amp;ROW())="","",RANK(A872,[Data],1))</f>
        <v/>
      </c>
      <c r="C872" s="5" t="str">
        <f ca="1">IF(INDIRECT("A"&amp;ROW())="","",(B872-1)/COUNT([Data]))</f>
        <v/>
      </c>
      <c r="D872" s="5" t="str">
        <f ca="1">IF(INDIRECT("A"&amp;ROW())="","",B872/COUNT([Data]))</f>
        <v/>
      </c>
      <c r="E872" t="str">
        <f t="shared" ca="1" si="41"/>
        <v/>
      </c>
      <c r="F872" s="5" t="str">
        <f t="shared" ca="1" si="39"/>
        <v/>
      </c>
      <c r="G872" s="5" t="str">
        <f>IF(ROW()=7,MAX([D_i]),"")</f>
        <v/>
      </c>
      <c r="H872" s="69" t="str">
        <f ca="1">IF(INDIRECT("A"&amp;ROW())="","",RANK([Data],[Data],1)+COUNTIF([Data],Tabulka249[[#This Row],[Data]])-1)</f>
        <v/>
      </c>
      <c r="I872" s="5" t="str">
        <f ca="1">IF(INDIRECT("A"&amp;ROW())="","",(Tabulka249[[#This Row],[Pořadí2 - i2]]-1)/COUNT([Data]))</f>
        <v/>
      </c>
      <c r="J872" s="5" t="str">
        <f ca="1">IF(INDIRECT("A"&amp;ROW())="","",H872/COUNT([Data]))</f>
        <v/>
      </c>
      <c r="K872" s="72" t="str">
        <f ca="1">IF(INDIRECT("A"&amp;ROW())="","",NORMDIST(Tabulka249[[#This Row],[Data]],$X$6,$X$7,1))</f>
        <v/>
      </c>
      <c r="L872" s="5" t="str">
        <f t="shared" ca="1" si="40"/>
        <v/>
      </c>
      <c r="M872" s="5" t="str">
        <f>IF(ROW()=7,MAX(Tabulka249[D_i]),"")</f>
        <v/>
      </c>
      <c r="N872" s="5"/>
      <c r="O872" s="80"/>
      <c r="P872" s="80"/>
      <c r="Q872" s="80"/>
      <c r="R872" s="76" t="str">
        <f>IF(ROW()=7,IF(SUM([pomocná])&gt;0,SUM([pomocná]),1.36/SQRT(COUNT(Tabulka249[Data]))),"")</f>
        <v/>
      </c>
      <c r="S872" s="79"/>
      <c r="T872" s="72"/>
      <c r="U872" s="72"/>
      <c r="V872" s="72"/>
    </row>
    <row r="873" spans="1:22">
      <c r="A873" s="4" t="str">
        <f>IF('Odhad parametrů populace'!D876="","",'Odhad parametrů populace'!D876)</f>
        <v/>
      </c>
      <c r="B873" s="69" t="str">
        <f ca="1">IF(INDIRECT("A"&amp;ROW())="","",RANK(A873,[Data],1))</f>
        <v/>
      </c>
      <c r="C873" s="5" t="str">
        <f ca="1">IF(INDIRECT("A"&amp;ROW())="","",(B873-1)/COUNT([Data]))</f>
        <v/>
      </c>
      <c r="D873" s="5" t="str">
        <f ca="1">IF(INDIRECT("A"&amp;ROW())="","",B873/COUNT([Data]))</f>
        <v/>
      </c>
      <c r="E873" t="str">
        <f t="shared" ca="1" si="41"/>
        <v/>
      </c>
      <c r="F873" s="5" t="str">
        <f t="shared" ca="1" si="39"/>
        <v/>
      </c>
      <c r="G873" s="5" t="str">
        <f>IF(ROW()=7,MAX([D_i]),"")</f>
        <v/>
      </c>
      <c r="H873" s="69" t="str">
        <f ca="1">IF(INDIRECT("A"&amp;ROW())="","",RANK([Data],[Data],1)+COUNTIF([Data],Tabulka249[[#This Row],[Data]])-1)</f>
        <v/>
      </c>
      <c r="I873" s="5" t="str">
        <f ca="1">IF(INDIRECT("A"&amp;ROW())="","",(Tabulka249[[#This Row],[Pořadí2 - i2]]-1)/COUNT([Data]))</f>
        <v/>
      </c>
      <c r="J873" s="5" t="str">
        <f ca="1">IF(INDIRECT("A"&amp;ROW())="","",H873/COUNT([Data]))</f>
        <v/>
      </c>
      <c r="K873" s="72" t="str">
        <f ca="1">IF(INDIRECT("A"&amp;ROW())="","",NORMDIST(Tabulka249[[#This Row],[Data]],$X$6,$X$7,1))</f>
        <v/>
      </c>
      <c r="L873" s="5" t="str">
        <f t="shared" ca="1" si="40"/>
        <v/>
      </c>
      <c r="M873" s="5" t="str">
        <f>IF(ROW()=7,MAX(Tabulka249[D_i]),"")</f>
        <v/>
      </c>
      <c r="N873" s="5"/>
      <c r="O873" s="80"/>
      <c r="P873" s="80"/>
      <c r="Q873" s="80"/>
      <c r="R873" s="76" t="str">
        <f>IF(ROW()=7,IF(SUM([pomocná])&gt;0,SUM([pomocná]),1.36/SQRT(COUNT(Tabulka249[Data]))),"")</f>
        <v/>
      </c>
      <c r="S873" s="79"/>
      <c r="T873" s="72"/>
      <c r="U873" s="72"/>
      <c r="V873" s="72"/>
    </row>
    <row r="874" spans="1:22">
      <c r="A874" s="4" t="str">
        <f>IF('Odhad parametrů populace'!D877="","",'Odhad parametrů populace'!D877)</f>
        <v/>
      </c>
      <c r="B874" s="69" t="str">
        <f ca="1">IF(INDIRECT("A"&amp;ROW())="","",RANK(A874,[Data],1))</f>
        <v/>
      </c>
      <c r="C874" s="5" t="str">
        <f ca="1">IF(INDIRECT("A"&amp;ROW())="","",(B874-1)/COUNT([Data]))</f>
        <v/>
      </c>
      <c r="D874" s="5" t="str">
        <f ca="1">IF(INDIRECT("A"&amp;ROW())="","",B874/COUNT([Data]))</f>
        <v/>
      </c>
      <c r="E874" t="str">
        <f t="shared" ca="1" si="41"/>
        <v/>
      </c>
      <c r="F874" s="5" t="str">
        <f t="shared" ca="1" si="39"/>
        <v/>
      </c>
      <c r="G874" s="5" t="str">
        <f>IF(ROW()=7,MAX([D_i]),"")</f>
        <v/>
      </c>
      <c r="H874" s="69" t="str">
        <f ca="1">IF(INDIRECT("A"&amp;ROW())="","",RANK([Data],[Data],1)+COUNTIF([Data],Tabulka249[[#This Row],[Data]])-1)</f>
        <v/>
      </c>
      <c r="I874" s="5" t="str">
        <f ca="1">IF(INDIRECT("A"&amp;ROW())="","",(Tabulka249[[#This Row],[Pořadí2 - i2]]-1)/COUNT([Data]))</f>
        <v/>
      </c>
      <c r="J874" s="5" t="str">
        <f ca="1">IF(INDIRECT("A"&amp;ROW())="","",H874/COUNT([Data]))</f>
        <v/>
      </c>
      <c r="K874" s="72" t="str">
        <f ca="1">IF(INDIRECT("A"&amp;ROW())="","",NORMDIST(Tabulka249[[#This Row],[Data]],$X$6,$X$7,1))</f>
        <v/>
      </c>
      <c r="L874" s="5" t="str">
        <f t="shared" ca="1" si="40"/>
        <v/>
      </c>
      <c r="M874" s="5" t="str">
        <f>IF(ROW()=7,MAX(Tabulka249[D_i]),"")</f>
        <v/>
      </c>
      <c r="N874" s="5"/>
      <c r="O874" s="80"/>
      <c r="P874" s="80"/>
      <c r="Q874" s="80"/>
      <c r="R874" s="76" t="str">
        <f>IF(ROW()=7,IF(SUM([pomocná])&gt;0,SUM([pomocná]),1.36/SQRT(COUNT(Tabulka249[Data]))),"")</f>
        <v/>
      </c>
      <c r="S874" s="79"/>
      <c r="T874" s="72"/>
      <c r="U874" s="72"/>
      <c r="V874" s="72"/>
    </row>
    <row r="875" spans="1:22">
      <c r="A875" s="4" t="str">
        <f>IF('Odhad parametrů populace'!D878="","",'Odhad parametrů populace'!D878)</f>
        <v/>
      </c>
      <c r="B875" s="69" t="str">
        <f ca="1">IF(INDIRECT("A"&amp;ROW())="","",RANK(A875,[Data],1))</f>
        <v/>
      </c>
      <c r="C875" s="5" t="str">
        <f ca="1">IF(INDIRECT("A"&amp;ROW())="","",(B875-1)/COUNT([Data]))</f>
        <v/>
      </c>
      <c r="D875" s="5" t="str">
        <f ca="1">IF(INDIRECT("A"&amp;ROW())="","",B875/COUNT([Data]))</f>
        <v/>
      </c>
      <c r="E875" t="str">
        <f t="shared" ca="1" si="41"/>
        <v/>
      </c>
      <c r="F875" s="5" t="str">
        <f t="shared" ca="1" si="39"/>
        <v/>
      </c>
      <c r="G875" s="5" t="str">
        <f>IF(ROW()=7,MAX([D_i]),"")</f>
        <v/>
      </c>
      <c r="H875" s="69" t="str">
        <f ca="1">IF(INDIRECT("A"&amp;ROW())="","",RANK([Data],[Data],1)+COUNTIF([Data],Tabulka249[[#This Row],[Data]])-1)</f>
        <v/>
      </c>
      <c r="I875" s="5" t="str">
        <f ca="1">IF(INDIRECT("A"&amp;ROW())="","",(Tabulka249[[#This Row],[Pořadí2 - i2]]-1)/COUNT([Data]))</f>
        <v/>
      </c>
      <c r="J875" s="5" t="str">
        <f ca="1">IF(INDIRECT("A"&amp;ROW())="","",H875/COUNT([Data]))</f>
        <v/>
      </c>
      <c r="K875" s="72" t="str">
        <f ca="1">IF(INDIRECT("A"&amp;ROW())="","",NORMDIST(Tabulka249[[#This Row],[Data]],$X$6,$X$7,1))</f>
        <v/>
      </c>
      <c r="L875" s="5" t="str">
        <f t="shared" ca="1" si="40"/>
        <v/>
      </c>
      <c r="M875" s="5" t="str">
        <f>IF(ROW()=7,MAX(Tabulka249[D_i]),"")</f>
        <v/>
      </c>
      <c r="N875" s="5"/>
      <c r="O875" s="80"/>
      <c r="P875" s="80"/>
      <c r="Q875" s="80"/>
      <c r="R875" s="76" t="str">
        <f>IF(ROW()=7,IF(SUM([pomocná])&gt;0,SUM([pomocná]),1.36/SQRT(COUNT(Tabulka249[Data]))),"")</f>
        <v/>
      </c>
      <c r="S875" s="79"/>
      <c r="T875" s="72"/>
      <c r="U875" s="72"/>
      <c r="V875" s="72"/>
    </row>
    <row r="876" spans="1:22">
      <c r="A876" s="4" t="str">
        <f>IF('Odhad parametrů populace'!D879="","",'Odhad parametrů populace'!D879)</f>
        <v/>
      </c>
      <c r="B876" s="69" t="str">
        <f ca="1">IF(INDIRECT("A"&amp;ROW())="","",RANK(A876,[Data],1))</f>
        <v/>
      </c>
      <c r="C876" s="5" t="str">
        <f ca="1">IF(INDIRECT("A"&amp;ROW())="","",(B876-1)/COUNT([Data]))</f>
        <v/>
      </c>
      <c r="D876" s="5" t="str">
        <f ca="1">IF(INDIRECT("A"&amp;ROW())="","",B876/COUNT([Data]))</f>
        <v/>
      </c>
      <c r="E876" t="str">
        <f t="shared" ca="1" si="41"/>
        <v/>
      </c>
      <c r="F876" s="5" t="str">
        <f t="shared" ca="1" si="39"/>
        <v/>
      </c>
      <c r="G876" s="5" t="str">
        <f>IF(ROW()=7,MAX([D_i]),"")</f>
        <v/>
      </c>
      <c r="H876" s="69" t="str">
        <f ca="1">IF(INDIRECT("A"&amp;ROW())="","",RANK([Data],[Data],1)+COUNTIF([Data],Tabulka249[[#This Row],[Data]])-1)</f>
        <v/>
      </c>
      <c r="I876" s="5" t="str">
        <f ca="1">IF(INDIRECT("A"&amp;ROW())="","",(Tabulka249[[#This Row],[Pořadí2 - i2]]-1)/COUNT([Data]))</f>
        <v/>
      </c>
      <c r="J876" s="5" t="str">
        <f ca="1">IF(INDIRECT("A"&amp;ROW())="","",H876/COUNT([Data]))</f>
        <v/>
      </c>
      <c r="K876" s="72" t="str">
        <f ca="1">IF(INDIRECT("A"&amp;ROW())="","",NORMDIST(Tabulka249[[#This Row],[Data]],$X$6,$X$7,1))</f>
        <v/>
      </c>
      <c r="L876" s="5" t="str">
        <f t="shared" ca="1" si="40"/>
        <v/>
      </c>
      <c r="M876" s="5" t="str">
        <f>IF(ROW()=7,MAX(Tabulka249[D_i]),"")</f>
        <v/>
      </c>
      <c r="N876" s="5"/>
      <c r="O876" s="80"/>
      <c r="P876" s="80"/>
      <c r="Q876" s="80"/>
      <c r="R876" s="76" t="str">
        <f>IF(ROW()=7,IF(SUM([pomocná])&gt;0,SUM([pomocná]),1.36/SQRT(COUNT(Tabulka249[Data]))),"")</f>
        <v/>
      </c>
      <c r="S876" s="79"/>
      <c r="T876" s="72"/>
      <c r="U876" s="72"/>
      <c r="V876" s="72"/>
    </row>
    <row r="877" spans="1:22">
      <c r="A877" s="4" t="str">
        <f>IF('Odhad parametrů populace'!D880="","",'Odhad parametrů populace'!D880)</f>
        <v/>
      </c>
      <c r="B877" s="69" t="str">
        <f ca="1">IF(INDIRECT("A"&amp;ROW())="","",RANK(A877,[Data],1))</f>
        <v/>
      </c>
      <c r="C877" s="5" t="str">
        <f ca="1">IF(INDIRECT("A"&amp;ROW())="","",(B877-1)/COUNT([Data]))</f>
        <v/>
      </c>
      <c r="D877" s="5" t="str">
        <f ca="1">IF(INDIRECT("A"&amp;ROW())="","",B877/COUNT([Data]))</f>
        <v/>
      </c>
      <c r="E877" t="str">
        <f t="shared" ca="1" si="41"/>
        <v/>
      </c>
      <c r="F877" s="5" t="str">
        <f t="shared" ca="1" si="39"/>
        <v/>
      </c>
      <c r="G877" s="5" t="str">
        <f>IF(ROW()=7,MAX([D_i]),"")</f>
        <v/>
      </c>
      <c r="H877" s="69" t="str">
        <f ca="1">IF(INDIRECT("A"&amp;ROW())="","",RANK([Data],[Data],1)+COUNTIF([Data],Tabulka249[[#This Row],[Data]])-1)</f>
        <v/>
      </c>
      <c r="I877" s="5" t="str">
        <f ca="1">IF(INDIRECT("A"&amp;ROW())="","",(Tabulka249[[#This Row],[Pořadí2 - i2]]-1)/COUNT([Data]))</f>
        <v/>
      </c>
      <c r="J877" s="5" t="str">
        <f ca="1">IF(INDIRECT("A"&amp;ROW())="","",H877/COUNT([Data]))</f>
        <v/>
      </c>
      <c r="K877" s="72" t="str">
        <f ca="1">IF(INDIRECT("A"&amp;ROW())="","",NORMDIST(Tabulka249[[#This Row],[Data]],$X$6,$X$7,1))</f>
        <v/>
      </c>
      <c r="L877" s="5" t="str">
        <f t="shared" ca="1" si="40"/>
        <v/>
      </c>
      <c r="M877" s="5" t="str">
        <f>IF(ROW()=7,MAX(Tabulka249[D_i]),"")</f>
        <v/>
      </c>
      <c r="N877" s="5"/>
      <c r="O877" s="80"/>
      <c r="P877" s="80"/>
      <c r="Q877" s="80"/>
      <c r="R877" s="76" t="str">
        <f>IF(ROW()=7,IF(SUM([pomocná])&gt;0,SUM([pomocná]),1.36/SQRT(COUNT(Tabulka249[Data]))),"")</f>
        <v/>
      </c>
      <c r="S877" s="79"/>
      <c r="T877" s="72"/>
      <c r="U877" s="72"/>
      <c r="V877" s="72"/>
    </row>
    <row r="878" spans="1:22">
      <c r="A878" s="4" t="str">
        <f>IF('Odhad parametrů populace'!D881="","",'Odhad parametrů populace'!D881)</f>
        <v/>
      </c>
      <c r="B878" s="69" t="str">
        <f ca="1">IF(INDIRECT("A"&amp;ROW())="","",RANK(A878,[Data],1))</f>
        <v/>
      </c>
      <c r="C878" s="5" t="str">
        <f ca="1">IF(INDIRECT("A"&amp;ROW())="","",(B878-1)/COUNT([Data]))</f>
        <v/>
      </c>
      <c r="D878" s="5" t="str">
        <f ca="1">IF(INDIRECT("A"&amp;ROW())="","",B878/COUNT([Data]))</f>
        <v/>
      </c>
      <c r="E878" t="str">
        <f t="shared" ca="1" si="41"/>
        <v/>
      </c>
      <c r="F878" s="5" t="str">
        <f t="shared" ca="1" si="39"/>
        <v/>
      </c>
      <c r="G878" s="5" t="str">
        <f>IF(ROW()=7,MAX([D_i]),"")</f>
        <v/>
      </c>
      <c r="H878" s="69" t="str">
        <f ca="1">IF(INDIRECT("A"&amp;ROW())="","",RANK([Data],[Data],1)+COUNTIF([Data],Tabulka249[[#This Row],[Data]])-1)</f>
        <v/>
      </c>
      <c r="I878" s="5" t="str">
        <f ca="1">IF(INDIRECT("A"&amp;ROW())="","",(Tabulka249[[#This Row],[Pořadí2 - i2]]-1)/COUNT([Data]))</f>
        <v/>
      </c>
      <c r="J878" s="5" t="str">
        <f ca="1">IF(INDIRECT("A"&amp;ROW())="","",H878/COUNT([Data]))</f>
        <v/>
      </c>
      <c r="K878" s="72" t="str">
        <f ca="1">IF(INDIRECT("A"&amp;ROW())="","",NORMDIST(Tabulka249[[#This Row],[Data]],$X$6,$X$7,1))</f>
        <v/>
      </c>
      <c r="L878" s="5" t="str">
        <f t="shared" ca="1" si="40"/>
        <v/>
      </c>
      <c r="M878" s="5" t="str">
        <f>IF(ROW()=7,MAX(Tabulka249[D_i]),"")</f>
        <v/>
      </c>
      <c r="N878" s="5"/>
      <c r="O878" s="80"/>
      <c r="P878" s="80"/>
      <c r="Q878" s="80"/>
      <c r="R878" s="76" t="str">
        <f>IF(ROW()=7,IF(SUM([pomocná])&gt;0,SUM([pomocná]),1.36/SQRT(COUNT(Tabulka249[Data]))),"")</f>
        <v/>
      </c>
      <c r="S878" s="79"/>
      <c r="T878" s="72"/>
      <c r="U878" s="72"/>
      <c r="V878" s="72"/>
    </row>
    <row r="879" spans="1:22">
      <c r="A879" s="4" t="str">
        <f>IF('Odhad parametrů populace'!D882="","",'Odhad parametrů populace'!D882)</f>
        <v/>
      </c>
      <c r="B879" s="69" t="str">
        <f ca="1">IF(INDIRECT("A"&amp;ROW())="","",RANK(A879,[Data],1))</f>
        <v/>
      </c>
      <c r="C879" s="5" t="str">
        <f ca="1">IF(INDIRECT("A"&amp;ROW())="","",(B879-1)/COUNT([Data]))</f>
        <v/>
      </c>
      <c r="D879" s="5" t="str">
        <f ca="1">IF(INDIRECT("A"&amp;ROW())="","",B879/COUNT([Data]))</f>
        <v/>
      </c>
      <c r="E879" t="str">
        <f t="shared" ca="1" si="41"/>
        <v/>
      </c>
      <c r="F879" s="5" t="str">
        <f t="shared" ca="1" si="39"/>
        <v/>
      </c>
      <c r="G879" s="5" t="str">
        <f>IF(ROW()=7,MAX([D_i]),"")</f>
        <v/>
      </c>
      <c r="H879" s="69" t="str">
        <f ca="1">IF(INDIRECT("A"&amp;ROW())="","",RANK([Data],[Data],1)+COUNTIF([Data],Tabulka249[[#This Row],[Data]])-1)</f>
        <v/>
      </c>
      <c r="I879" s="5" t="str">
        <f ca="1">IF(INDIRECT("A"&amp;ROW())="","",(Tabulka249[[#This Row],[Pořadí2 - i2]]-1)/COUNT([Data]))</f>
        <v/>
      </c>
      <c r="J879" s="5" t="str">
        <f ca="1">IF(INDIRECT("A"&amp;ROW())="","",H879/COUNT([Data]))</f>
        <v/>
      </c>
      <c r="K879" s="72" t="str">
        <f ca="1">IF(INDIRECT("A"&amp;ROW())="","",NORMDIST(Tabulka249[[#This Row],[Data]],$X$6,$X$7,1))</f>
        <v/>
      </c>
      <c r="L879" s="5" t="str">
        <f t="shared" ca="1" si="40"/>
        <v/>
      </c>
      <c r="M879" s="5" t="str">
        <f>IF(ROW()=7,MAX(Tabulka249[D_i]),"")</f>
        <v/>
      </c>
      <c r="N879" s="5"/>
      <c r="O879" s="80"/>
      <c r="P879" s="80"/>
      <c r="Q879" s="80"/>
      <c r="R879" s="76" t="str">
        <f>IF(ROW()=7,IF(SUM([pomocná])&gt;0,SUM([pomocná]),1.36/SQRT(COUNT(Tabulka249[Data]))),"")</f>
        <v/>
      </c>
      <c r="S879" s="79"/>
      <c r="T879" s="72"/>
      <c r="U879" s="72"/>
      <c r="V879" s="72"/>
    </row>
    <row r="880" spans="1:22">
      <c r="A880" s="4" t="str">
        <f>IF('Odhad parametrů populace'!D883="","",'Odhad parametrů populace'!D883)</f>
        <v/>
      </c>
      <c r="B880" s="69" t="str">
        <f ca="1">IF(INDIRECT("A"&amp;ROW())="","",RANK(A880,[Data],1))</f>
        <v/>
      </c>
      <c r="C880" s="5" t="str">
        <f ca="1">IF(INDIRECT("A"&amp;ROW())="","",(B880-1)/COUNT([Data]))</f>
        <v/>
      </c>
      <c r="D880" s="5" t="str">
        <f ca="1">IF(INDIRECT("A"&amp;ROW())="","",B880/COUNT([Data]))</f>
        <v/>
      </c>
      <c r="E880" t="str">
        <f t="shared" ca="1" si="41"/>
        <v/>
      </c>
      <c r="F880" s="5" t="str">
        <f t="shared" ca="1" si="39"/>
        <v/>
      </c>
      <c r="G880" s="5" t="str">
        <f>IF(ROW()=7,MAX([D_i]),"")</f>
        <v/>
      </c>
      <c r="H880" s="69" t="str">
        <f ca="1">IF(INDIRECT("A"&amp;ROW())="","",RANK([Data],[Data],1)+COUNTIF([Data],Tabulka249[[#This Row],[Data]])-1)</f>
        <v/>
      </c>
      <c r="I880" s="5" t="str">
        <f ca="1">IF(INDIRECT("A"&amp;ROW())="","",(Tabulka249[[#This Row],[Pořadí2 - i2]]-1)/COUNT([Data]))</f>
        <v/>
      </c>
      <c r="J880" s="5" t="str">
        <f ca="1">IF(INDIRECT("A"&amp;ROW())="","",H880/COUNT([Data]))</f>
        <v/>
      </c>
      <c r="K880" s="72" t="str">
        <f ca="1">IF(INDIRECT("A"&amp;ROW())="","",NORMDIST(Tabulka249[[#This Row],[Data]],$X$6,$X$7,1))</f>
        <v/>
      </c>
      <c r="L880" s="5" t="str">
        <f t="shared" ca="1" si="40"/>
        <v/>
      </c>
      <c r="M880" s="5" t="str">
        <f>IF(ROW()=7,MAX(Tabulka249[D_i]),"")</f>
        <v/>
      </c>
      <c r="N880" s="5"/>
      <c r="O880" s="80"/>
      <c r="P880" s="80"/>
      <c r="Q880" s="80"/>
      <c r="R880" s="76" t="str">
        <f>IF(ROW()=7,IF(SUM([pomocná])&gt;0,SUM([pomocná]),1.36/SQRT(COUNT(Tabulka249[Data]))),"")</f>
        <v/>
      </c>
      <c r="S880" s="79"/>
      <c r="T880" s="72"/>
      <c r="U880" s="72"/>
      <c r="V880" s="72"/>
    </row>
    <row r="881" spans="1:22">
      <c r="A881" s="4" t="str">
        <f>IF('Odhad parametrů populace'!D884="","",'Odhad parametrů populace'!D884)</f>
        <v/>
      </c>
      <c r="B881" s="69" t="str">
        <f ca="1">IF(INDIRECT("A"&amp;ROW())="","",RANK(A881,[Data],1))</f>
        <v/>
      </c>
      <c r="C881" s="5" t="str">
        <f ca="1">IF(INDIRECT("A"&amp;ROW())="","",(B881-1)/COUNT([Data]))</f>
        <v/>
      </c>
      <c r="D881" s="5" t="str">
        <f ca="1">IF(INDIRECT("A"&amp;ROW())="","",B881/COUNT([Data]))</f>
        <v/>
      </c>
      <c r="E881" t="str">
        <f t="shared" ca="1" si="41"/>
        <v/>
      </c>
      <c r="F881" s="5" t="str">
        <f t="shared" ca="1" si="39"/>
        <v/>
      </c>
      <c r="G881" s="5" t="str">
        <f>IF(ROW()=7,MAX([D_i]),"")</f>
        <v/>
      </c>
      <c r="H881" s="69" t="str">
        <f ca="1">IF(INDIRECT("A"&amp;ROW())="","",RANK([Data],[Data],1)+COUNTIF([Data],Tabulka249[[#This Row],[Data]])-1)</f>
        <v/>
      </c>
      <c r="I881" s="5" t="str">
        <f ca="1">IF(INDIRECT("A"&amp;ROW())="","",(Tabulka249[[#This Row],[Pořadí2 - i2]]-1)/COUNT([Data]))</f>
        <v/>
      </c>
      <c r="J881" s="5" t="str">
        <f ca="1">IF(INDIRECT("A"&amp;ROW())="","",H881/COUNT([Data]))</f>
        <v/>
      </c>
      <c r="K881" s="72" t="str">
        <f ca="1">IF(INDIRECT("A"&amp;ROW())="","",NORMDIST(Tabulka249[[#This Row],[Data]],$X$6,$X$7,1))</f>
        <v/>
      </c>
      <c r="L881" s="5" t="str">
        <f t="shared" ca="1" si="40"/>
        <v/>
      </c>
      <c r="M881" s="5" t="str">
        <f>IF(ROW()=7,MAX(Tabulka249[D_i]),"")</f>
        <v/>
      </c>
      <c r="N881" s="5"/>
      <c r="O881" s="80"/>
      <c r="P881" s="80"/>
      <c r="Q881" s="80"/>
      <c r="R881" s="76" t="str">
        <f>IF(ROW()=7,IF(SUM([pomocná])&gt;0,SUM([pomocná]),1.36/SQRT(COUNT(Tabulka249[Data]))),"")</f>
        <v/>
      </c>
      <c r="S881" s="79"/>
      <c r="T881" s="72"/>
      <c r="U881" s="72"/>
      <c r="V881" s="72"/>
    </row>
    <row r="882" spans="1:22">
      <c r="A882" s="4" t="str">
        <f>IF('Odhad parametrů populace'!D885="","",'Odhad parametrů populace'!D885)</f>
        <v/>
      </c>
      <c r="B882" s="69" t="str">
        <f ca="1">IF(INDIRECT("A"&amp;ROW())="","",RANK(A882,[Data],1))</f>
        <v/>
      </c>
      <c r="C882" s="5" t="str">
        <f ca="1">IF(INDIRECT("A"&amp;ROW())="","",(B882-1)/COUNT([Data]))</f>
        <v/>
      </c>
      <c r="D882" s="5" t="str">
        <f ca="1">IF(INDIRECT("A"&amp;ROW())="","",B882/COUNT([Data]))</f>
        <v/>
      </c>
      <c r="E882" t="str">
        <f t="shared" ca="1" si="41"/>
        <v/>
      </c>
      <c r="F882" s="5" t="str">
        <f t="shared" ca="1" si="39"/>
        <v/>
      </c>
      <c r="G882" s="5" t="str">
        <f>IF(ROW()=7,MAX([D_i]),"")</f>
        <v/>
      </c>
      <c r="H882" s="69" t="str">
        <f ca="1">IF(INDIRECT("A"&amp;ROW())="","",RANK([Data],[Data],1)+COUNTIF([Data],Tabulka249[[#This Row],[Data]])-1)</f>
        <v/>
      </c>
      <c r="I882" s="5" t="str">
        <f ca="1">IF(INDIRECT("A"&amp;ROW())="","",(Tabulka249[[#This Row],[Pořadí2 - i2]]-1)/COUNT([Data]))</f>
        <v/>
      </c>
      <c r="J882" s="5" t="str">
        <f ca="1">IF(INDIRECT("A"&amp;ROW())="","",H882/COUNT([Data]))</f>
        <v/>
      </c>
      <c r="K882" s="72" t="str">
        <f ca="1">IF(INDIRECT("A"&amp;ROW())="","",NORMDIST(Tabulka249[[#This Row],[Data]],$X$6,$X$7,1))</f>
        <v/>
      </c>
      <c r="L882" s="5" t="str">
        <f t="shared" ca="1" si="40"/>
        <v/>
      </c>
      <c r="M882" s="5" t="str">
        <f>IF(ROW()=7,MAX(Tabulka249[D_i]),"")</f>
        <v/>
      </c>
      <c r="N882" s="5"/>
      <c r="O882" s="80"/>
      <c r="P882" s="80"/>
      <c r="Q882" s="80"/>
      <c r="R882" s="76" t="str">
        <f>IF(ROW()=7,IF(SUM([pomocná])&gt;0,SUM([pomocná]),1.36/SQRT(COUNT(Tabulka249[Data]))),"")</f>
        <v/>
      </c>
      <c r="S882" s="79"/>
      <c r="T882" s="72"/>
      <c r="U882" s="72"/>
      <c r="V882" s="72"/>
    </row>
    <row r="883" spans="1:22">
      <c r="A883" s="4" t="str">
        <f>IF('Odhad parametrů populace'!D886="","",'Odhad parametrů populace'!D886)</f>
        <v/>
      </c>
      <c r="B883" s="69" t="str">
        <f ca="1">IF(INDIRECT("A"&amp;ROW())="","",RANK(A883,[Data],1))</f>
        <v/>
      </c>
      <c r="C883" s="5" t="str">
        <f ca="1">IF(INDIRECT("A"&amp;ROW())="","",(B883-1)/COUNT([Data]))</f>
        <v/>
      </c>
      <c r="D883" s="5" t="str">
        <f ca="1">IF(INDIRECT("A"&amp;ROW())="","",B883/COUNT([Data]))</f>
        <v/>
      </c>
      <c r="E883" t="str">
        <f t="shared" ca="1" si="41"/>
        <v/>
      </c>
      <c r="F883" s="5" t="str">
        <f t="shared" ca="1" si="39"/>
        <v/>
      </c>
      <c r="G883" s="5" t="str">
        <f>IF(ROW()=7,MAX([D_i]),"")</f>
        <v/>
      </c>
      <c r="H883" s="69" t="str">
        <f ca="1">IF(INDIRECT("A"&amp;ROW())="","",RANK([Data],[Data],1)+COUNTIF([Data],Tabulka249[[#This Row],[Data]])-1)</f>
        <v/>
      </c>
      <c r="I883" s="5" t="str">
        <f ca="1">IF(INDIRECT("A"&amp;ROW())="","",(Tabulka249[[#This Row],[Pořadí2 - i2]]-1)/COUNT([Data]))</f>
        <v/>
      </c>
      <c r="J883" s="5" t="str">
        <f ca="1">IF(INDIRECT("A"&amp;ROW())="","",H883/COUNT([Data]))</f>
        <v/>
      </c>
      <c r="K883" s="72" t="str">
        <f ca="1">IF(INDIRECT("A"&amp;ROW())="","",NORMDIST(Tabulka249[[#This Row],[Data]],$X$6,$X$7,1))</f>
        <v/>
      </c>
      <c r="L883" s="5" t="str">
        <f t="shared" ca="1" si="40"/>
        <v/>
      </c>
      <c r="M883" s="5" t="str">
        <f>IF(ROW()=7,MAX(Tabulka249[D_i]),"")</f>
        <v/>
      </c>
      <c r="N883" s="5"/>
      <c r="O883" s="80"/>
      <c r="P883" s="80"/>
      <c r="Q883" s="80"/>
      <c r="R883" s="76" t="str">
        <f>IF(ROW()=7,IF(SUM([pomocná])&gt;0,SUM([pomocná]),1.36/SQRT(COUNT(Tabulka249[Data]))),"")</f>
        <v/>
      </c>
      <c r="S883" s="79"/>
      <c r="T883" s="72"/>
      <c r="U883" s="72"/>
      <c r="V883" s="72"/>
    </row>
    <row r="884" spans="1:22">
      <c r="A884" s="4" t="str">
        <f>IF('Odhad parametrů populace'!D887="","",'Odhad parametrů populace'!D887)</f>
        <v/>
      </c>
      <c r="B884" s="69" t="str">
        <f ca="1">IF(INDIRECT("A"&amp;ROW())="","",RANK(A884,[Data],1))</f>
        <v/>
      </c>
      <c r="C884" s="5" t="str">
        <f ca="1">IF(INDIRECT("A"&amp;ROW())="","",(B884-1)/COUNT([Data]))</f>
        <v/>
      </c>
      <c r="D884" s="5" t="str">
        <f ca="1">IF(INDIRECT("A"&amp;ROW())="","",B884/COUNT([Data]))</f>
        <v/>
      </c>
      <c r="E884" t="str">
        <f t="shared" ca="1" si="41"/>
        <v/>
      </c>
      <c r="F884" s="5" t="str">
        <f t="shared" ca="1" si="39"/>
        <v/>
      </c>
      <c r="G884" s="5" t="str">
        <f>IF(ROW()=7,MAX([D_i]),"")</f>
        <v/>
      </c>
      <c r="H884" s="69" t="str">
        <f ca="1">IF(INDIRECT("A"&amp;ROW())="","",RANK([Data],[Data],1)+COUNTIF([Data],Tabulka249[[#This Row],[Data]])-1)</f>
        <v/>
      </c>
      <c r="I884" s="5" t="str">
        <f ca="1">IF(INDIRECT("A"&amp;ROW())="","",(Tabulka249[[#This Row],[Pořadí2 - i2]]-1)/COUNT([Data]))</f>
        <v/>
      </c>
      <c r="J884" s="5" t="str">
        <f ca="1">IF(INDIRECT("A"&amp;ROW())="","",H884/COUNT([Data]))</f>
        <v/>
      </c>
      <c r="K884" s="72" t="str">
        <f ca="1">IF(INDIRECT("A"&amp;ROW())="","",NORMDIST(Tabulka249[[#This Row],[Data]],$X$6,$X$7,1))</f>
        <v/>
      </c>
      <c r="L884" s="5" t="str">
        <f t="shared" ca="1" si="40"/>
        <v/>
      </c>
      <c r="M884" s="5" t="str">
        <f>IF(ROW()=7,MAX(Tabulka249[D_i]),"")</f>
        <v/>
      </c>
      <c r="N884" s="5"/>
      <c r="O884" s="80"/>
      <c r="P884" s="80"/>
      <c r="Q884" s="80"/>
      <c r="R884" s="76" t="str">
        <f>IF(ROW()=7,IF(SUM([pomocná])&gt;0,SUM([pomocná]),1.36/SQRT(COUNT(Tabulka249[Data]))),"")</f>
        <v/>
      </c>
      <c r="S884" s="79"/>
      <c r="T884" s="72"/>
      <c r="U884" s="72"/>
      <c r="V884" s="72"/>
    </row>
    <row r="885" spans="1:22">
      <c r="A885" s="4" t="str">
        <f>IF('Odhad parametrů populace'!D888="","",'Odhad parametrů populace'!D888)</f>
        <v/>
      </c>
      <c r="B885" s="69" t="str">
        <f ca="1">IF(INDIRECT("A"&amp;ROW())="","",RANK(A885,[Data],1))</f>
        <v/>
      </c>
      <c r="C885" s="5" t="str">
        <f ca="1">IF(INDIRECT("A"&amp;ROW())="","",(B885-1)/COUNT([Data]))</f>
        <v/>
      </c>
      <c r="D885" s="5" t="str">
        <f ca="1">IF(INDIRECT("A"&amp;ROW())="","",B885/COUNT([Data]))</f>
        <v/>
      </c>
      <c r="E885" t="str">
        <f t="shared" ca="1" si="41"/>
        <v/>
      </c>
      <c r="F885" s="5" t="str">
        <f t="shared" ca="1" si="39"/>
        <v/>
      </c>
      <c r="G885" s="5" t="str">
        <f>IF(ROW()=7,MAX([D_i]),"")</f>
        <v/>
      </c>
      <c r="H885" s="69" t="str">
        <f ca="1">IF(INDIRECT("A"&amp;ROW())="","",RANK([Data],[Data],1)+COUNTIF([Data],Tabulka249[[#This Row],[Data]])-1)</f>
        <v/>
      </c>
      <c r="I885" s="5" t="str">
        <f ca="1">IF(INDIRECT("A"&amp;ROW())="","",(Tabulka249[[#This Row],[Pořadí2 - i2]]-1)/COUNT([Data]))</f>
        <v/>
      </c>
      <c r="J885" s="5" t="str">
        <f ca="1">IF(INDIRECT("A"&amp;ROW())="","",H885/COUNT([Data]))</f>
        <v/>
      </c>
      <c r="K885" s="72" t="str">
        <f ca="1">IF(INDIRECT("A"&amp;ROW())="","",NORMDIST(Tabulka249[[#This Row],[Data]],$X$6,$X$7,1))</f>
        <v/>
      </c>
      <c r="L885" s="5" t="str">
        <f t="shared" ca="1" si="40"/>
        <v/>
      </c>
      <c r="M885" s="5" t="str">
        <f>IF(ROW()=7,MAX(Tabulka249[D_i]),"")</f>
        <v/>
      </c>
      <c r="N885" s="5"/>
      <c r="O885" s="80"/>
      <c r="P885" s="80"/>
      <c r="Q885" s="80"/>
      <c r="R885" s="76" t="str">
        <f>IF(ROW()=7,IF(SUM([pomocná])&gt;0,SUM([pomocná]),1.36/SQRT(COUNT(Tabulka249[Data]))),"")</f>
        <v/>
      </c>
      <c r="S885" s="79"/>
      <c r="T885" s="72"/>
      <c r="U885" s="72"/>
      <c r="V885" s="72"/>
    </row>
    <row r="886" spans="1:22">
      <c r="A886" s="4" t="str">
        <f>IF('Odhad parametrů populace'!D889="","",'Odhad parametrů populace'!D889)</f>
        <v/>
      </c>
      <c r="B886" s="69" t="str">
        <f ca="1">IF(INDIRECT("A"&amp;ROW())="","",RANK(A886,[Data],1))</f>
        <v/>
      </c>
      <c r="C886" s="5" t="str">
        <f ca="1">IF(INDIRECT("A"&amp;ROW())="","",(B886-1)/COUNT([Data]))</f>
        <v/>
      </c>
      <c r="D886" s="5" t="str">
        <f ca="1">IF(INDIRECT("A"&amp;ROW())="","",B886/COUNT([Data]))</f>
        <v/>
      </c>
      <c r="E886" t="str">
        <f t="shared" ca="1" si="41"/>
        <v/>
      </c>
      <c r="F886" s="5" t="str">
        <f t="shared" ca="1" si="39"/>
        <v/>
      </c>
      <c r="G886" s="5" t="str">
        <f>IF(ROW()=7,MAX([D_i]),"")</f>
        <v/>
      </c>
      <c r="H886" s="69" t="str">
        <f ca="1">IF(INDIRECT("A"&amp;ROW())="","",RANK([Data],[Data],1)+COUNTIF([Data],Tabulka249[[#This Row],[Data]])-1)</f>
        <v/>
      </c>
      <c r="I886" s="5" t="str">
        <f ca="1">IF(INDIRECT("A"&amp;ROW())="","",(Tabulka249[[#This Row],[Pořadí2 - i2]]-1)/COUNT([Data]))</f>
        <v/>
      </c>
      <c r="J886" s="5" t="str">
        <f ca="1">IF(INDIRECT("A"&amp;ROW())="","",H886/COUNT([Data]))</f>
        <v/>
      </c>
      <c r="K886" s="72" t="str">
        <f ca="1">IF(INDIRECT("A"&amp;ROW())="","",NORMDIST(Tabulka249[[#This Row],[Data]],$X$6,$X$7,1))</f>
        <v/>
      </c>
      <c r="L886" s="5" t="str">
        <f t="shared" ca="1" si="40"/>
        <v/>
      </c>
      <c r="M886" s="5" t="str">
        <f>IF(ROW()=7,MAX(Tabulka249[D_i]),"")</f>
        <v/>
      </c>
      <c r="N886" s="5"/>
      <c r="O886" s="80"/>
      <c r="P886" s="80"/>
      <c r="Q886" s="80"/>
      <c r="R886" s="76" t="str">
        <f>IF(ROW()=7,IF(SUM([pomocná])&gt;0,SUM([pomocná]),1.36/SQRT(COUNT(Tabulka249[Data]))),"")</f>
        <v/>
      </c>
      <c r="S886" s="79"/>
      <c r="T886" s="72"/>
      <c r="U886" s="72"/>
      <c r="V886" s="72"/>
    </row>
    <row r="887" spans="1:22">
      <c r="A887" s="4" t="str">
        <f>IF('Odhad parametrů populace'!D890="","",'Odhad parametrů populace'!D890)</f>
        <v/>
      </c>
      <c r="B887" s="69" t="str">
        <f ca="1">IF(INDIRECT("A"&amp;ROW())="","",RANK(A887,[Data],1))</f>
        <v/>
      </c>
      <c r="C887" s="5" t="str">
        <f ca="1">IF(INDIRECT("A"&amp;ROW())="","",(B887-1)/COUNT([Data]))</f>
        <v/>
      </c>
      <c r="D887" s="5" t="str">
        <f ca="1">IF(INDIRECT("A"&amp;ROW())="","",B887/COUNT([Data]))</f>
        <v/>
      </c>
      <c r="E887" t="str">
        <f t="shared" ca="1" si="41"/>
        <v/>
      </c>
      <c r="F887" s="5" t="str">
        <f t="shared" ca="1" si="39"/>
        <v/>
      </c>
      <c r="G887" s="5" t="str">
        <f>IF(ROW()=7,MAX([D_i]),"")</f>
        <v/>
      </c>
      <c r="H887" s="69" t="str">
        <f ca="1">IF(INDIRECT("A"&amp;ROW())="","",RANK([Data],[Data],1)+COUNTIF([Data],Tabulka249[[#This Row],[Data]])-1)</f>
        <v/>
      </c>
      <c r="I887" s="5" t="str">
        <f ca="1">IF(INDIRECT("A"&amp;ROW())="","",(Tabulka249[[#This Row],[Pořadí2 - i2]]-1)/COUNT([Data]))</f>
        <v/>
      </c>
      <c r="J887" s="5" t="str">
        <f ca="1">IF(INDIRECT("A"&amp;ROW())="","",H887/COUNT([Data]))</f>
        <v/>
      </c>
      <c r="K887" s="72" t="str">
        <f ca="1">IF(INDIRECT("A"&amp;ROW())="","",NORMDIST(Tabulka249[[#This Row],[Data]],$X$6,$X$7,1))</f>
        <v/>
      </c>
      <c r="L887" s="5" t="str">
        <f t="shared" ca="1" si="40"/>
        <v/>
      </c>
      <c r="M887" s="5" t="str">
        <f>IF(ROW()=7,MAX(Tabulka249[D_i]),"")</f>
        <v/>
      </c>
      <c r="N887" s="5"/>
      <c r="O887" s="80"/>
      <c r="P887" s="80"/>
      <c r="Q887" s="80"/>
      <c r="R887" s="76" t="str">
        <f>IF(ROW()=7,IF(SUM([pomocná])&gt;0,SUM([pomocná]),1.36/SQRT(COUNT(Tabulka249[Data]))),"")</f>
        <v/>
      </c>
      <c r="S887" s="79"/>
      <c r="T887" s="72"/>
      <c r="U887" s="72"/>
      <c r="V887" s="72"/>
    </row>
    <row r="888" spans="1:22">
      <c r="A888" s="4" t="str">
        <f>IF('Odhad parametrů populace'!D891="","",'Odhad parametrů populace'!D891)</f>
        <v/>
      </c>
      <c r="B888" s="69" t="str">
        <f ca="1">IF(INDIRECT("A"&amp;ROW())="","",RANK(A888,[Data],1))</f>
        <v/>
      </c>
      <c r="C888" s="5" t="str">
        <f ca="1">IF(INDIRECT("A"&amp;ROW())="","",(B888-1)/COUNT([Data]))</f>
        <v/>
      </c>
      <c r="D888" s="5" t="str">
        <f ca="1">IF(INDIRECT("A"&amp;ROW())="","",B888/COUNT([Data]))</f>
        <v/>
      </c>
      <c r="E888" t="str">
        <f t="shared" ca="1" si="41"/>
        <v/>
      </c>
      <c r="F888" s="5" t="str">
        <f t="shared" ca="1" si="39"/>
        <v/>
      </c>
      <c r="G888" s="5" t="str">
        <f>IF(ROW()=7,MAX([D_i]),"")</f>
        <v/>
      </c>
      <c r="H888" s="69" t="str">
        <f ca="1">IF(INDIRECT("A"&amp;ROW())="","",RANK([Data],[Data],1)+COUNTIF([Data],Tabulka249[[#This Row],[Data]])-1)</f>
        <v/>
      </c>
      <c r="I888" s="5" t="str">
        <f ca="1">IF(INDIRECT("A"&amp;ROW())="","",(Tabulka249[[#This Row],[Pořadí2 - i2]]-1)/COUNT([Data]))</f>
        <v/>
      </c>
      <c r="J888" s="5" t="str">
        <f ca="1">IF(INDIRECT("A"&amp;ROW())="","",H888/COUNT([Data]))</f>
        <v/>
      </c>
      <c r="K888" s="72" t="str">
        <f ca="1">IF(INDIRECT("A"&amp;ROW())="","",NORMDIST(Tabulka249[[#This Row],[Data]],$X$6,$X$7,1))</f>
        <v/>
      </c>
      <c r="L888" s="5" t="str">
        <f t="shared" ca="1" si="40"/>
        <v/>
      </c>
      <c r="M888" s="5" t="str">
        <f>IF(ROW()=7,MAX(Tabulka249[D_i]),"")</f>
        <v/>
      </c>
      <c r="N888" s="5"/>
      <c r="O888" s="80"/>
      <c r="P888" s="80"/>
      <c r="Q888" s="80"/>
      <c r="R888" s="76" t="str">
        <f>IF(ROW()=7,IF(SUM([pomocná])&gt;0,SUM([pomocná]),1.36/SQRT(COUNT(Tabulka249[Data]))),"")</f>
        <v/>
      </c>
      <c r="S888" s="79"/>
      <c r="T888" s="72"/>
      <c r="U888" s="72"/>
      <c r="V888" s="72"/>
    </row>
    <row r="889" spans="1:22">
      <c r="A889" s="4" t="str">
        <f>IF('Odhad parametrů populace'!D892="","",'Odhad parametrů populace'!D892)</f>
        <v/>
      </c>
      <c r="B889" s="69" t="str">
        <f ca="1">IF(INDIRECT("A"&amp;ROW())="","",RANK(A889,[Data],1))</f>
        <v/>
      </c>
      <c r="C889" s="5" t="str">
        <f ca="1">IF(INDIRECT("A"&amp;ROW())="","",(B889-1)/COUNT([Data]))</f>
        <v/>
      </c>
      <c r="D889" s="5" t="str">
        <f ca="1">IF(INDIRECT("A"&amp;ROW())="","",B889/COUNT([Data]))</f>
        <v/>
      </c>
      <c r="E889" t="str">
        <f t="shared" ca="1" si="41"/>
        <v/>
      </c>
      <c r="F889" s="5" t="str">
        <f t="shared" ca="1" si="39"/>
        <v/>
      </c>
      <c r="G889" s="5" t="str">
        <f>IF(ROW()=7,MAX([D_i]),"")</f>
        <v/>
      </c>
      <c r="H889" s="69" t="str">
        <f ca="1">IF(INDIRECT("A"&amp;ROW())="","",RANK([Data],[Data],1)+COUNTIF([Data],Tabulka249[[#This Row],[Data]])-1)</f>
        <v/>
      </c>
      <c r="I889" s="5" t="str">
        <f ca="1">IF(INDIRECT("A"&amp;ROW())="","",(Tabulka249[[#This Row],[Pořadí2 - i2]]-1)/COUNT([Data]))</f>
        <v/>
      </c>
      <c r="J889" s="5" t="str">
        <f ca="1">IF(INDIRECT("A"&amp;ROW())="","",H889/COUNT([Data]))</f>
        <v/>
      </c>
      <c r="K889" s="72" t="str">
        <f ca="1">IF(INDIRECT("A"&amp;ROW())="","",NORMDIST(Tabulka249[[#This Row],[Data]],$X$6,$X$7,1))</f>
        <v/>
      </c>
      <c r="L889" s="5" t="str">
        <f t="shared" ca="1" si="40"/>
        <v/>
      </c>
      <c r="M889" s="5" t="str">
        <f>IF(ROW()=7,MAX(Tabulka249[D_i]),"")</f>
        <v/>
      </c>
      <c r="N889" s="5"/>
      <c r="O889" s="80"/>
      <c r="P889" s="80"/>
      <c r="Q889" s="80"/>
      <c r="R889" s="76" t="str">
        <f>IF(ROW()=7,IF(SUM([pomocná])&gt;0,SUM([pomocná]),1.36/SQRT(COUNT(Tabulka249[Data]))),"")</f>
        <v/>
      </c>
      <c r="S889" s="79"/>
      <c r="T889" s="72"/>
      <c r="U889" s="72"/>
      <c r="V889" s="72"/>
    </row>
    <row r="890" spans="1:22">
      <c r="A890" s="4" t="str">
        <f>IF('Odhad parametrů populace'!D893="","",'Odhad parametrů populace'!D893)</f>
        <v/>
      </c>
      <c r="B890" s="69" t="str">
        <f ca="1">IF(INDIRECT("A"&amp;ROW())="","",RANK(A890,[Data],1))</f>
        <v/>
      </c>
      <c r="C890" s="5" t="str">
        <f ca="1">IF(INDIRECT("A"&amp;ROW())="","",(B890-1)/COUNT([Data]))</f>
        <v/>
      </c>
      <c r="D890" s="5" t="str">
        <f ca="1">IF(INDIRECT("A"&amp;ROW())="","",B890/COUNT([Data]))</f>
        <v/>
      </c>
      <c r="E890" t="str">
        <f t="shared" ca="1" si="41"/>
        <v/>
      </c>
      <c r="F890" s="5" t="str">
        <f t="shared" ca="1" si="39"/>
        <v/>
      </c>
      <c r="G890" s="5" t="str">
        <f>IF(ROW()=7,MAX([D_i]),"")</f>
        <v/>
      </c>
      <c r="H890" s="69" t="str">
        <f ca="1">IF(INDIRECT("A"&amp;ROW())="","",RANK([Data],[Data],1)+COUNTIF([Data],Tabulka249[[#This Row],[Data]])-1)</f>
        <v/>
      </c>
      <c r="I890" s="5" t="str">
        <f ca="1">IF(INDIRECT("A"&amp;ROW())="","",(Tabulka249[[#This Row],[Pořadí2 - i2]]-1)/COUNT([Data]))</f>
        <v/>
      </c>
      <c r="J890" s="5" t="str">
        <f ca="1">IF(INDIRECT("A"&amp;ROW())="","",H890/COUNT([Data]))</f>
        <v/>
      </c>
      <c r="K890" s="72" t="str">
        <f ca="1">IF(INDIRECT("A"&amp;ROW())="","",NORMDIST(Tabulka249[[#This Row],[Data]],$X$6,$X$7,1))</f>
        <v/>
      </c>
      <c r="L890" s="5" t="str">
        <f t="shared" ca="1" si="40"/>
        <v/>
      </c>
      <c r="M890" s="5" t="str">
        <f>IF(ROW()=7,MAX(Tabulka249[D_i]),"")</f>
        <v/>
      </c>
      <c r="N890" s="5"/>
      <c r="O890" s="80"/>
      <c r="P890" s="80"/>
      <c r="Q890" s="80"/>
      <c r="R890" s="76" t="str">
        <f>IF(ROW()=7,IF(SUM([pomocná])&gt;0,SUM([pomocná]),1.36/SQRT(COUNT(Tabulka249[Data]))),"")</f>
        <v/>
      </c>
      <c r="S890" s="79"/>
      <c r="T890" s="72"/>
      <c r="U890" s="72"/>
      <c r="V890" s="72"/>
    </row>
    <row r="891" spans="1:22">
      <c r="A891" s="4" t="str">
        <f>IF('Odhad parametrů populace'!D894="","",'Odhad parametrů populace'!D894)</f>
        <v/>
      </c>
      <c r="B891" s="69" t="str">
        <f ca="1">IF(INDIRECT("A"&amp;ROW())="","",RANK(A891,[Data],1))</f>
        <v/>
      </c>
      <c r="C891" s="5" t="str">
        <f ca="1">IF(INDIRECT("A"&amp;ROW())="","",(B891-1)/COUNT([Data]))</f>
        <v/>
      </c>
      <c r="D891" s="5" t="str">
        <f ca="1">IF(INDIRECT("A"&amp;ROW())="","",B891/COUNT([Data]))</f>
        <v/>
      </c>
      <c r="E891" t="str">
        <f t="shared" ca="1" si="41"/>
        <v/>
      </c>
      <c r="F891" s="5" t="str">
        <f t="shared" ca="1" si="39"/>
        <v/>
      </c>
      <c r="G891" s="5" t="str">
        <f>IF(ROW()=7,MAX([D_i]),"")</f>
        <v/>
      </c>
      <c r="H891" s="69" t="str">
        <f ca="1">IF(INDIRECT("A"&amp;ROW())="","",RANK([Data],[Data],1)+COUNTIF([Data],Tabulka249[[#This Row],[Data]])-1)</f>
        <v/>
      </c>
      <c r="I891" s="5" t="str">
        <f ca="1">IF(INDIRECT("A"&amp;ROW())="","",(Tabulka249[[#This Row],[Pořadí2 - i2]]-1)/COUNT([Data]))</f>
        <v/>
      </c>
      <c r="J891" s="5" t="str">
        <f ca="1">IF(INDIRECT("A"&amp;ROW())="","",H891/COUNT([Data]))</f>
        <v/>
      </c>
      <c r="K891" s="72" t="str">
        <f ca="1">IF(INDIRECT("A"&amp;ROW())="","",NORMDIST(Tabulka249[[#This Row],[Data]],$X$6,$X$7,1))</f>
        <v/>
      </c>
      <c r="L891" s="5" t="str">
        <f t="shared" ca="1" si="40"/>
        <v/>
      </c>
      <c r="M891" s="5" t="str">
        <f>IF(ROW()=7,MAX(Tabulka249[D_i]),"")</f>
        <v/>
      </c>
      <c r="N891" s="5"/>
      <c r="O891" s="80"/>
      <c r="P891" s="80"/>
      <c r="Q891" s="80"/>
      <c r="R891" s="76" t="str">
        <f>IF(ROW()=7,IF(SUM([pomocná])&gt;0,SUM([pomocná]),1.36/SQRT(COUNT(Tabulka249[Data]))),"")</f>
        <v/>
      </c>
      <c r="S891" s="79"/>
      <c r="T891" s="72"/>
      <c r="U891" s="72"/>
      <c r="V891" s="72"/>
    </row>
    <row r="892" spans="1:22">
      <c r="A892" s="4" t="str">
        <f>IF('Odhad parametrů populace'!D895="","",'Odhad parametrů populace'!D895)</f>
        <v/>
      </c>
      <c r="B892" s="69" t="str">
        <f ca="1">IF(INDIRECT("A"&amp;ROW())="","",RANK(A892,[Data],1))</f>
        <v/>
      </c>
      <c r="C892" s="5" t="str">
        <f ca="1">IF(INDIRECT("A"&amp;ROW())="","",(B892-1)/COUNT([Data]))</f>
        <v/>
      </c>
      <c r="D892" s="5" t="str">
        <f ca="1">IF(INDIRECT("A"&amp;ROW())="","",B892/COUNT([Data]))</f>
        <v/>
      </c>
      <c r="E892" t="str">
        <f t="shared" ca="1" si="41"/>
        <v/>
      </c>
      <c r="F892" s="5" t="str">
        <f t="shared" ca="1" si="39"/>
        <v/>
      </c>
      <c r="G892" s="5" t="str">
        <f>IF(ROW()=7,MAX([D_i]),"")</f>
        <v/>
      </c>
      <c r="H892" s="69" t="str">
        <f ca="1">IF(INDIRECT("A"&amp;ROW())="","",RANK([Data],[Data],1)+COUNTIF([Data],Tabulka249[[#This Row],[Data]])-1)</f>
        <v/>
      </c>
      <c r="I892" s="5" t="str">
        <f ca="1">IF(INDIRECT("A"&amp;ROW())="","",(Tabulka249[[#This Row],[Pořadí2 - i2]]-1)/COUNT([Data]))</f>
        <v/>
      </c>
      <c r="J892" s="5" t="str">
        <f ca="1">IF(INDIRECT("A"&amp;ROW())="","",H892/COUNT([Data]))</f>
        <v/>
      </c>
      <c r="K892" s="72" t="str">
        <f ca="1">IF(INDIRECT("A"&amp;ROW())="","",NORMDIST(Tabulka249[[#This Row],[Data]],$X$6,$X$7,1))</f>
        <v/>
      </c>
      <c r="L892" s="5" t="str">
        <f t="shared" ca="1" si="40"/>
        <v/>
      </c>
      <c r="M892" s="5" t="str">
        <f>IF(ROW()=7,MAX(Tabulka249[D_i]),"")</f>
        <v/>
      </c>
      <c r="N892" s="5"/>
      <c r="O892" s="80"/>
      <c r="P892" s="80"/>
      <c r="Q892" s="80"/>
      <c r="R892" s="76" t="str">
        <f>IF(ROW()=7,IF(SUM([pomocná])&gt;0,SUM([pomocná]),1.36/SQRT(COUNT(Tabulka249[Data]))),"")</f>
        <v/>
      </c>
      <c r="S892" s="79"/>
      <c r="T892" s="72"/>
      <c r="U892" s="72"/>
      <c r="V892" s="72"/>
    </row>
    <row r="893" spans="1:22">
      <c r="A893" s="4" t="str">
        <f>IF('Odhad parametrů populace'!D896="","",'Odhad parametrů populace'!D896)</f>
        <v/>
      </c>
      <c r="B893" s="69" t="str">
        <f ca="1">IF(INDIRECT("A"&amp;ROW())="","",RANK(A893,[Data],1))</f>
        <v/>
      </c>
      <c r="C893" s="5" t="str">
        <f ca="1">IF(INDIRECT("A"&amp;ROW())="","",(B893-1)/COUNT([Data]))</f>
        <v/>
      </c>
      <c r="D893" s="5" t="str">
        <f ca="1">IF(INDIRECT("A"&amp;ROW())="","",B893/COUNT([Data]))</f>
        <v/>
      </c>
      <c r="E893" t="str">
        <f t="shared" ca="1" si="41"/>
        <v/>
      </c>
      <c r="F893" s="5" t="str">
        <f t="shared" ca="1" si="39"/>
        <v/>
      </c>
      <c r="G893" s="5" t="str">
        <f>IF(ROW()=7,MAX([D_i]),"")</f>
        <v/>
      </c>
      <c r="H893" s="69" t="str">
        <f ca="1">IF(INDIRECT("A"&amp;ROW())="","",RANK([Data],[Data],1)+COUNTIF([Data],Tabulka249[[#This Row],[Data]])-1)</f>
        <v/>
      </c>
      <c r="I893" s="5" t="str">
        <f ca="1">IF(INDIRECT("A"&amp;ROW())="","",(Tabulka249[[#This Row],[Pořadí2 - i2]]-1)/COUNT([Data]))</f>
        <v/>
      </c>
      <c r="J893" s="5" t="str">
        <f ca="1">IF(INDIRECT("A"&amp;ROW())="","",H893/COUNT([Data]))</f>
        <v/>
      </c>
      <c r="K893" s="72" t="str">
        <f ca="1">IF(INDIRECT("A"&amp;ROW())="","",NORMDIST(Tabulka249[[#This Row],[Data]],$X$6,$X$7,1))</f>
        <v/>
      </c>
      <c r="L893" s="5" t="str">
        <f t="shared" ca="1" si="40"/>
        <v/>
      </c>
      <c r="M893" s="5" t="str">
        <f>IF(ROW()=7,MAX(Tabulka249[D_i]),"")</f>
        <v/>
      </c>
      <c r="N893" s="5"/>
      <c r="O893" s="80"/>
      <c r="P893" s="80"/>
      <c r="Q893" s="80"/>
      <c r="R893" s="76" t="str">
        <f>IF(ROW()=7,IF(SUM([pomocná])&gt;0,SUM([pomocná]),1.36/SQRT(COUNT(Tabulka249[Data]))),"")</f>
        <v/>
      </c>
      <c r="S893" s="79"/>
      <c r="T893" s="72"/>
      <c r="U893" s="72"/>
      <c r="V893" s="72"/>
    </row>
    <row r="894" spans="1:22">
      <c r="A894" s="4" t="str">
        <f>IF('Odhad parametrů populace'!D897="","",'Odhad parametrů populace'!D897)</f>
        <v/>
      </c>
      <c r="B894" s="69" t="str">
        <f ca="1">IF(INDIRECT("A"&amp;ROW())="","",RANK(A894,[Data],1))</f>
        <v/>
      </c>
      <c r="C894" s="5" t="str">
        <f ca="1">IF(INDIRECT("A"&amp;ROW())="","",(B894-1)/COUNT([Data]))</f>
        <v/>
      </c>
      <c r="D894" s="5" t="str">
        <f ca="1">IF(INDIRECT("A"&amp;ROW())="","",B894/COUNT([Data]))</f>
        <v/>
      </c>
      <c r="E894" t="str">
        <f t="shared" ca="1" si="41"/>
        <v/>
      </c>
      <c r="F894" s="5" t="str">
        <f t="shared" ca="1" si="39"/>
        <v/>
      </c>
      <c r="G894" s="5" t="str">
        <f>IF(ROW()=7,MAX([D_i]),"")</f>
        <v/>
      </c>
      <c r="H894" s="69" t="str">
        <f ca="1">IF(INDIRECT("A"&amp;ROW())="","",RANK([Data],[Data],1)+COUNTIF([Data],Tabulka249[[#This Row],[Data]])-1)</f>
        <v/>
      </c>
      <c r="I894" s="5" t="str">
        <f ca="1">IF(INDIRECT("A"&amp;ROW())="","",(Tabulka249[[#This Row],[Pořadí2 - i2]]-1)/COUNT([Data]))</f>
        <v/>
      </c>
      <c r="J894" s="5" t="str">
        <f ca="1">IF(INDIRECT("A"&amp;ROW())="","",H894/COUNT([Data]))</f>
        <v/>
      </c>
      <c r="K894" s="72" t="str">
        <f ca="1">IF(INDIRECT("A"&amp;ROW())="","",NORMDIST(Tabulka249[[#This Row],[Data]],$X$6,$X$7,1))</f>
        <v/>
      </c>
      <c r="L894" s="5" t="str">
        <f t="shared" ca="1" si="40"/>
        <v/>
      </c>
      <c r="M894" s="5" t="str">
        <f>IF(ROW()=7,MAX(Tabulka249[D_i]),"")</f>
        <v/>
      </c>
      <c r="N894" s="5"/>
      <c r="O894" s="80"/>
      <c r="P894" s="80"/>
      <c r="Q894" s="80"/>
      <c r="R894" s="76" t="str">
        <f>IF(ROW()=7,IF(SUM([pomocná])&gt;0,SUM([pomocná]),1.36/SQRT(COUNT(Tabulka249[Data]))),"")</f>
        <v/>
      </c>
      <c r="S894" s="79"/>
      <c r="T894" s="72"/>
      <c r="U894" s="72"/>
      <c r="V894" s="72"/>
    </row>
    <row r="895" spans="1:22">
      <c r="A895" s="4" t="str">
        <f>IF('Odhad parametrů populace'!D898="","",'Odhad parametrů populace'!D898)</f>
        <v/>
      </c>
      <c r="B895" s="69" t="str">
        <f ca="1">IF(INDIRECT("A"&amp;ROW())="","",RANK(A895,[Data],1))</f>
        <v/>
      </c>
      <c r="C895" s="5" t="str">
        <f ca="1">IF(INDIRECT("A"&amp;ROW())="","",(B895-1)/COUNT([Data]))</f>
        <v/>
      </c>
      <c r="D895" s="5" t="str">
        <f ca="1">IF(INDIRECT("A"&amp;ROW())="","",B895/COUNT([Data]))</f>
        <v/>
      </c>
      <c r="E895" t="str">
        <f t="shared" ca="1" si="41"/>
        <v/>
      </c>
      <c r="F895" s="5" t="str">
        <f t="shared" ca="1" si="39"/>
        <v/>
      </c>
      <c r="G895" s="5" t="str">
        <f>IF(ROW()=7,MAX([D_i]),"")</f>
        <v/>
      </c>
      <c r="H895" s="69" t="str">
        <f ca="1">IF(INDIRECT("A"&amp;ROW())="","",RANK([Data],[Data],1)+COUNTIF([Data],Tabulka249[[#This Row],[Data]])-1)</f>
        <v/>
      </c>
      <c r="I895" s="5" t="str">
        <f ca="1">IF(INDIRECT("A"&amp;ROW())="","",(Tabulka249[[#This Row],[Pořadí2 - i2]]-1)/COUNT([Data]))</f>
        <v/>
      </c>
      <c r="J895" s="5" t="str">
        <f ca="1">IF(INDIRECT("A"&amp;ROW())="","",H895/COUNT([Data]))</f>
        <v/>
      </c>
      <c r="K895" s="72" t="str">
        <f ca="1">IF(INDIRECT("A"&amp;ROW())="","",NORMDIST(Tabulka249[[#This Row],[Data]],$X$6,$X$7,1))</f>
        <v/>
      </c>
      <c r="L895" s="5" t="str">
        <f t="shared" ca="1" si="40"/>
        <v/>
      </c>
      <c r="M895" s="5" t="str">
        <f>IF(ROW()=7,MAX(Tabulka249[D_i]),"")</f>
        <v/>
      </c>
      <c r="N895" s="5"/>
      <c r="O895" s="80"/>
      <c r="P895" s="80"/>
      <c r="Q895" s="80"/>
      <c r="R895" s="76" t="str">
        <f>IF(ROW()=7,IF(SUM([pomocná])&gt;0,SUM([pomocná]),1.36/SQRT(COUNT(Tabulka249[Data]))),"")</f>
        <v/>
      </c>
      <c r="S895" s="79"/>
      <c r="T895" s="72"/>
      <c r="U895" s="72"/>
      <c r="V895" s="72"/>
    </row>
    <row r="896" spans="1:22">
      <c r="A896" s="4" t="str">
        <f>IF('Odhad parametrů populace'!D899="","",'Odhad parametrů populace'!D899)</f>
        <v/>
      </c>
      <c r="B896" s="69" t="str">
        <f ca="1">IF(INDIRECT("A"&amp;ROW())="","",RANK(A896,[Data],1))</f>
        <v/>
      </c>
      <c r="C896" s="5" t="str">
        <f ca="1">IF(INDIRECT("A"&amp;ROW())="","",(B896-1)/COUNT([Data]))</f>
        <v/>
      </c>
      <c r="D896" s="5" t="str">
        <f ca="1">IF(INDIRECT("A"&amp;ROW())="","",B896/COUNT([Data]))</f>
        <v/>
      </c>
      <c r="E896" t="str">
        <f t="shared" ca="1" si="41"/>
        <v/>
      </c>
      <c r="F896" s="5" t="str">
        <f t="shared" ca="1" si="39"/>
        <v/>
      </c>
      <c r="G896" s="5" t="str">
        <f>IF(ROW()=7,MAX([D_i]),"")</f>
        <v/>
      </c>
      <c r="H896" s="69" t="str">
        <f ca="1">IF(INDIRECT("A"&amp;ROW())="","",RANK([Data],[Data],1)+COUNTIF([Data],Tabulka249[[#This Row],[Data]])-1)</f>
        <v/>
      </c>
      <c r="I896" s="5" t="str">
        <f ca="1">IF(INDIRECT("A"&amp;ROW())="","",(Tabulka249[[#This Row],[Pořadí2 - i2]]-1)/COUNT([Data]))</f>
        <v/>
      </c>
      <c r="J896" s="5" t="str">
        <f ca="1">IF(INDIRECT("A"&amp;ROW())="","",H896/COUNT([Data]))</f>
        <v/>
      </c>
      <c r="K896" s="72" t="str">
        <f ca="1">IF(INDIRECT("A"&amp;ROW())="","",NORMDIST(Tabulka249[[#This Row],[Data]],$X$6,$X$7,1))</f>
        <v/>
      </c>
      <c r="L896" s="5" t="str">
        <f t="shared" ca="1" si="40"/>
        <v/>
      </c>
      <c r="M896" s="5" t="str">
        <f>IF(ROW()=7,MAX(Tabulka249[D_i]),"")</f>
        <v/>
      </c>
      <c r="N896" s="5"/>
      <c r="O896" s="80"/>
      <c r="P896" s="80"/>
      <c r="Q896" s="80"/>
      <c r="R896" s="76" t="str">
        <f>IF(ROW()=7,IF(SUM([pomocná])&gt;0,SUM([pomocná]),1.36/SQRT(COUNT(Tabulka249[Data]))),"")</f>
        <v/>
      </c>
      <c r="S896" s="79"/>
      <c r="T896" s="72"/>
      <c r="U896" s="72"/>
      <c r="V896" s="72"/>
    </row>
    <row r="897" spans="1:22">
      <c r="A897" s="4" t="str">
        <f>IF('Odhad parametrů populace'!D900="","",'Odhad parametrů populace'!D900)</f>
        <v/>
      </c>
      <c r="B897" s="69" t="str">
        <f ca="1">IF(INDIRECT("A"&amp;ROW())="","",RANK(A897,[Data],1))</f>
        <v/>
      </c>
      <c r="C897" s="5" t="str">
        <f ca="1">IF(INDIRECT("A"&amp;ROW())="","",(B897-1)/COUNT([Data]))</f>
        <v/>
      </c>
      <c r="D897" s="5" t="str">
        <f ca="1">IF(INDIRECT("A"&amp;ROW())="","",B897/COUNT([Data]))</f>
        <v/>
      </c>
      <c r="E897" t="str">
        <f t="shared" ca="1" si="41"/>
        <v/>
      </c>
      <c r="F897" s="5" t="str">
        <f t="shared" ca="1" si="39"/>
        <v/>
      </c>
      <c r="G897" s="5" t="str">
        <f>IF(ROW()=7,MAX([D_i]),"")</f>
        <v/>
      </c>
      <c r="H897" s="69" t="str">
        <f ca="1">IF(INDIRECT("A"&amp;ROW())="","",RANK([Data],[Data],1)+COUNTIF([Data],Tabulka249[[#This Row],[Data]])-1)</f>
        <v/>
      </c>
      <c r="I897" s="5" t="str">
        <f ca="1">IF(INDIRECT("A"&amp;ROW())="","",(Tabulka249[[#This Row],[Pořadí2 - i2]]-1)/COUNT([Data]))</f>
        <v/>
      </c>
      <c r="J897" s="5" t="str">
        <f ca="1">IF(INDIRECT("A"&amp;ROW())="","",H897/COUNT([Data]))</f>
        <v/>
      </c>
      <c r="K897" s="72" t="str">
        <f ca="1">IF(INDIRECT("A"&amp;ROW())="","",NORMDIST(Tabulka249[[#This Row],[Data]],$X$6,$X$7,1))</f>
        <v/>
      </c>
      <c r="L897" s="5" t="str">
        <f t="shared" ca="1" si="40"/>
        <v/>
      </c>
      <c r="M897" s="5" t="str">
        <f>IF(ROW()=7,MAX(Tabulka249[D_i]),"")</f>
        <v/>
      </c>
      <c r="N897" s="5"/>
      <c r="O897" s="80"/>
      <c r="P897" s="80"/>
      <c r="Q897" s="80"/>
      <c r="R897" s="76" t="str">
        <f>IF(ROW()=7,IF(SUM([pomocná])&gt;0,SUM([pomocná]),1.36/SQRT(COUNT(Tabulka249[Data]))),"")</f>
        <v/>
      </c>
      <c r="S897" s="79"/>
      <c r="T897" s="72"/>
      <c r="U897" s="72"/>
      <c r="V897" s="72"/>
    </row>
    <row r="898" spans="1:22">
      <c r="A898" s="4" t="str">
        <f>IF('Odhad parametrů populace'!D901="","",'Odhad parametrů populace'!D901)</f>
        <v/>
      </c>
      <c r="B898" s="69" t="str">
        <f ca="1">IF(INDIRECT("A"&amp;ROW())="","",RANK(A898,[Data],1))</f>
        <v/>
      </c>
      <c r="C898" s="5" t="str">
        <f ca="1">IF(INDIRECT("A"&amp;ROW())="","",(B898-1)/COUNT([Data]))</f>
        <v/>
      </c>
      <c r="D898" s="5" t="str">
        <f ca="1">IF(INDIRECT("A"&amp;ROW())="","",B898/COUNT([Data]))</f>
        <v/>
      </c>
      <c r="E898" t="str">
        <f t="shared" ca="1" si="41"/>
        <v/>
      </c>
      <c r="F898" s="5" t="str">
        <f t="shared" ca="1" si="39"/>
        <v/>
      </c>
      <c r="G898" s="5" t="str">
        <f>IF(ROW()=7,MAX([D_i]),"")</f>
        <v/>
      </c>
      <c r="H898" s="69" t="str">
        <f ca="1">IF(INDIRECT("A"&amp;ROW())="","",RANK([Data],[Data],1)+COUNTIF([Data],Tabulka249[[#This Row],[Data]])-1)</f>
        <v/>
      </c>
      <c r="I898" s="5" t="str">
        <f ca="1">IF(INDIRECT("A"&amp;ROW())="","",(Tabulka249[[#This Row],[Pořadí2 - i2]]-1)/COUNT([Data]))</f>
        <v/>
      </c>
      <c r="J898" s="5" t="str">
        <f ca="1">IF(INDIRECT("A"&amp;ROW())="","",H898/COUNT([Data]))</f>
        <v/>
      </c>
      <c r="K898" s="72" t="str">
        <f ca="1">IF(INDIRECT("A"&amp;ROW())="","",NORMDIST(Tabulka249[[#This Row],[Data]],$X$6,$X$7,1))</f>
        <v/>
      </c>
      <c r="L898" s="5" t="str">
        <f t="shared" ca="1" si="40"/>
        <v/>
      </c>
      <c r="M898" s="5" t="str">
        <f>IF(ROW()=7,MAX(Tabulka249[D_i]),"")</f>
        <v/>
      </c>
      <c r="N898" s="5"/>
      <c r="O898" s="80"/>
      <c r="P898" s="80"/>
      <c r="Q898" s="80"/>
      <c r="R898" s="76" t="str">
        <f>IF(ROW()=7,IF(SUM([pomocná])&gt;0,SUM([pomocná]),1.36/SQRT(COUNT(Tabulka249[Data]))),"")</f>
        <v/>
      </c>
      <c r="S898" s="79"/>
      <c r="T898" s="72"/>
      <c r="U898" s="72"/>
      <c r="V898" s="72"/>
    </row>
    <row r="899" spans="1:22">
      <c r="A899" s="4" t="str">
        <f>IF('Odhad parametrů populace'!D902="","",'Odhad parametrů populace'!D902)</f>
        <v/>
      </c>
      <c r="B899" s="69" t="str">
        <f ca="1">IF(INDIRECT("A"&amp;ROW())="","",RANK(A899,[Data],1))</f>
        <v/>
      </c>
      <c r="C899" s="5" t="str">
        <f ca="1">IF(INDIRECT("A"&amp;ROW())="","",(B899-1)/COUNT([Data]))</f>
        <v/>
      </c>
      <c r="D899" s="5" t="str">
        <f ca="1">IF(INDIRECT("A"&amp;ROW())="","",B899/COUNT([Data]))</f>
        <v/>
      </c>
      <c r="E899" t="str">
        <f t="shared" ca="1" si="41"/>
        <v/>
      </c>
      <c r="F899" s="5" t="str">
        <f t="shared" ca="1" si="39"/>
        <v/>
      </c>
      <c r="G899" s="5" t="str">
        <f>IF(ROW()=7,MAX([D_i]),"")</f>
        <v/>
      </c>
      <c r="H899" s="69" t="str">
        <f ca="1">IF(INDIRECT("A"&amp;ROW())="","",RANK([Data],[Data],1)+COUNTIF([Data],Tabulka249[[#This Row],[Data]])-1)</f>
        <v/>
      </c>
      <c r="I899" s="5" t="str">
        <f ca="1">IF(INDIRECT("A"&amp;ROW())="","",(Tabulka249[[#This Row],[Pořadí2 - i2]]-1)/COUNT([Data]))</f>
        <v/>
      </c>
      <c r="J899" s="5" t="str">
        <f ca="1">IF(INDIRECT("A"&amp;ROW())="","",H899/COUNT([Data]))</f>
        <v/>
      </c>
      <c r="K899" s="72" t="str">
        <f ca="1">IF(INDIRECT("A"&amp;ROW())="","",NORMDIST(Tabulka249[[#This Row],[Data]],$X$6,$X$7,1))</f>
        <v/>
      </c>
      <c r="L899" s="5" t="str">
        <f t="shared" ca="1" si="40"/>
        <v/>
      </c>
      <c r="M899" s="5" t="str">
        <f>IF(ROW()=7,MAX(Tabulka249[D_i]),"")</f>
        <v/>
      </c>
      <c r="N899" s="5"/>
      <c r="O899" s="80"/>
      <c r="P899" s="80"/>
      <c r="Q899" s="80"/>
      <c r="R899" s="76" t="str">
        <f>IF(ROW()=7,IF(SUM([pomocná])&gt;0,SUM([pomocná]),1.36/SQRT(COUNT(Tabulka249[Data]))),"")</f>
        <v/>
      </c>
      <c r="S899" s="79"/>
      <c r="T899" s="72"/>
      <c r="U899" s="72"/>
      <c r="V899" s="72"/>
    </row>
    <row r="900" spans="1:22">
      <c r="A900" s="4" t="str">
        <f>IF('Odhad parametrů populace'!D903="","",'Odhad parametrů populace'!D903)</f>
        <v/>
      </c>
      <c r="B900" s="69" t="str">
        <f ca="1">IF(INDIRECT("A"&amp;ROW())="","",RANK(A900,[Data],1))</f>
        <v/>
      </c>
      <c r="C900" s="5" t="str">
        <f ca="1">IF(INDIRECT("A"&amp;ROW())="","",(B900-1)/COUNT([Data]))</f>
        <v/>
      </c>
      <c r="D900" s="5" t="str">
        <f ca="1">IF(INDIRECT("A"&amp;ROW())="","",B900/COUNT([Data]))</f>
        <v/>
      </c>
      <c r="E900" t="str">
        <f t="shared" ca="1" si="41"/>
        <v/>
      </c>
      <c r="F900" s="5" t="str">
        <f t="shared" ca="1" si="39"/>
        <v/>
      </c>
      <c r="G900" s="5" t="str">
        <f>IF(ROW()=7,MAX([D_i]),"")</f>
        <v/>
      </c>
      <c r="H900" s="69" t="str">
        <f ca="1">IF(INDIRECT("A"&amp;ROW())="","",RANK([Data],[Data],1)+COUNTIF([Data],Tabulka249[[#This Row],[Data]])-1)</f>
        <v/>
      </c>
      <c r="I900" s="5" t="str">
        <f ca="1">IF(INDIRECT("A"&amp;ROW())="","",(Tabulka249[[#This Row],[Pořadí2 - i2]]-1)/COUNT([Data]))</f>
        <v/>
      </c>
      <c r="J900" s="5" t="str">
        <f ca="1">IF(INDIRECT("A"&amp;ROW())="","",H900/COUNT([Data]))</f>
        <v/>
      </c>
      <c r="K900" s="72" t="str">
        <f ca="1">IF(INDIRECT("A"&amp;ROW())="","",NORMDIST(Tabulka249[[#This Row],[Data]],$X$6,$X$7,1))</f>
        <v/>
      </c>
      <c r="L900" s="5" t="str">
        <f t="shared" ca="1" si="40"/>
        <v/>
      </c>
      <c r="M900" s="5" t="str">
        <f>IF(ROW()=7,MAX(Tabulka249[D_i]),"")</f>
        <v/>
      </c>
      <c r="N900" s="5"/>
      <c r="O900" s="80"/>
      <c r="P900" s="80"/>
      <c r="Q900" s="80"/>
      <c r="R900" s="76" t="str">
        <f>IF(ROW()=7,IF(SUM([pomocná])&gt;0,SUM([pomocná]),1.36/SQRT(COUNT(Tabulka249[Data]))),"")</f>
        <v/>
      </c>
      <c r="S900" s="79"/>
      <c r="T900" s="72"/>
      <c r="U900" s="72"/>
      <c r="V900" s="72"/>
    </row>
    <row r="901" spans="1:22">
      <c r="A901" s="4" t="str">
        <f>IF('Odhad parametrů populace'!D904="","",'Odhad parametrů populace'!D904)</f>
        <v/>
      </c>
      <c r="B901" s="69" t="str">
        <f ca="1">IF(INDIRECT("A"&amp;ROW())="","",RANK(A901,[Data],1))</f>
        <v/>
      </c>
      <c r="C901" s="5" t="str">
        <f ca="1">IF(INDIRECT("A"&amp;ROW())="","",(B901-1)/COUNT([Data]))</f>
        <v/>
      </c>
      <c r="D901" s="5" t="str">
        <f ca="1">IF(INDIRECT("A"&amp;ROW())="","",B901/COUNT([Data]))</f>
        <v/>
      </c>
      <c r="E901" t="str">
        <f t="shared" ca="1" si="41"/>
        <v/>
      </c>
      <c r="F901" s="5" t="str">
        <f t="shared" ca="1" si="39"/>
        <v/>
      </c>
      <c r="G901" s="5" t="str">
        <f>IF(ROW()=7,MAX([D_i]),"")</f>
        <v/>
      </c>
      <c r="H901" s="69" t="str">
        <f ca="1">IF(INDIRECT("A"&amp;ROW())="","",RANK([Data],[Data],1)+COUNTIF([Data],Tabulka249[[#This Row],[Data]])-1)</f>
        <v/>
      </c>
      <c r="I901" s="5" t="str">
        <f ca="1">IF(INDIRECT("A"&amp;ROW())="","",(Tabulka249[[#This Row],[Pořadí2 - i2]]-1)/COUNT([Data]))</f>
        <v/>
      </c>
      <c r="J901" s="5" t="str">
        <f ca="1">IF(INDIRECT("A"&amp;ROW())="","",H901/COUNT([Data]))</f>
        <v/>
      </c>
      <c r="K901" s="72" t="str">
        <f ca="1">IF(INDIRECT("A"&amp;ROW())="","",NORMDIST(Tabulka249[[#This Row],[Data]],$X$6,$X$7,1))</f>
        <v/>
      </c>
      <c r="L901" s="5" t="str">
        <f t="shared" ca="1" si="40"/>
        <v/>
      </c>
      <c r="M901" s="5" t="str">
        <f>IF(ROW()=7,MAX(Tabulka249[D_i]),"")</f>
        <v/>
      </c>
      <c r="N901" s="5"/>
      <c r="O901" s="80"/>
      <c r="P901" s="80"/>
      <c r="Q901" s="80"/>
      <c r="R901" s="76" t="str">
        <f>IF(ROW()=7,IF(SUM([pomocná])&gt;0,SUM([pomocná]),1.36/SQRT(COUNT(Tabulka249[Data]))),"")</f>
        <v/>
      </c>
      <c r="S901" s="79"/>
      <c r="T901" s="72"/>
      <c r="U901" s="72"/>
      <c r="V901" s="72"/>
    </row>
    <row r="902" spans="1:22">
      <c r="A902" s="4" t="str">
        <f>IF('Odhad parametrů populace'!D905="","",'Odhad parametrů populace'!D905)</f>
        <v/>
      </c>
      <c r="B902" s="69" t="str">
        <f ca="1">IF(INDIRECT("A"&amp;ROW())="","",RANK(A902,[Data],1))</f>
        <v/>
      </c>
      <c r="C902" s="5" t="str">
        <f ca="1">IF(INDIRECT("A"&amp;ROW())="","",(B902-1)/COUNT([Data]))</f>
        <v/>
      </c>
      <c r="D902" s="5" t="str">
        <f ca="1">IF(INDIRECT("A"&amp;ROW())="","",B902/COUNT([Data]))</f>
        <v/>
      </c>
      <c r="E902" t="str">
        <f t="shared" ca="1" si="41"/>
        <v/>
      </c>
      <c r="F902" s="5" t="str">
        <f t="shared" ca="1" si="39"/>
        <v/>
      </c>
      <c r="G902" s="5" t="str">
        <f>IF(ROW()=7,MAX([D_i]),"")</f>
        <v/>
      </c>
      <c r="H902" s="69" t="str">
        <f ca="1">IF(INDIRECT("A"&amp;ROW())="","",RANK([Data],[Data],1)+COUNTIF([Data],Tabulka249[[#This Row],[Data]])-1)</f>
        <v/>
      </c>
      <c r="I902" s="5" t="str">
        <f ca="1">IF(INDIRECT("A"&amp;ROW())="","",(Tabulka249[[#This Row],[Pořadí2 - i2]]-1)/COUNT([Data]))</f>
        <v/>
      </c>
      <c r="J902" s="5" t="str">
        <f ca="1">IF(INDIRECT("A"&amp;ROW())="","",H902/COUNT([Data]))</f>
        <v/>
      </c>
      <c r="K902" s="72" t="str">
        <f ca="1">IF(INDIRECT("A"&amp;ROW())="","",NORMDIST(Tabulka249[[#This Row],[Data]],$X$6,$X$7,1))</f>
        <v/>
      </c>
      <c r="L902" s="5" t="str">
        <f t="shared" ca="1" si="40"/>
        <v/>
      </c>
      <c r="M902" s="5" t="str">
        <f>IF(ROW()=7,MAX(Tabulka249[D_i]),"")</f>
        <v/>
      </c>
      <c r="N902" s="5"/>
      <c r="O902" s="80"/>
      <c r="P902" s="80"/>
      <c r="Q902" s="80"/>
      <c r="R902" s="76" t="str">
        <f>IF(ROW()=7,IF(SUM([pomocná])&gt;0,SUM([pomocná]),1.36/SQRT(COUNT(Tabulka249[Data]))),"")</f>
        <v/>
      </c>
      <c r="S902" s="79"/>
      <c r="T902" s="72"/>
      <c r="U902" s="72"/>
      <c r="V902" s="72"/>
    </row>
    <row r="903" spans="1:22">
      <c r="A903" s="4" t="str">
        <f>IF('Odhad parametrů populace'!D906="","",'Odhad parametrů populace'!D906)</f>
        <v/>
      </c>
      <c r="B903" s="69" t="str">
        <f ca="1">IF(INDIRECT("A"&amp;ROW())="","",RANK(A903,[Data],1))</f>
        <v/>
      </c>
      <c r="C903" s="5" t="str">
        <f ca="1">IF(INDIRECT("A"&amp;ROW())="","",(B903-1)/COUNT([Data]))</f>
        <v/>
      </c>
      <c r="D903" s="5" t="str">
        <f ca="1">IF(INDIRECT("A"&amp;ROW())="","",B903/COUNT([Data]))</f>
        <v/>
      </c>
      <c r="E903" t="str">
        <f t="shared" ca="1" si="41"/>
        <v/>
      </c>
      <c r="F903" s="5" t="str">
        <f t="shared" ref="F903:F966" ca="1" si="42">IF(INDIRECT("A"&amp;ROW())="","",MAX(ABS(C903-E903),ABS(D903-E903)))</f>
        <v/>
      </c>
      <c r="G903" s="5" t="str">
        <f>IF(ROW()=7,MAX([D_i]),"")</f>
        <v/>
      </c>
      <c r="H903" s="69" t="str">
        <f ca="1">IF(INDIRECT("A"&amp;ROW())="","",RANK([Data],[Data],1)+COUNTIF([Data],Tabulka249[[#This Row],[Data]])-1)</f>
        <v/>
      </c>
      <c r="I903" s="5" t="str">
        <f ca="1">IF(INDIRECT("A"&amp;ROW())="","",(Tabulka249[[#This Row],[Pořadí2 - i2]]-1)/COUNT([Data]))</f>
        <v/>
      </c>
      <c r="J903" s="5" t="str">
        <f ca="1">IF(INDIRECT("A"&amp;ROW())="","",H903/COUNT([Data]))</f>
        <v/>
      </c>
      <c r="K903" s="72" t="str">
        <f ca="1">IF(INDIRECT("A"&amp;ROW())="","",NORMDIST(Tabulka249[[#This Row],[Data]],$X$6,$X$7,1))</f>
        <v/>
      </c>
      <c r="L903" s="5" t="str">
        <f t="shared" ref="L903:L966" ca="1" si="43">IF(INDIRECT("A"&amp;ROW())="","",MAX(ABS(I903-K903),ABS(J903-K903)))</f>
        <v/>
      </c>
      <c r="M903" s="5" t="str">
        <f>IF(ROW()=7,MAX(Tabulka249[D_i]),"")</f>
        <v/>
      </c>
      <c r="N903" s="5"/>
      <c r="O903" s="80"/>
      <c r="P903" s="80"/>
      <c r="Q903" s="80"/>
      <c r="R903" s="76" t="str">
        <f>IF(ROW()=7,IF(SUM([pomocná])&gt;0,SUM([pomocná]),1.36/SQRT(COUNT(Tabulka249[Data]))),"")</f>
        <v/>
      </c>
      <c r="S903" s="79"/>
      <c r="T903" s="72"/>
      <c r="U903" s="72"/>
      <c r="V903" s="72"/>
    </row>
    <row r="904" spans="1:22">
      <c r="A904" s="4" t="str">
        <f>IF('Odhad parametrů populace'!D907="","",'Odhad parametrů populace'!D907)</f>
        <v/>
      </c>
      <c r="B904" s="69" t="str">
        <f ca="1">IF(INDIRECT("A"&amp;ROW())="","",RANK(A904,[Data],1))</f>
        <v/>
      </c>
      <c r="C904" s="5" t="str">
        <f ca="1">IF(INDIRECT("A"&amp;ROW())="","",(B904-1)/COUNT([Data]))</f>
        <v/>
      </c>
      <c r="D904" s="5" t="str">
        <f ca="1">IF(INDIRECT("A"&amp;ROW())="","",B904/COUNT([Data]))</f>
        <v/>
      </c>
      <c r="E904" t="str">
        <f t="shared" ref="E904:E967" ca="1" si="44">IF(INDIRECT("A"&amp;ROW())="","",NORMDIST(A904,$X$6,$X$7,1))</f>
        <v/>
      </c>
      <c r="F904" s="5" t="str">
        <f t="shared" ca="1" si="42"/>
        <v/>
      </c>
      <c r="G904" s="5" t="str">
        <f>IF(ROW()=7,MAX([D_i]),"")</f>
        <v/>
      </c>
      <c r="H904" s="69" t="str">
        <f ca="1">IF(INDIRECT("A"&amp;ROW())="","",RANK([Data],[Data],1)+COUNTIF([Data],Tabulka249[[#This Row],[Data]])-1)</f>
        <v/>
      </c>
      <c r="I904" s="5" t="str">
        <f ca="1">IF(INDIRECT("A"&amp;ROW())="","",(Tabulka249[[#This Row],[Pořadí2 - i2]]-1)/COUNT([Data]))</f>
        <v/>
      </c>
      <c r="J904" s="5" t="str">
        <f ca="1">IF(INDIRECT("A"&amp;ROW())="","",H904/COUNT([Data]))</f>
        <v/>
      </c>
      <c r="K904" s="72" t="str">
        <f ca="1">IF(INDIRECT("A"&amp;ROW())="","",NORMDIST(Tabulka249[[#This Row],[Data]],$X$6,$X$7,1))</f>
        <v/>
      </c>
      <c r="L904" s="5" t="str">
        <f t="shared" ca="1" si="43"/>
        <v/>
      </c>
      <c r="M904" s="5" t="str">
        <f>IF(ROW()=7,MAX(Tabulka249[D_i]),"")</f>
        <v/>
      </c>
      <c r="N904" s="5"/>
      <c r="O904" s="80"/>
      <c r="P904" s="80"/>
      <c r="Q904" s="80"/>
      <c r="R904" s="76" t="str">
        <f>IF(ROW()=7,IF(SUM([pomocná])&gt;0,SUM([pomocná]),1.36/SQRT(COUNT(Tabulka249[Data]))),"")</f>
        <v/>
      </c>
      <c r="S904" s="79"/>
      <c r="T904" s="72"/>
      <c r="U904" s="72"/>
      <c r="V904" s="72"/>
    </row>
    <row r="905" spans="1:22">
      <c r="A905" s="4" t="str">
        <f>IF('Odhad parametrů populace'!D908="","",'Odhad parametrů populace'!D908)</f>
        <v/>
      </c>
      <c r="B905" s="69" t="str">
        <f ca="1">IF(INDIRECT("A"&amp;ROW())="","",RANK(A905,[Data],1))</f>
        <v/>
      </c>
      <c r="C905" s="5" t="str">
        <f ca="1">IF(INDIRECT("A"&amp;ROW())="","",(B905-1)/COUNT([Data]))</f>
        <v/>
      </c>
      <c r="D905" s="5" t="str">
        <f ca="1">IF(INDIRECT("A"&amp;ROW())="","",B905/COUNT([Data]))</f>
        <v/>
      </c>
      <c r="E905" t="str">
        <f t="shared" ca="1" si="44"/>
        <v/>
      </c>
      <c r="F905" s="5" t="str">
        <f t="shared" ca="1" si="42"/>
        <v/>
      </c>
      <c r="G905" s="5" t="str">
        <f>IF(ROW()=7,MAX([D_i]),"")</f>
        <v/>
      </c>
      <c r="H905" s="69" t="str">
        <f ca="1">IF(INDIRECT("A"&amp;ROW())="","",RANK([Data],[Data],1)+COUNTIF([Data],Tabulka249[[#This Row],[Data]])-1)</f>
        <v/>
      </c>
      <c r="I905" s="5" t="str">
        <f ca="1">IF(INDIRECT("A"&amp;ROW())="","",(Tabulka249[[#This Row],[Pořadí2 - i2]]-1)/COUNT([Data]))</f>
        <v/>
      </c>
      <c r="J905" s="5" t="str">
        <f ca="1">IF(INDIRECT("A"&amp;ROW())="","",H905/COUNT([Data]))</f>
        <v/>
      </c>
      <c r="K905" s="72" t="str">
        <f ca="1">IF(INDIRECT("A"&amp;ROW())="","",NORMDIST(Tabulka249[[#This Row],[Data]],$X$6,$X$7,1))</f>
        <v/>
      </c>
      <c r="L905" s="5" t="str">
        <f t="shared" ca="1" si="43"/>
        <v/>
      </c>
      <c r="M905" s="5" t="str">
        <f>IF(ROW()=7,MAX(Tabulka249[D_i]),"")</f>
        <v/>
      </c>
      <c r="N905" s="5"/>
      <c r="O905" s="80"/>
      <c r="P905" s="80"/>
      <c r="Q905" s="80"/>
      <c r="R905" s="76" t="str">
        <f>IF(ROW()=7,IF(SUM([pomocná])&gt;0,SUM([pomocná]),1.36/SQRT(COUNT(Tabulka249[Data]))),"")</f>
        <v/>
      </c>
      <c r="S905" s="79"/>
      <c r="T905" s="72"/>
      <c r="U905" s="72"/>
      <c r="V905" s="72"/>
    </row>
    <row r="906" spans="1:22">
      <c r="A906" s="4" t="str">
        <f>IF('Odhad parametrů populace'!D909="","",'Odhad parametrů populace'!D909)</f>
        <v/>
      </c>
      <c r="B906" s="69" t="str">
        <f ca="1">IF(INDIRECT("A"&amp;ROW())="","",RANK(A906,[Data],1))</f>
        <v/>
      </c>
      <c r="C906" s="5" t="str">
        <f ca="1">IF(INDIRECT("A"&amp;ROW())="","",(B906-1)/COUNT([Data]))</f>
        <v/>
      </c>
      <c r="D906" s="5" t="str">
        <f ca="1">IF(INDIRECT("A"&amp;ROW())="","",B906/COUNT([Data]))</f>
        <v/>
      </c>
      <c r="E906" t="str">
        <f t="shared" ca="1" si="44"/>
        <v/>
      </c>
      <c r="F906" s="5" t="str">
        <f t="shared" ca="1" si="42"/>
        <v/>
      </c>
      <c r="G906" s="5" t="str">
        <f>IF(ROW()=7,MAX([D_i]),"")</f>
        <v/>
      </c>
      <c r="H906" s="69" t="str">
        <f ca="1">IF(INDIRECT("A"&amp;ROW())="","",RANK([Data],[Data],1)+COUNTIF([Data],Tabulka249[[#This Row],[Data]])-1)</f>
        <v/>
      </c>
      <c r="I906" s="5" t="str">
        <f ca="1">IF(INDIRECT("A"&amp;ROW())="","",(Tabulka249[[#This Row],[Pořadí2 - i2]]-1)/COUNT([Data]))</f>
        <v/>
      </c>
      <c r="J906" s="5" t="str">
        <f ca="1">IF(INDIRECT("A"&amp;ROW())="","",H906/COUNT([Data]))</f>
        <v/>
      </c>
      <c r="K906" s="72" t="str">
        <f ca="1">IF(INDIRECT("A"&amp;ROW())="","",NORMDIST(Tabulka249[[#This Row],[Data]],$X$6,$X$7,1))</f>
        <v/>
      </c>
      <c r="L906" s="5" t="str">
        <f t="shared" ca="1" si="43"/>
        <v/>
      </c>
      <c r="M906" s="5" t="str">
        <f>IF(ROW()=7,MAX(Tabulka249[D_i]),"")</f>
        <v/>
      </c>
      <c r="N906" s="5"/>
      <c r="O906" s="80"/>
      <c r="P906" s="80"/>
      <c r="Q906" s="80"/>
      <c r="R906" s="76" t="str">
        <f>IF(ROW()=7,IF(SUM([pomocná])&gt;0,SUM([pomocná]),1.36/SQRT(COUNT(Tabulka249[Data]))),"")</f>
        <v/>
      </c>
      <c r="S906" s="79"/>
      <c r="T906" s="72"/>
      <c r="U906" s="72"/>
      <c r="V906" s="72"/>
    </row>
    <row r="907" spans="1:22">
      <c r="A907" s="4" t="str">
        <f>IF('Odhad parametrů populace'!D910="","",'Odhad parametrů populace'!D910)</f>
        <v/>
      </c>
      <c r="B907" s="69" t="str">
        <f ca="1">IF(INDIRECT("A"&amp;ROW())="","",RANK(A907,[Data],1))</f>
        <v/>
      </c>
      <c r="C907" s="5" t="str">
        <f ca="1">IF(INDIRECT("A"&amp;ROW())="","",(B907-1)/COUNT([Data]))</f>
        <v/>
      </c>
      <c r="D907" s="5" t="str">
        <f ca="1">IF(INDIRECT("A"&amp;ROW())="","",B907/COUNT([Data]))</f>
        <v/>
      </c>
      <c r="E907" t="str">
        <f t="shared" ca="1" si="44"/>
        <v/>
      </c>
      <c r="F907" s="5" t="str">
        <f t="shared" ca="1" si="42"/>
        <v/>
      </c>
      <c r="G907" s="5" t="str">
        <f>IF(ROW()=7,MAX([D_i]),"")</f>
        <v/>
      </c>
      <c r="H907" s="69" t="str">
        <f ca="1">IF(INDIRECT("A"&amp;ROW())="","",RANK([Data],[Data],1)+COUNTIF([Data],Tabulka249[[#This Row],[Data]])-1)</f>
        <v/>
      </c>
      <c r="I907" s="5" t="str">
        <f ca="1">IF(INDIRECT("A"&amp;ROW())="","",(Tabulka249[[#This Row],[Pořadí2 - i2]]-1)/COUNT([Data]))</f>
        <v/>
      </c>
      <c r="J907" s="5" t="str">
        <f ca="1">IF(INDIRECT("A"&amp;ROW())="","",H907/COUNT([Data]))</f>
        <v/>
      </c>
      <c r="K907" s="72" t="str">
        <f ca="1">IF(INDIRECT("A"&amp;ROW())="","",NORMDIST(Tabulka249[[#This Row],[Data]],$X$6,$X$7,1))</f>
        <v/>
      </c>
      <c r="L907" s="5" t="str">
        <f t="shared" ca="1" si="43"/>
        <v/>
      </c>
      <c r="M907" s="5" t="str">
        <f>IF(ROW()=7,MAX(Tabulka249[D_i]),"")</f>
        <v/>
      </c>
      <c r="N907" s="5"/>
      <c r="O907" s="80"/>
      <c r="P907" s="80"/>
      <c r="Q907" s="80"/>
      <c r="R907" s="76" t="str">
        <f>IF(ROW()=7,IF(SUM([pomocná])&gt;0,SUM([pomocná]),1.36/SQRT(COUNT(Tabulka249[Data]))),"")</f>
        <v/>
      </c>
      <c r="S907" s="79"/>
      <c r="T907" s="72"/>
      <c r="U907" s="72"/>
      <c r="V907" s="72"/>
    </row>
    <row r="908" spans="1:22">
      <c r="A908" s="4" t="str">
        <f>IF('Odhad parametrů populace'!D911="","",'Odhad parametrů populace'!D911)</f>
        <v/>
      </c>
      <c r="B908" s="69" t="str">
        <f ca="1">IF(INDIRECT("A"&amp;ROW())="","",RANK(A908,[Data],1))</f>
        <v/>
      </c>
      <c r="C908" s="5" t="str">
        <f ca="1">IF(INDIRECT("A"&amp;ROW())="","",(B908-1)/COUNT([Data]))</f>
        <v/>
      </c>
      <c r="D908" s="5" t="str">
        <f ca="1">IF(INDIRECT("A"&amp;ROW())="","",B908/COUNT([Data]))</f>
        <v/>
      </c>
      <c r="E908" t="str">
        <f t="shared" ca="1" si="44"/>
        <v/>
      </c>
      <c r="F908" s="5" t="str">
        <f t="shared" ca="1" si="42"/>
        <v/>
      </c>
      <c r="G908" s="5" t="str">
        <f>IF(ROW()=7,MAX([D_i]),"")</f>
        <v/>
      </c>
      <c r="H908" s="69" t="str">
        <f ca="1">IF(INDIRECT("A"&amp;ROW())="","",RANK([Data],[Data],1)+COUNTIF([Data],Tabulka249[[#This Row],[Data]])-1)</f>
        <v/>
      </c>
      <c r="I908" s="5" t="str">
        <f ca="1">IF(INDIRECT("A"&amp;ROW())="","",(Tabulka249[[#This Row],[Pořadí2 - i2]]-1)/COUNT([Data]))</f>
        <v/>
      </c>
      <c r="J908" s="5" t="str">
        <f ca="1">IF(INDIRECT("A"&amp;ROW())="","",H908/COUNT([Data]))</f>
        <v/>
      </c>
      <c r="K908" s="72" t="str">
        <f ca="1">IF(INDIRECT("A"&amp;ROW())="","",NORMDIST(Tabulka249[[#This Row],[Data]],$X$6,$X$7,1))</f>
        <v/>
      </c>
      <c r="L908" s="5" t="str">
        <f t="shared" ca="1" si="43"/>
        <v/>
      </c>
      <c r="M908" s="5" t="str">
        <f>IF(ROW()=7,MAX(Tabulka249[D_i]),"")</f>
        <v/>
      </c>
      <c r="N908" s="5"/>
      <c r="O908" s="80"/>
      <c r="P908" s="80"/>
      <c r="Q908" s="80"/>
      <c r="R908" s="76" t="str">
        <f>IF(ROW()=7,IF(SUM([pomocná])&gt;0,SUM([pomocná]),1.36/SQRT(COUNT(Tabulka249[Data]))),"")</f>
        <v/>
      </c>
      <c r="S908" s="79"/>
      <c r="T908" s="72"/>
      <c r="U908" s="72"/>
      <c r="V908" s="72"/>
    </row>
    <row r="909" spans="1:22">
      <c r="A909" s="4" t="str">
        <f>IF('Odhad parametrů populace'!D912="","",'Odhad parametrů populace'!D912)</f>
        <v/>
      </c>
      <c r="B909" s="69" t="str">
        <f ca="1">IF(INDIRECT("A"&amp;ROW())="","",RANK(A909,[Data],1))</f>
        <v/>
      </c>
      <c r="C909" s="5" t="str">
        <f ca="1">IF(INDIRECT("A"&amp;ROW())="","",(B909-1)/COUNT([Data]))</f>
        <v/>
      </c>
      <c r="D909" s="5" t="str">
        <f ca="1">IF(INDIRECT("A"&amp;ROW())="","",B909/COUNT([Data]))</f>
        <v/>
      </c>
      <c r="E909" t="str">
        <f t="shared" ca="1" si="44"/>
        <v/>
      </c>
      <c r="F909" s="5" t="str">
        <f t="shared" ca="1" si="42"/>
        <v/>
      </c>
      <c r="G909" s="5" t="str">
        <f>IF(ROW()=7,MAX([D_i]),"")</f>
        <v/>
      </c>
      <c r="H909" s="69" t="str">
        <f ca="1">IF(INDIRECT("A"&amp;ROW())="","",RANK([Data],[Data],1)+COUNTIF([Data],Tabulka249[[#This Row],[Data]])-1)</f>
        <v/>
      </c>
      <c r="I909" s="5" t="str">
        <f ca="1">IF(INDIRECT("A"&amp;ROW())="","",(Tabulka249[[#This Row],[Pořadí2 - i2]]-1)/COUNT([Data]))</f>
        <v/>
      </c>
      <c r="J909" s="5" t="str">
        <f ca="1">IF(INDIRECT("A"&amp;ROW())="","",H909/COUNT([Data]))</f>
        <v/>
      </c>
      <c r="K909" s="72" t="str">
        <f ca="1">IF(INDIRECT("A"&amp;ROW())="","",NORMDIST(Tabulka249[[#This Row],[Data]],$X$6,$X$7,1))</f>
        <v/>
      </c>
      <c r="L909" s="5" t="str">
        <f t="shared" ca="1" si="43"/>
        <v/>
      </c>
      <c r="M909" s="5" t="str">
        <f>IF(ROW()=7,MAX(Tabulka249[D_i]),"")</f>
        <v/>
      </c>
      <c r="N909" s="5"/>
      <c r="O909" s="80"/>
      <c r="P909" s="80"/>
      <c r="Q909" s="80"/>
      <c r="R909" s="76" t="str">
        <f>IF(ROW()=7,IF(SUM([pomocná])&gt;0,SUM([pomocná]),1.36/SQRT(COUNT(Tabulka249[Data]))),"")</f>
        <v/>
      </c>
      <c r="S909" s="79"/>
      <c r="T909" s="72"/>
      <c r="U909" s="72"/>
      <c r="V909" s="72"/>
    </row>
    <row r="910" spans="1:22">
      <c r="A910" s="4" t="str">
        <f>IF('Odhad parametrů populace'!D913="","",'Odhad parametrů populace'!D913)</f>
        <v/>
      </c>
      <c r="B910" s="69" t="str">
        <f ca="1">IF(INDIRECT("A"&amp;ROW())="","",RANK(A910,[Data],1))</f>
        <v/>
      </c>
      <c r="C910" s="5" t="str">
        <f ca="1">IF(INDIRECT("A"&amp;ROW())="","",(B910-1)/COUNT([Data]))</f>
        <v/>
      </c>
      <c r="D910" s="5" t="str">
        <f ca="1">IF(INDIRECT("A"&amp;ROW())="","",B910/COUNT([Data]))</f>
        <v/>
      </c>
      <c r="E910" t="str">
        <f t="shared" ca="1" si="44"/>
        <v/>
      </c>
      <c r="F910" s="5" t="str">
        <f t="shared" ca="1" si="42"/>
        <v/>
      </c>
      <c r="G910" s="5" t="str">
        <f>IF(ROW()=7,MAX([D_i]),"")</f>
        <v/>
      </c>
      <c r="H910" s="69" t="str">
        <f ca="1">IF(INDIRECT("A"&amp;ROW())="","",RANK([Data],[Data],1)+COUNTIF([Data],Tabulka249[[#This Row],[Data]])-1)</f>
        <v/>
      </c>
      <c r="I910" s="5" t="str">
        <f ca="1">IF(INDIRECT("A"&amp;ROW())="","",(Tabulka249[[#This Row],[Pořadí2 - i2]]-1)/COUNT([Data]))</f>
        <v/>
      </c>
      <c r="J910" s="5" t="str">
        <f ca="1">IF(INDIRECT("A"&amp;ROW())="","",H910/COUNT([Data]))</f>
        <v/>
      </c>
      <c r="K910" s="72" t="str">
        <f ca="1">IF(INDIRECT("A"&amp;ROW())="","",NORMDIST(Tabulka249[[#This Row],[Data]],$X$6,$X$7,1))</f>
        <v/>
      </c>
      <c r="L910" s="5" t="str">
        <f t="shared" ca="1" si="43"/>
        <v/>
      </c>
      <c r="M910" s="5" t="str">
        <f>IF(ROW()=7,MAX(Tabulka249[D_i]),"")</f>
        <v/>
      </c>
      <c r="N910" s="5"/>
      <c r="O910" s="80"/>
      <c r="P910" s="80"/>
      <c r="Q910" s="80"/>
      <c r="R910" s="76" t="str">
        <f>IF(ROW()=7,IF(SUM([pomocná])&gt;0,SUM([pomocná]),1.36/SQRT(COUNT(Tabulka249[Data]))),"")</f>
        <v/>
      </c>
      <c r="S910" s="79"/>
      <c r="T910" s="72"/>
      <c r="U910" s="72"/>
      <c r="V910" s="72"/>
    </row>
    <row r="911" spans="1:22">
      <c r="A911" s="4" t="str">
        <f>IF('Odhad parametrů populace'!D914="","",'Odhad parametrů populace'!D914)</f>
        <v/>
      </c>
      <c r="B911" s="69" t="str">
        <f ca="1">IF(INDIRECT("A"&amp;ROW())="","",RANK(A911,[Data],1))</f>
        <v/>
      </c>
      <c r="C911" s="5" t="str">
        <f ca="1">IF(INDIRECT("A"&amp;ROW())="","",(B911-1)/COUNT([Data]))</f>
        <v/>
      </c>
      <c r="D911" s="5" t="str">
        <f ca="1">IF(INDIRECT("A"&amp;ROW())="","",B911/COUNT([Data]))</f>
        <v/>
      </c>
      <c r="E911" t="str">
        <f t="shared" ca="1" si="44"/>
        <v/>
      </c>
      <c r="F911" s="5" t="str">
        <f t="shared" ca="1" si="42"/>
        <v/>
      </c>
      <c r="G911" s="5" t="str">
        <f>IF(ROW()=7,MAX([D_i]),"")</f>
        <v/>
      </c>
      <c r="H911" s="69" t="str">
        <f ca="1">IF(INDIRECT("A"&amp;ROW())="","",RANK([Data],[Data],1)+COUNTIF([Data],Tabulka249[[#This Row],[Data]])-1)</f>
        <v/>
      </c>
      <c r="I911" s="5" t="str">
        <f ca="1">IF(INDIRECT("A"&amp;ROW())="","",(Tabulka249[[#This Row],[Pořadí2 - i2]]-1)/COUNT([Data]))</f>
        <v/>
      </c>
      <c r="J911" s="5" t="str">
        <f ca="1">IF(INDIRECT("A"&amp;ROW())="","",H911/COUNT([Data]))</f>
        <v/>
      </c>
      <c r="K911" s="72" t="str">
        <f ca="1">IF(INDIRECT("A"&amp;ROW())="","",NORMDIST(Tabulka249[[#This Row],[Data]],$X$6,$X$7,1))</f>
        <v/>
      </c>
      <c r="L911" s="5" t="str">
        <f t="shared" ca="1" si="43"/>
        <v/>
      </c>
      <c r="M911" s="5" t="str">
        <f>IF(ROW()=7,MAX(Tabulka249[D_i]),"")</f>
        <v/>
      </c>
      <c r="N911" s="5"/>
      <c r="O911" s="80"/>
      <c r="P911" s="80"/>
      <c r="Q911" s="80"/>
      <c r="R911" s="76" t="str">
        <f>IF(ROW()=7,IF(SUM([pomocná])&gt;0,SUM([pomocná]),1.36/SQRT(COUNT(Tabulka249[Data]))),"")</f>
        <v/>
      </c>
      <c r="S911" s="79"/>
      <c r="T911" s="72"/>
      <c r="U911" s="72"/>
      <c r="V911" s="72"/>
    </row>
    <row r="912" spans="1:22">
      <c r="A912" s="4" t="str">
        <f>IF('Odhad parametrů populace'!D915="","",'Odhad parametrů populace'!D915)</f>
        <v/>
      </c>
      <c r="B912" s="69" t="str">
        <f ca="1">IF(INDIRECT("A"&amp;ROW())="","",RANK(A912,[Data],1))</f>
        <v/>
      </c>
      <c r="C912" s="5" t="str">
        <f ca="1">IF(INDIRECT("A"&amp;ROW())="","",(B912-1)/COUNT([Data]))</f>
        <v/>
      </c>
      <c r="D912" s="5" t="str">
        <f ca="1">IF(INDIRECT("A"&amp;ROW())="","",B912/COUNT([Data]))</f>
        <v/>
      </c>
      <c r="E912" t="str">
        <f t="shared" ca="1" si="44"/>
        <v/>
      </c>
      <c r="F912" s="5" t="str">
        <f t="shared" ca="1" si="42"/>
        <v/>
      </c>
      <c r="G912" s="5" t="str">
        <f>IF(ROW()=7,MAX([D_i]),"")</f>
        <v/>
      </c>
      <c r="H912" s="69" t="str">
        <f ca="1">IF(INDIRECT("A"&amp;ROW())="","",RANK([Data],[Data],1)+COUNTIF([Data],Tabulka249[[#This Row],[Data]])-1)</f>
        <v/>
      </c>
      <c r="I912" s="5" t="str">
        <f ca="1">IF(INDIRECT("A"&amp;ROW())="","",(Tabulka249[[#This Row],[Pořadí2 - i2]]-1)/COUNT([Data]))</f>
        <v/>
      </c>
      <c r="J912" s="5" t="str">
        <f ca="1">IF(INDIRECT("A"&amp;ROW())="","",H912/COUNT([Data]))</f>
        <v/>
      </c>
      <c r="K912" s="72" t="str">
        <f ca="1">IF(INDIRECT("A"&amp;ROW())="","",NORMDIST(Tabulka249[[#This Row],[Data]],$X$6,$X$7,1))</f>
        <v/>
      </c>
      <c r="L912" s="5" t="str">
        <f t="shared" ca="1" si="43"/>
        <v/>
      </c>
      <c r="M912" s="5" t="str">
        <f>IF(ROW()=7,MAX(Tabulka249[D_i]),"")</f>
        <v/>
      </c>
      <c r="N912" s="5"/>
      <c r="O912" s="80"/>
      <c r="P912" s="80"/>
      <c r="Q912" s="80"/>
      <c r="R912" s="76" t="str">
        <f>IF(ROW()=7,IF(SUM([pomocná])&gt;0,SUM([pomocná]),1.36/SQRT(COUNT(Tabulka249[Data]))),"")</f>
        <v/>
      </c>
      <c r="S912" s="79"/>
      <c r="T912" s="72"/>
      <c r="U912" s="72"/>
      <c r="V912" s="72"/>
    </row>
    <row r="913" spans="1:22">
      <c r="A913" s="4" t="str">
        <f>IF('Odhad parametrů populace'!D916="","",'Odhad parametrů populace'!D916)</f>
        <v/>
      </c>
      <c r="B913" s="69" t="str">
        <f ca="1">IF(INDIRECT("A"&amp;ROW())="","",RANK(A913,[Data],1))</f>
        <v/>
      </c>
      <c r="C913" s="5" t="str">
        <f ca="1">IF(INDIRECT("A"&amp;ROW())="","",(B913-1)/COUNT([Data]))</f>
        <v/>
      </c>
      <c r="D913" s="5" t="str">
        <f ca="1">IF(INDIRECT("A"&amp;ROW())="","",B913/COUNT([Data]))</f>
        <v/>
      </c>
      <c r="E913" t="str">
        <f t="shared" ca="1" si="44"/>
        <v/>
      </c>
      <c r="F913" s="5" t="str">
        <f t="shared" ca="1" si="42"/>
        <v/>
      </c>
      <c r="G913" s="5" t="str">
        <f>IF(ROW()=7,MAX([D_i]),"")</f>
        <v/>
      </c>
      <c r="H913" s="69" t="str">
        <f ca="1">IF(INDIRECT("A"&amp;ROW())="","",RANK([Data],[Data],1)+COUNTIF([Data],Tabulka249[[#This Row],[Data]])-1)</f>
        <v/>
      </c>
      <c r="I913" s="5" t="str">
        <f ca="1">IF(INDIRECT("A"&amp;ROW())="","",(Tabulka249[[#This Row],[Pořadí2 - i2]]-1)/COUNT([Data]))</f>
        <v/>
      </c>
      <c r="J913" s="5" t="str">
        <f ca="1">IF(INDIRECT("A"&amp;ROW())="","",H913/COUNT([Data]))</f>
        <v/>
      </c>
      <c r="K913" s="72" t="str">
        <f ca="1">IF(INDIRECT("A"&amp;ROW())="","",NORMDIST(Tabulka249[[#This Row],[Data]],$X$6,$X$7,1))</f>
        <v/>
      </c>
      <c r="L913" s="5" t="str">
        <f t="shared" ca="1" si="43"/>
        <v/>
      </c>
      <c r="M913" s="5" t="str">
        <f>IF(ROW()=7,MAX(Tabulka249[D_i]),"")</f>
        <v/>
      </c>
      <c r="N913" s="5"/>
      <c r="O913" s="80"/>
      <c r="P913" s="80"/>
      <c r="Q913" s="80"/>
      <c r="R913" s="76" t="str">
        <f>IF(ROW()=7,IF(SUM([pomocná])&gt;0,SUM([pomocná]),1.36/SQRT(COUNT(Tabulka249[Data]))),"")</f>
        <v/>
      </c>
      <c r="S913" s="79"/>
      <c r="T913" s="72"/>
      <c r="U913" s="72"/>
      <c r="V913" s="72"/>
    </row>
    <row r="914" spans="1:22">
      <c r="A914" s="4" t="str">
        <f>IF('Odhad parametrů populace'!D917="","",'Odhad parametrů populace'!D917)</f>
        <v/>
      </c>
      <c r="B914" s="69" t="str">
        <f ca="1">IF(INDIRECT("A"&amp;ROW())="","",RANK(A914,[Data],1))</f>
        <v/>
      </c>
      <c r="C914" s="5" t="str">
        <f ca="1">IF(INDIRECT("A"&amp;ROW())="","",(B914-1)/COUNT([Data]))</f>
        <v/>
      </c>
      <c r="D914" s="5" t="str">
        <f ca="1">IF(INDIRECT("A"&amp;ROW())="","",B914/COUNT([Data]))</f>
        <v/>
      </c>
      <c r="E914" t="str">
        <f t="shared" ca="1" si="44"/>
        <v/>
      </c>
      <c r="F914" s="5" t="str">
        <f t="shared" ca="1" si="42"/>
        <v/>
      </c>
      <c r="G914" s="5" t="str">
        <f>IF(ROW()=7,MAX([D_i]),"")</f>
        <v/>
      </c>
      <c r="H914" s="69" t="str">
        <f ca="1">IF(INDIRECT("A"&amp;ROW())="","",RANK([Data],[Data],1)+COUNTIF([Data],Tabulka249[[#This Row],[Data]])-1)</f>
        <v/>
      </c>
      <c r="I914" s="5" t="str">
        <f ca="1">IF(INDIRECT("A"&amp;ROW())="","",(Tabulka249[[#This Row],[Pořadí2 - i2]]-1)/COUNT([Data]))</f>
        <v/>
      </c>
      <c r="J914" s="5" t="str">
        <f ca="1">IF(INDIRECT("A"&amp;ROW())="","",H914/COUNT([Data]))</f>
        <v/>
      </c>
      <c r="K914" s="72" t="str">
        <f ca="1">IF(INDIRECT("A"&amp;ROW())="","",NORMDIST(Tabulka249[[#This Row],[Data]],$X$6,$X$7,1))</f>
        <v/>
      </c>
      <c r="L914" s="5" t="str">
        <f t="shared" ca="1" si="43"/>
        <v/>
      </c>
      <c r="M914" s="5" t="str">
        <f>IF(ROW()=7,MAX(Tabulka249[D_i]),"")</f>
        <v/>
      </c>
      <c r="N914" s="5"/>
      <c r="O914" s="80"/>
      <c r="P914" s="80"/>
      <c r="Q914" s="80"/>
      <c r="R914" s="76" t="str">
        <f>IF(ROW()=7,IF(SUM([pomocná])&gt;0,SUM([pomocná]),1.36/SQRT(COUNT(Tabulka249[Data]))),"")</f>
        <v/>
      </c>
      <c r="S914" s="79"/>
      <c r="T914" s="72"/>
      <c r="U914" s="72"/>
      <c r="V914" s="72"/>
    </row>
    <row r="915" spans="1:22">
      <c r="A915" s="4" t="str">
        <f>IF('Odhad parametrů populace'!D918="","",'Odhad parametrů populace'!D918)</f>
        <v/>
      </c>
      <c r="B915" s="69" t="str">
        <f ca="1">IF(INDIRECT("A"&amp;ROW())="","",RANK(A915,[Data],1))</f>
        <v/>
      </c>
      <c r="C915" s="5" t="str">
        <f ca="1">IF(INDIRECT("A"&amp;ROW())="","",(B915-1)/COUNT([Data]))</f>
        <v/>
      </c>
      <c r="D915" s="5" t="str">
        <f ca="1">IF(INDIRECT("A"&amp;ROW())="","",B915/COUNT([Data]))</f>
        <v/>
      </c>
      <c r="E915" t="str">
        <f t="shared" ca="1" si="44"/>
        <v/>
      </c>
      <c r="F915" s="5" t="str">
        <f t="shared" ca="1" si="42"/>
        <v/>
      </c>
      <c r="G915" s="5" t="str">
        <f>IF(ROW()=7,MAX([D_i]),"")</f>
        <v/>
      </c>
      <c r="H915" s="69" t="str">
        <f ca="1">IF(INDIRECT("A"&amp;ROW())="","",RANK([Data],[Data],1)+COUNTIF([Data],Tabulka249[[#This Row],[Data]])-1)</f>
        <v/>
      </c>
      <c r="I915" s="5" t="str">
        <f ca="1">IF(INDIRECT("A"&amp;ROW())="","",(Tabulka249[[#This Row],[Pořadí2 - i2]]-1)/COUNT([Data]))</f>
        <v/>
      </c>
      <c r="J915" s="5" t="str">
        <f ca="1">IF(INDIRECT("A"&amp;ROW())="","",H915/COUNT([Data]))</f>
        <v/>
      </c>
      <c r="K915" s="72" t="str">
        <f ca="1">IF(INDIRECT("A"&amp;ROW())="","",NORMDIST(Tabulka249[[#This Row],[Data]],$X$6,$X$7,1))</f>
        <v/>
      </c>
      <c r="L915" s="5" t="str">
        <f t="shared" ca="1" si="43"/>
        <v/>
      </c>
      <c r="M915" s="5" t="str">
        <f>IF(ROW()=7,MAX(Tabulka249[D_i]),"")</f>
        <v/>
      </c>
      <c r="N915" s="5"/>
      <c r="O915" s="80"/>
      <c r="P915" s="80"/>
      <c r="Q915" s="80"/>
      <c r="R915" s="76" t="str">
        <f>IF(ROW()=7,IF(SUM([pomocná])&gt;0,SUM([pomocná]),1.36/SQRT(COUNT(Tabulka249[Data]))),"")</f>
        <v/>
      </c>
      <c r="S915" s="79"/>
      <c r="T915" s="72"/>
      <c r="U915" s="72"/>
      <c r="V915" s="72"/>
    </row>
    <row r="916" spans="1:22">
      <c r="A916" s="4" t="str">
        <f>IF('Odhad parametrů populace'!D919="","",'Odhad parametrů populace'!D919)</f>
        <v/>
      </c>
      <c r="B916" s="69" t="str">
        <f ca="1">IF(INDIRECT("A"&amp;ROW())="","",RANK(A916,[Data],1))</f>
        <v/>
      </c>
      <c r="C916" s="5" t="str">
        <f ca="1">IF(INDIRECT("A"&amp;ROW())="","",(B916-1)/COUNT([Data]))</f>
        <v/>
      </c>
      <c r="D916" s="5" t="str">
        <f ca="1">IF(INDIRECT("A"&amp;ROW())="","",B916/COUNT([Data]))</f>
        <v/>
      </c>
      <c r="E916" t="str">
        <f t="shared" ca="1" si="44"/>
        <v/>
      </c>
      <c r="F916" s="5" t="str">
        <f t="shared" ca="1" si="42"/>
        <v/>
      </c>
      <c r="G916" s="5" t="str">
        <f>IF(ROW()=7,MAX([D_i]),"")</f>
        <v/>
      </c>
      <c r="H916" s="69" t="str">
        <f ca="1">IF(INDIRECT("A"&amp;ROW())="","",RANK([Data],[Data],1)+COUNTIF([Data],Tabulka249[[#This Row],[Data]])-1)</f>
        <v/>
      </c>
      <c r="I916" s="5" t="str">
        <f ca="1">IF(INDIRECT("A"&amp;ROW())="","",(Tabulka249[[#This Row],[Pořadí2 - i2]]-1)/COUNT([Data]))</f>
        <v/>
      </c>
      <c r="J916" s="5" t="str">
        <f ca="1">IF(INDIRECT("A"&amp;ROW())="","",H916/COUNT([Data]))</f>
        <v/>
      </c>
      <c r="K916" s="72" t="str">
        <f ca="1">IF(INDIRECT("A"&amp;ROW())="","",NORMDIST(Tabulka249[[#This Row],[Data]],$X$6,$X$7,1))</f>
        <v/>
      </c>
      <c r="L916" s="5" t="str">
        <f t="shared" ca="1" si="43"/>
        <v/>
      </c>
      <c r="M916" s="5" t="str">
        <f>IF(ROW()=7,MAX(Tabulka249[D_i]),"")</f>
        <v/>
      </c>
      <c r="N916" s="5"/>
      <c r="O916" s="80"/>
      <c r="P916" s="80"/>
      <c r="Q916" s="80"/>
      <c r="R916" s="76" t="str">
        <f>IF(ROW()=7,IF(SUM([pomocná])&gt;0,SUM([pomocná]),1.36/SQRT(COUNT(Tabulka249[Data]))),"")</f>
        <v/>
      </c>
      <c r="S916" s="79"/>
      <c r="T916" s="72"/>
      <c r="U916" s="72"/>
      <c r="V916" s="72"/>
    </row>
    <row r="917" spans="1:22">
      <c r="A917" s="4" t="str">
        <f>IF('Odhad parametrů populace'!D920="","",'Odhad parametrů populace'!D920)</f>
        <v/>
      </c>
      <c r="B917" s="69" t="str">
        <f ca="1">IF(INDIRECT("A"&amp;ROW())="","",RANK(A917,[Data],1))</f>
        <v/>
      </c>
      <c r="C917" s="5" t="str">
        <f ca="1">IF(INDIRECT("A"&amp;ROW())="","",(B917-1)/COUNT([Data]))</f>
        <v/>
      </c>
      <c r="D917" s="5" t="str">
        <f ca="1">IF(INDIRECT("A"&amp;ROW())="","",B917/COUNT([Data]))</f>
        <v/>
      </c>
      <c r="E917" t="str">
        <f t="shared" ca="1" si="44"/>
        <v/>
      </c>
      <c r="F917" s="5" t="str">
        <f t="shared" ca="1" si="42"/>
        <v/>
      </c>
      <c r="G917" s="5" t="str">
        <f>IF(ROW()=7,MAX([D_i]),"")</f>
        <v/>
      </c>
      <c r="H917" s="69" t="str">
        <f ca="1">IF(INDIRECT("A"&amp;ROW())="","",RANK([Data],[Data],1)+COUNTIF([Data],Tabulka249[[#This Row],[Data]])-1)</f>
        <v/>
      </c>
      <c r="I917" s="5" t="str">
        <f ca="1">IF(INDIRECT("A"&amp;ROW())="","",(Tabulka249[[#This Row],[Pořadí2 - i2]]-1)/COUNT([Data]))</f>
        <v/>
      </c>
      <c r="J917" s="5" t="str">
        <f ca="1">IF(INDIRECT("A"&amp;ROW())="","",H917/COUNT([Data]))</f>
        <v/>
      </c>
      <c r="K917" s="72" t="str">
        <f ca="1">IF(INDIRECT("A"&amp;ROW())="","",NORMDIST(Tabulka249[[#This Row],[Data]],$X$6,$X$7,1))</f>
        <v/>
      </c>
      <c r="L917" s="5" t="str">
        <f t="shared" ca="1" si="43"/>
        <v/>
      </c>
      <c r="M917" s="5" t="str">
        <f>IF(ROW()=7,MAX(Tabulka249[D_i]),"")</f>
        <v/>
      </c>
      <c r="N917" s="5"/>
      <c r="O917" s="80"/>
      <c r="P917" s="80"/>
      <c r="Q917" s="80"/>
      <c r="R917" s="76" t="str">
        <f>IF(ROW()=7,IF(SUM([pomocná])&gt;0,SUM([pomocná]),1.36/SQRT(COUNT(Tabulka249[Data]))),"")</f>
        <v/>
      </c>
      <c r="S917" s="79"/>
      <c r="T917" s="72"/>
      <c r="U917" s="72"/>
      <c r="V917" s="72"/>
    </row>
    <row r="918" spans="1:22">
      <c r="A918" s="4" t="str">
        <f>IF('Odhad parametrů populace'!D921="","",'Odhad parametrů populace'!D921)</f>
        <v/>
      </c>
      <c r="B918" s="69" t="str">
        <f ca="1">IF(INDIRECT("A"&amp;ROW())="","",RANK(A918,[Data],1))</f>
        <v/>
      </c>
      <c r="C918" s="5" t="str">
        <f ca="1">IF(INDIRECT("A"&amp;ROW())="","",(B918-1)/COUNT([Data]))</f>
        <v/>
      </c>
      <c r="D918" s="5" t="str">
        <f ca="1">IF(INDIRECT("A"&amp;ROW())="","",B918/COUNT([Data]))</f>
        <v/>
      </c>
      <c r="E918" t="str">
        <f t="shared" ca="1" si="44"/>
        <v/>
      </c>
      <c r="F918" s="5" t="str">
        <f t="shared" ca="1" si="42"/>
        <v/>
      </c>
      <c r="G918" s="5" t="str">
        <f>IF(ROW()=7,MAX([D_i]),"")</f>
        <v/>
      </c>
      <c r="H918" s="69" t="str">
        <f ca="1">IF(INDIRECT("A"&amp;ROW())="","",RANK([Data],[Data],1)+COUNTIF([Data],Tabulka249[[#This Row],[Data]])-1)</f>
        <v/>
      </c>
      <c r="I918" s="5" t="str">
        <f ca="1">IF(INDIRECT("A"&amp;ROW())="","",(Tabulka249[[#This Row],[Pořadí2 - i2]]-1)/COUNT([Data]))</f>
        <v/>
      </c>
      <c r="J918" s="5" t="str">
        <f ca="1">IF(INDIRECT("A"&amp;ROW())="","",H918/COUNT([Data]))</f>
        <v/>
      </c>
      <c r="K918" s="72" t="str">
        <f ca="1">IF(INDIRECT("A"&amp;ROW())="","",NORMDIST(Tabulka249[[#This Row],[Data]],$X$6,$X$7,1))</f>
        <v/>
      </c>
      <c r="L918" s="5" t="str">
        <f t="shared" ca="1" si="43"/>
        <v/>
      </c>
      <c r="M918" s="5" t="str">
        <f>IF(ROW()=7,MAX(Tabulka249[D_i]),"")</f>
        <v/>
      </c>
      <c r="N918" s="5"/>
      <c r="O918" s="80"/>
      <c r="P918" s="80"/>
      <c r="Q918" s="80"/>
      <c r="R918" s="76" t="str">
        <f>IF(ROW()=7,IF(SUM([pomocná])&gt;0,SUM([pomocná]),1.36/SQRT(COUNT(Tabulka249[Data]))),"")</f>
        <v/>
      </c>
      <c r="S918" s="79"/>
      <c r="T918" s="72"/>
      <c r="U918" s="72"/>
      <c r="V918" s="72"/>
    </row>
    <row r="919" spans="1:22">
      <c r="A919" s="4" t="str">
        <f>IF('Odhad parametrů populace'!D922="","",'Odhad parametrů populace'!D922)</f>
        <v/>
      </c>
      <c r="B919" s="69" t="str">
        <f ca="1">IF(INDIRECT("A"&amp;ROW())="","",RANK(A919,[Data],1))</f>
        <v/>
      </c>
      <c r="C919" s="5" t="str">
        <f ca="1">IF(INDIRECT("A"&amp;ROW())="","",(B919-1)/COUNT([Data]))</f>
        <v/>
      </c>
      <c r="D919" s="5" t="str">
        <f ca="1">IF(INDIRECT("A"&amp;ROW())="","",B919/COUNT([Data]))</f>
        <v/>
      </c>
      <c r="E919" t="str">
        <f t="shared" ca="1" si="44"/>
        <v/>
      </c>
      <c r="F919" s="5" t="str">
        <f t="shared" ca="1" si="42"/>
        <v/>
      </c>
      <c r="G919" s="5" t="str">
        <f>IF(ROW()=7,MAX([D_i]),"")</f>
        <v/>
      </c>
      <c r="H919" s="69" t="str">
        <f ca="1">IF(INDIRECT("A"&amp;ROW())="","",RANK([Data],[Data],1)+COUNTIF([Data],Tabulka249[[#This Row],[Data]])-1)</f>
        <v/>
      </c>
      <c r="I919" s="5" t="str">
        <f ca="1">IF(INDIRECT("A"&amp;ROW())="","",(Tabulka249[[#This Row],[Pořadí2 - i2]]-1)/COUNT([Data]))</f>
        <v/>
      </c>
      <c r="J919" s="5" t="str">
        <f ca="1">IF(INDIRECT("A"&amp;ROW())="","",H919/COUNT([Data]))</f>
        <v/>
      </c>
      <c r="K919" s="72" t="str">
        <f ca="1">IF(INDIRECT("A"&amp;ROW())="","",NORMDIST(Tabulka249[[#This Row],[Data]],$X$6,$X$7,1))</f>
        <v/>
      </c>
      <c r="L919" s="5" t="str">
        <f t="shared" ca="1" si="43"/>
        <v/>
      </c>
      <c r="M919" s="5" t="str">
        <f>IF(ROW()=7,MAX(Tabulka249[D_i]),"")</f>
        <v/>
      </c>
      <c r="N919" s="5"/>
      <c r="O919" s="80"/>
      <c r="P919" s="80"/>
      <c r="Q919" s="80"/>
      <c r="R919" s="76" t="str">
        <f>IF(ROW()=7,IF(SUM([pomocná])&gt;0,SUM([pomocná]),1.36/SQRT(COUNT(Tabulka249[Data]))),"")</f>
        <v/>
      </c>
      <c r="S919" s="79"/>
      <c r="T919" s="72"/>
      <c r="U919" s="72"/>
      <c r="V919" s="72"/>
    </row>
    <row r="920" spans="1:22">
      <c r="A920" s="4" t="str">
        <f>IF('Odhad parametrů populace'!D923="","",'Odhad parametrů populace'!D923)</f>
        <v/>
      </c>
      <c r="B920" s="69" t="str">
        <f ca="1">IF(INDIRECT("A"&amp;ROW())="","",RANK(A920,[Data],1))</f>
        <v/>
      </c>
      <c r="C920" s="5" t="str">
        <f ca="1">IF(INDIRECT("A"&amp;ROW())="","",(B920-1)/COUNT([Data]))</f>
        <v/>
      </c>
      <c r="D920" s="5" t="str">
        <f ca="1">IF(INDIRECT("A"&amp;ROW())="","",B920/COUNT([Data]))</f>
        <v/>
      </c>
      <c r="E920" t="str">
        <f t="shared" ca="1" si="44"/>
        <v/>
      </c>
      <c r="F920" s="5" t="str">
        <f t="shared" ca="1" si="42"/>
        <v/>
      </c>
      <c r="G920" s="5" t="str">
        <f>IF(ROW()=7,MAX([D_i]),"")</f>
        <v/>
      </c>
      <c r="H920" s="69" t="str">
        <f ca="1">IF(INDIRECT("A"&amp;ROW())="","",RANK([Data],[Data],1)+COUNTIF([Data],Tabulka249[[#This Row],[Data]])-1)</f>
        <v/>
      </c>
      <c r="I920" s="5" t="str">
        <f ca="1">IF(INDIRECT("A"&amp;ROW())="","",(Tabulka249[[#This Row],[Pořadí2 - i2]]-1)/COUNT([Data]))</f>
        <v/>
      </c>
      <c r="J920" s="5" t="str">
        <f ca="1">IF(INDIRECT("A"&amp;ROW())="","",H920/COUNT([Data]))</f>
        <v/>
      </c>
      <c r="K920" s="72" t="str">
        <f ca="1">IF(INDIRECT("A"&amp;ROW())="","",NORMDIST(Tabulka249[[#This Row],[Data]],$X$6,$X$7,1))</f>
        <v/>
      </c>
      <c r="L920" s="5" t="str">
        <f t="shared" ca="1" si="43"/>
        <v/>
      </c>
      <c r="M920" s="5" t="str">
        <f>IF(ROW()=7,MAX(Tabulka249[D_i]),"")</f>
        <v/>
      </c>
      <c r="N920" s="5"/>
      <c r="O920" s="80"/>
      <c r="P920" s="80"/>
      <c r="Q920" s="80"/>
      <c r="R920" s="76" t="str">
        <f>IF(ROW()=7,IF(SUM([pomocná])&gt;0,SUM([pomocná]),1.36/SQRT(COUNT(Tabulka249[Data]))),"")</f>
        <v/>
      </c>
      <c r="S920" s="79"/>
      <c r="T920" s="72"/>
      <c r="U920" s="72"/>
      <c r="V920" s="72"/>
    </row>
    <row r="921" spans="1:22">
      <c r="A921" s="4" t="str">
        <f>IF('Odhad parametrů populace'!D924="","",'Odhad parametrů populace'!D924)</f>
        <v/>
      </c>
      <c r="B921" s="69" t="str">
        <f ca="1">IF(INDIRECT("A"&amp;ROW())="","",RANK(A921,[Data],1))</f>
        <v/>
      </c>
      <c r="C921" s="5" t="str">
        <f ca="1">IF(INDIRECT("A"&amp;ROW())="","",(B921-1)/COUNT([Data]))</f>
        <v/>
      </c>
      <c r="D921" s="5" t="str">
        <f ca="1">IF(INDIRECT("A"&amp;ROW())="","",B921/COUNT([Data]))</f>
        <v/>
      </c>
      <c r="E921" t="str">
        <f t="shared" ca="1" si="44"/>
        <v/>
      </c>
      <c r="F921" s="5" t="str">
        <f t="shared" ca="1" si="42"/>
        <v/>
      </c>
      <c r="G921" s="5" t="str">
        <f>IF(ROW()=7,MAX([D_i]),"")</f>
        <v/>
      </c>
      <c r="H921" s="69" t="str">
        <f ca="1">IF(INDIRECT("A"&amp;ROW())="","",RANK([Data],[Data],1)+COUNTIF([Data],Tabulka249[[#This Row],[Data]])-1)</f>
        <v/>
      </c>
      <c r="I921" s="5" t="str">
        <f ca="1">IF(INDIRECT("A"&amp;ROW())="","",(Tabulka249[[#This Row],[Pořadí2 - i2]]-1)/COUNT([Data]))</f>
        <v/>
      </c>
      <c r="J921" s="5" t="str">
        <f ca="1">IF(INDIRECT("A"&amp;ROW())="","",H921/COUNT([Data]))</f>
        <v/>
      </c>
      <c r="K921" s="72" t="str">
        <f ca="1">IF(INDIRECT("A"&amp;ROW())="","",NORMDIST(Tabulka249[[#This Row],[Data]],$X$6,$X$7,1))</f>
        <v/>
      </c>
      <c r="L921" s="5" t="str">
        <f t="shared" ca="1" si="43"/>
        <v/>
      </c>
      <c r="M921" s="5" t="str">
        <f>IF(ROW()=7,MAX(Tabulka249[D_i]),"")</f>
        <v/>
      </c>
      <c r="N921" s="5"/>
      <c r="O921" s="80"/>
      <c r="P921" s="80"/>
      <c r="Q921" s="80"/>
      <c r="R921" s="76" t="str">
        <f>IF(ROW()=7,IF(SUM([pomocná])&gt;0,SUM([pomocná]),1.36/SQRT(COUNT(Tabulka249[Data]))),"")</f>
        <v/>
      </c>
      <c r="S921" s="79"/>
      <c r="T921" s="72"/>
      <c r="U921" s="72"/>
      <c r="V921" s="72"/>
    </row>
    <row r="922" spans="1:22">
      <c r="A922" s="4" t="str">
        <f>IF('Odhad parametrů populace'!D925="","",'Odhad parametrů populace'!D925)</f>
        <v/>
      </c>
      <c r="B922" s="69" t="str">
        <f ca="1">IF(INDIRECT("A"&amp;ROW())="","",RANK(A922,[Data],1))</f>
        <v/>
      </c>
      <c r="C922" s="5" t="str">
        <f ca="1">IF(INDIRECT("A"&amp;ROW())="","",(B922-1)/COUNT([Data]))</f>
        <v/>
      </c>
      <c r="D922" s="5" t="str">
        <f ca="1">IF(INDIRECT("A"&amp;ROW())="","",B922/COUNT([Data]))</f>
        <v/>
      </c>
      <c r="E922" t="str">
        <f t="shared" ca="1" si="44"/>
        <v/>
      </c>
      <c r="F922" s="5" t="str">
        <f t="shared" ca="1" si="42"/>
        <v/>
      </c>
      <c r="G922" s="5" t="str">
        <f>IF(ROW()=7,MAX([D_i]),"")</f>
        <v/>
      </c>
      <c r="H922" s="69" t="str">
        <f ca="1">IF(INDIRECT("A"&amp;ROW())="","",RANK([Data],[Data],1)+COUNTIF([Data],Tabulka249[[#This Row],[Data]])-1)</f>
        <v/>
      </c>
      <c r="I922" s="5" t="str">
        <f ca="1">IF(INDIRECT("A"&amp;ROW())="","",(Tabulka249[[#This Row],[Pořadí2 - i2]]-1)/COUNT([Data]))</f>
        <v/>
      </c>
      <c r="J922" s="5" t="str">
        <f ca="1">IF(INDIRECT("A"&amp;ROW())="","",H922/COUNT([Data]))</f>
        <v/>
      </c>
      <c r="K922" s="72" t="str">
        <f ca="1">IF(INDIRECT("A"&amp;ROW())="","",NORMDIST(Tabulka249[[#This Row],[Data]],$X$6,$X$7,1))</f>
        <v/>
      </c>
      <c r="L922" s="5" t="str">
        <f t="shared" ca="1" si="43"/>
        <v/>
      </c>
      <c r="M922" s="5" t="str">
        <f>IF(ROW()=7,MAX(Tabulka249[D_i]),"")</f>
        <v/>
      </c>
      <c r="N922" s="5"/>
      <c r="O922" s="80"/>
      <c r="P922" s="80"/>
      <c r="Q922" s="80"/>
      <c r="R922" s="76" t="str">
        <f>IF(ROW()=7,IF(SUM([pomocná])&gt;0,SUM([pomocná]),1.36/SQRT(COUNT(Tabulka249[Data]))),"")</f>
        <v/>
      </c>
      <c r="S922" s="79"/>
      <c r="T922" s="72"/>
      <c r="U922" s="72"/>
      <c r="V922" s="72"/>
    </row>
    <row r="923" spans="1:22">
      <c r="A923" s="4" t="str">
        <f>IF('Odhad parametrů populace'!D926="","",'Odhad parametrů populace'!D926)</f>
        <v/>
      </c>
      <c r="B923" s="69" t="str">
        <f ca="1">IF(INDIRECT("A"&amp;ROW())="","",RANK(A923,[Data],1))</f>
        <v/>
      </c>
      <c r="C923" s="5" t="str">
        <f ca="1">IF(INDIRECT("A"&amp;ROW())="","",(B923-1)/COUNT([Data]))</f>
        <v/>
      </c>
      <c r="D923" s="5" t="str">
        <f ca="1">IF(INDIRECT("A"&amp;ROW())="","",B923/COUNT([Data]))</f>
        <v/>
      </c>
      <c r="E923" t="str">
        <f t="shared" ca="1" si="44"/>
        <v/>
      </c>
      <c r="F923" s="5" t="str">
        <f t="shared" ca="1" si="42"/>
        <v/>
      </c>
      <c r="G923" s="5" t="str">
        <f>IF(ROW()=7,MAX([D_i]),"")</f>
        <v/>
      </c>
      <c r="H923" s="69" t="str">
        <f ca="1">IF(INDIRECT("A"&amp;ROW())="","",RANK([Data],[Data],1)+COUNTIF([Data],Tabulka249[[#This Row],[Data]])-1)</f>
        <v/>
      </c>
      <c r="I923" s="5" t="str">
        <f ca="1">IF(INDIRECT("A"&amp;ROW())="","",(Tabulka249[[#This Row],[Pořadí2 - i2]]-1)/COUNT([Data]))</f>
        <v/>
      </c>
      <c r="J923" s="5" t="str">
        <f ca="1">IF(INDIRECT("A"&amp;ROW())="","",H923/COUNT([Data]))</f>
        <v/>
      </c>
      <c r="K923" s="72" t="str">
        <f ca="1">IF(INDIRECT("A"&amp;ROW())="","",NORMDIST(Tabulka249[[#This Row],[Data]],$X$6,$X$7,1))</f>
        <v/>
      </c>
      <c r="L923" s="5" t="str">
        <f t="shared" ca="1" si="43"/>
        <v/>
      </c>
      <c r="M923" s="5" t="str">
        <f>IF(ROW()=7,MAX(Tabulka249[D_i]),"")</f>
        <v/>
      </c>
      <c r="N923" s="5"/>
      <c r="O923" s="80"/>
      <c r="P923" s="80"/>
      <c r="Q923" s="80"/>
      <c r="R923" s="76" t="str">
        <f>IF(ROW()=7,IF(SUM([pomocná])&gt;0,SUM([pomocná]),1.36/SQRT(COUNT(Tabulka249[Data]))),"")</f>
        <v/>
      </c>
      <c r="S923" s="79"/>
      <c r="T923" s="72"/>
      <c r="U923" s="72"/>
      <c r="V923" s="72"/>
    </row>
    <row r="924" spans="1:22">
      <c r="A924" s="4" t="str">
        <f>IF('Odhad parametrů populace'!D927="","",'Odhad parametrů populace'!D927)</f>
        <v/>
      </c>
      <c r="B924" s="69" t="str">
        <f ca="1">IF(INDIRECT("A"&amp;ROW())="","",RANK(A924,[Data],1))</f>
        <v/>
      </c>
      <c r="C924" s="5" t="str">
        <f ca="1">IF(INDIRECT("A"&amp;ROW())="","",(B924-1)/COUNT([Data]))</f>
        <v/>
      </c>
      <c r="D924" s="5" t="str">
        <f ca="1">IF(INDIRECT("A"&amp;ROW())="","",B924/COUNT([Data]))</f>
        <v/>
      </c>
      <c r="E924" t="str">
        <f t="shared" ca="1" si="44"/>
        <v/>
      </c>
      <c r="F924" s="5" t="str">
        <f t="shared" ca="1" si="42"/>
        <v/>
      </c>
      <c r="G924" s="5" t="str">
        <f>IF(ROW()=7,MAX([D_i]),"")</f>
        <v/>
      </c>
      <c r="H924" s="69" t="str">
        <f ca="1">IF(INDIRECT("A"&amp;ROW())="","",RANK([Data],[Data],1)+COUNTIF([Data],Tabulka249[[#This Row],[Data]])-1)</f>
        <v/>
      </c>
      <c r="I924" s="5" t="str">
        <f ca="1">IF(INDIRECT("A"&amp;ROW())="","",(Tabulka249[[#This Row],[Pořadí2 - i2]]-1)/COUNT([Data]))</f>
        <v/>
      </c>
      <c r="J924" s="5" t="str">
        <f ca="1">IF(INDIRECT("A"&amp;ROW())="","",H924/COUNT([Data]))</f>
        <v/>
      </c>
      <c r="K924" s="72" t="str">
        <f ca="1">IF(INDIRECT("A"&amp;ROW())="","",NORMDIST(Tabulka249[[#This Row],[Data]],$X$6,$X$7,1))</f>
        <v/>
      </c>
      <c r="L924" s="5" t="str">
        <f t="shared" ca="1" si="43"/>
        <v/>
      </c>
      <c r="M924" s="5" t="str">
        <f>IF(ROW()=7,MAX(Tabulka249[D_i]),"")</f>
        <v/>
      </c>
      <c r="N924" s="5"/>
      <c r="O924" s="80"/>
      <c r="P924" s="80"/>
      <c r="Q924" s="80"/>
      <c r="R924" s="76" t="str">
        <f>IF(ROW()=7,IF(SUM([pomocná])&gt;0,SUM([pomocná]),1.36/SQRT(COUNT(Tabulka249[Data]))),"")</f>
        <v/>
      </c>
      <c r="S924" s="79"/>
      <c r="T924" s="72"/>
      <c r="U924" s="72"/>
      <c r="V924" s="72"/>
    </row>
    <row r="925" spans="1:22">
      <c r="A925" s="4" t="str">
        <f>IF('Odhad parametrů populace'!D928="","",'Odhad parametrů populace'!D928)</f>
        <v/>
      </c>
      <c r="B925" s="69" t="str">
        <f ca="1">IF(INDIRECT("A"&amp;ROW())="","",RANK(A925,[Data],1))</f>
        <v/>
      </c>
      <c r="C925" s="5" t="str">
        <f ca="1">IF(INDIRECT("A"&amp;ROW())="","",(B925-1)/COUNT([Data]))</f>
        <v/>
      </c>
      <c r="D925" s="5" t="str">
        <f ca="1">IF(INDIRECT("A"&amp;ROW())="","",B925/COUNT([Data]))</f>
        <v/>
      </c>
      <c r="E925" t="str">
        <f t="shared" ca="1" si="44"/>
        <v/>
      </c>
      <c r="F925" s="5" t="str">
        <f t="shared" ca="1" si="42"/>
        <v/>
      </c>
      <c r="G925" s="5" t="str">
        <f>IF(ROW()=7,MAX([D_i]),"")</f>
        <v/>
      </c>
      <c r="H925" s="69" t="str">
        <f ca="1">IF(INDIRECT("A"&amp;ROW())="","",RANK([Data],[Data],1)+COUNTIF([Data],Tabulka249[[#This Row],[Data]])-1)</f>
        <v/>
      </c>
      <c r="I925" s="5" t="str">
        <f ca="1">IF(INDIRECT("A"&amp;ROW())="","",(Tabulka249[[#This Row],[Pořadí2 - i2]]-1)/COUNT([Data]))</f>
        <v/>
      </c>
      <c r="J925" s="5" t="str">
        <f ca="1">IF(INDIRECT("A"&amp;ROW())="","",H925/COUNT([Data]))</f>
        <v/>
      </c>
      <c r="K925" s="72" t="str">
        <f ca="1">IF(INDIRECT("A"&amp;ROW())="","",NORMDIST(Tabulka249[[#This Row],[Data]],$X$6,$X$7,1))</f>
        <v/>
      </c>
      <c r="L925" s="5" t="str">
        <f t="shared" ca="1" si="43"/>
        <v/>
      </c>
      <c r="M925" s="5" t="str">
        <f>IF(ROW()=7,MAX(Tabulka249[D_i]),"")</f>
        <v/>
      </c>
      <c r="N925" s="5"/>
      <c r="O925" s="80"/>
      <c r="P925" s="80"/>
      <c r="Q925" s="80"/>
      <c r="R925" s="76" t="str">
        <f>IF(ROW()=7,IF(SUM([pomocná])&gt;0,SUM([pomocná]),1.36/SQRT(COUNT(Tabulka249[Data]))),"")</f>
        <v/>
      </c>
      <c r="S925" s="79"/>
      <c r="T925" s="72"/>
      <c r="U925" s="72"/>
      <c r="V925" s="72"/>
    </row>
    <row r="926" spans="1:22">
      <c r="A926" s="4" t="str">
        <f>IF('Odhad parametrů populace'!D929="","",'Odhad parametrů populace'!D929)</f>
        <v/>
      </c>
      <c r="B926" s="69" t="str">
        <f ca="1">IF(INDIRECT("A"&amp;ROW())="","",RANK(A926,[Data],1))</f>
        <v/>
      </c>
      <c r="C926" s="5" t="str">
        <f ca="1">IF(INDIRECT("A"&amp;ROW())="","",(B926-1)/COUNT([Data]))</f>
        <v/>
      </c>
      <c r="D926" s="5" t="str">
        <f ca="1">IF(INDIRECT("A"&amp;ROW())="","",B926/COUNT([Data]))</f>
        <v/>
      </c>
      <c r="E926" t="str">
        <f t="shared" ca="1" si="44"/>
        <v/>
      </c>
      <c r="F926" s="5" t="str">
        <f t="shared" ca="1" si="42"/>
        <v/>
      </c>
      <c r="G926" s="5" t="str">
        <f>IF(ROW()=7,MAX([D_i]),"")</f>
        <v/>
      </c>
      <c r="H926" s="69" t="str">
        <f ca="1">IF(INDIRECT("A"&amp;ROW())="","",RANK([Data],[Data],1)+COUNTIF([Data],Tabulka249[[#This Row],[Data]])-1)</f>
        <v/>
      </c>
      <c r="I926" s="5" t="str">
        <f ca="1">IF(INDIRECT("A"&amp;ROW())="","",(Tabulka249[[#This Row],[Pořadí2 - i2]]-1)/COUNT([Data]))</f>
        <v/>
      </c>
      <c r="J926" s="5" t="str">
        <f ca="1">IF(INDIRECT("A"&amp;ROW())="","",H926/COUNT([Data]))</f>
        <v/>
      </c>
      <c r="K926" s="72" t="str">
        <f ca="1">IF(INDIRECT("A"&amp;ROW())="","",NORMDIST(Tabulka249[[#This Row],[Data]],$X$6,$X$7,1))</f>
        <v/>
      </c>
      <c r="L926" s="5" t="str">
        <f t="shared" ca="1" si="43"/>
        <v/>
      </c>
      <c r="M926" s="5" t="str">
        <f>IF(ROW()=7,MAX(Tabulka249[D_i]),"")</f>
        <v/>
      </c>
      <c r="N926" s="5"/>
      <c r="O926" s="80"/>
      <c r="P926" s="80"/>
      <c r="Q926" s="80"/>
      <c r="R926" s="76" t="str">
        <f>IF(ROW()=7,IF(SUM([pomocná])&gt;0,SUM([pomocná]),1.36/SQRT(COUNT(Tabulka249[Data]))),"")</f>
        <v/>
      </c>
      <c r="S926" s="79"/>
      <c r="T926" s="72"/>
      <c r="U926" s="72"/>
      <c r="V926" s="72"/>
    </row>
    <row r="927" spans="1:22">
      <c r="A927" s="4" t="str">
        <f>IF('Odhad parametrů populace'!D930="","",'Odhad parametrů populace'!D930)</f>
        <v/>
      </c>
      <c r="B927" s="69" t="str">
        <f ca="1">IF(INDIRECT("A"&amp;ROW())="","",RANK(A927,[Data],1))</f>
        <v/>
      </c>
      <c r="C927" s="5" t="str">
        <f ca="1">IF(INDIRECT("A"&amp;ROW())="","",(B927-1)/COUNT([Data]))</f>
        <v/>
      </c>
      <c r="D927" s="5" t="str">
        <f ca="1">IF(INDIRECT("A"&amp;ROW())="","",B927/COUNT([Data]))</f>
        <v/>
      </c>
      <c r="E927" t="str">
        <f t="shared" ca="1" si="44"/>
        <v/>
      </c>
      <c r="F927" s="5" t="str">
        <f t="shared" ca="1" si="42"/>
        <v/>
      </c>
      <c r="G927" s="5" t="str">
        <f>IF(ROW()=7,MAX([D_i]),"")</f>
        <v/>
      </c>
      <c r="H927" s="69" t="str">
        <f ca="1">IF(INDIRECT("A"&amp;ROW())="","",RANK([Data],[Data],1)+COUNTIF([Data],Tabulka249[[#This Row],[Data]])-1)</f>
        <v/>
      </c>
      <c r="I927" s="5" t="str">
        <f ca="1">IF(INDIRECT("A"&amp;ROW())="","",(Tabulka249[[#This Row],[Pořadí2 - i2]]-1)/COUNT([Data]))</f>
        <v/>
      </c>
      <c r="J927" s="5" t="str">
        <f ca="1">IF(INDIRECT("A"&amp;ROW())="","",H927/COUNT([Data]))</f>
        <v/>
      </c>
      <c r="K927" s="72" t="str">
        <f ca="1">IF(INDIRECT("A"&amp;ROW())="","",NORMDIST(Tabulka249[[#This Row],[Data]],$X$6,$X$7,1))</f>
        <v/>
      </c>
      <c r="L927" s="5" t="str">
        <f t="shared" ca="1" si="43"/>
        <v/>
      </c>
      <c r="M927" s="5" t="str">
        <f>IF(ROW()=7,MAX(Tabulka249[D_i]),"")</f>
        <v/>
      </c>
      <c r="N927" s="5"/>
      <c r="O927" s="80"/>
      <c r="P927" s="80"/>
      <c r="Q927" s="80"/>
      <c r="R927" s="76" t="str">
        <f>IF(ROW()=7,IF(SUM([pomocná])&gt;0,SUM([pomocná]),1.36/SQRT(COUNT(Tabulka249[Data]))),"")</f>
        <v/>
      </c>
      <c r="S927" s="79"/>
      <c r="T927" s="72"/>
      <c r="U927" s="72"/>
      <c r="V927" s="72"/>
    </row>
    <row r="928" spans="1:22">
      <c r="A928" s="4" t="str">
        <f>IF('Odhad parametrů populace'!D931="","",'Odhad parametrů populace'!D931)</f>
        <v/>
      </c>
      <c r="B928" s="69" t="str">
        <f ca="1">IF(INDIRECT("A"&amp;ROW())="","",RANK(A928,[Data],1))</f>
        <v/>
      </c>
      <c r="C928" s="5" t="str">
        <f ca="1">IF(INDIRECT("A"&amp;ROW())="","",(B928-1)/COUNT([Data]))</f>
        <v/>
      </c>
      <c r="D928" s="5" t="str">
        <f ca="1">IF(INDIRECT("A"&amp;ROW())="","",B928/COUNT([Data]))</f>
        <v/>
      </c>
      <c r="E928" t="str">
        <f t="shared" ca="1" si="44"/>
        <v/>
      </c>
      <c r="F928" s="5" t="str">
        <f t="shared" ca="1" si="42"/>
        <v/>
      </c>
      <c r="G928" s="5" t="str">
        <f>IF(ROW()=7,MAX([D_i]),"")</f>
        <v/>
      </c>
      <c r="H928" s="69" t="str">
        <f ca="1">IF(INDIRECT("A"&amp;ROW())="","",RANK([Data],[Data],1)+COUNTIF([Data],Tabulka249[[#This Row],[Data]])-1)</f>
        <v/>
      </c>
      <c r="I928" s="5" t="str">
        <f ca="1">IF(INDIRECT("A"&amp;ROW())="","",(Tabulka249[[#This Row],[Pořadí2 - i2]]-1)/COUNT([Data]))</f>
        <v/>
      </c>
      <c r="J928" s="5" t="str">
        <f ca="1">IF(INDIRECT("A"&amp;ROW())="","",H928/COUNT([Data]))</f>
        <v/>
      </c>
      <c r="K928" s="72" t="str">
        <f ca="1">IF(INDIRECT("A"&amp;ROW())="","",NORMDIST(Tabulka249[[#This Row],[Data]],$X$6,$X$7,1))</f>
        <v/>
      </c>
      <c r="L928" s="5" t="str">
        <f t="shared" ca="1" si="43"/>
        <v/>
      </c>
      <c r="M928" s="5" t="str">
        <f>IF(ROW()=7,MAX(Tabulka249[D_i]),"")</f>
        <v/>
      </c>
      <c r="N928" s="5"/>
      <c r="O928" s="80"/>
      <c r="P928" s="80"/>
      <c r="Q928" s="80"/>
      <c r="R928" s="76" t="str">
        <f>IF(ROW()=7,IF(SUM([pomocná])&gt;0,SUM([pomocná]),1.36/SQRT(COUNT(Tabulka249[Data]))),"")</f>
        <v/>
      </c>
      <c r="S928" s="79"/>
      <c r="T928" s="72"/>
      <c r="U928" s="72"/>
      <c r="V928" s="72"/>
    </row>
    <row r="929" spans="1:22">
      <c r="A929" s="4" t="str">
        <f>IF('Odhad parametrů populace'!D932="","",'Odhad parametrů populace'!D932)</f>
        <v/>
      </c>
      <c r="B929" s="69" t="str">
        <f ca="1">IF(INDIRECT("A"&amp;ROW())="","",RANK(A929,[Data],1))</f>
        <v/>
      </c>
      <c r="C929" s="5" t="str">
        <f ca="1">IF(INDIRECT("A"&amp;ROW())="","",(B929-1)/COUNT([Data]))</f>
        <v/>
      </c>
      <c r="D929" s="5" t="str">
        <f ca="1">IF(INDIRECT("A"&amp;ROW())="","",B929/COUNT([Data]))</f>
        <v/>
      </c>
      <c r="E929" t="str">
        <f t="shared" ca="1" si="44"/>
        <v/>
      </c>
      <c r="F929" s="5" t="str">
        <f t="shared" ca="1" si="42"/>
        <v/>
      </c>
      <c r="G929" s="5" t="str">
        <f>IF(ROW()=7,MAX([D_i]),"")</f>
        <v/>
      </c>
      <c r="H929" s="69" t="str">
        <f ca="1">IF(INDIRECT("A"&amp;ROW())="","",RANK([Data],[Data],1)+COUNTIF([Data],Tabulka249[[#This Row],[Data]])-1)</f>
        <v/>
      </c>
      <c r="I929" s="5" t="str">
        <f ca="1">IF(INDIRECT("A"&amp;ROW())="","",(Tabulka249[[#This Row],[Pořadí2 - i2]]-1)/COUNT([Data]))</f>
        <v/>
      </c>
      <c r="J929" s="5" t="str">
        <f ca="1">IF(INDIRECT("A"&amp;ROW())="","",H929/COUNT([Data]))</f>
        <v/>
      </c>
      <c r="K929" s="72" t="str">
        <f ca="1">IF(INDIRECT("A"&amp;ROW())="","",NORMDIST(Tabulka249[[#This Row],[Data]],$X$6,$X$7,1))</f>
        <v/>
      </c>
      <c r="L929" s="5" t="str">
        <f t="shared" ca="1" si="43"/>
        <v/>
      </c>
      <c r="M929" s="5" t="str">
        <f>IF(ROW()=7,MAX(Tabulka249[D_i]),"")</f>
        <v/>
      </c>
      <c r="N929" s="5"/>
      <c r="O929" s="80"/>
      <c r="P929" s="80"/>
      <c r="Q929" s="80"/>
      <c r="R929" s="76" t="str">
        <f>IF(ROW()=7,IF(SUM([pomocná])&gt;0,SUM([pomocná]),1.36/SQRT(COUNT(Tabulka249[Data]))),"")</f>
        <v/>
      </c>
      <c r="S929" s="79"/>
      <c r="T929" s="72"/>
      <c r="U929" s="72"/>
      <c r="V929" s="72"/>
    </row>
    <row r="930" spans="1:22">
      <c r="A930" s="4" t="str">
        <f>IF('Odhad parametrů populace'!D933="","",'Odhad parametrů populace'!D933)</f>
        <v/>
      </c>
      <c r="B930" s="69" t="str">
        <f ca="1">IF(INDIRECT("A"&amp;ROW())="","",RANK(A930,[Data],1))</f>
        <v/>
      </c>
      <c r="C930" s="5" t="str">
        <f ca="1">IF(INDIRECT("A"&amp;ROW())="","",(B930-1)/COUNT([Data]))</f>
        <v/>
      </c>
      <c r="D930" s="5" t="str">
        <f ca="1">IF(INDIRECT("A"&amp;ROW())="","",B930/COUNT([Data]))</f>
        <v/>
      </c>
      <c r="E930" t="str">
        <f t="shared" ca="1" si="44"/>
        <v/>
      </c>
      <c r="F930" s="5" t="str">
        <f t="shared" ca="1" si="42"/>
        <v/>
      </c>
      <c r="G930" s="5" t="str">
        <f>IF(ROW()=7,MAX([D_i]),"")</f>
        <v/>
      </c>
      <c r="H930" s="69" t="str">
        <f ca="1">IF(INDIRECT("A"&amp;ROW())="","",RANK([Data],[Data],1)+COUNTIF([Data],Tabulka249[[#This Row],[Data]])-1)</f>
        <v/>
      </c>
      <c r="I930" s="5" t="str">
        <f ca="1">IF(INDIRECT("A"&amp;ROW())="","",(Tabulka249[[#This Row],[Pořadí2 - i2]]-1)/COUNT([Data]))</f>
        <v/>
      </c>
      <c r="J930" s="5" t="str">
        <f ca="1">IF(INDIRECT("A"&amp;ROW())="","",H930/COUNT([Data]))</f>
        <v/>
      </c>
      <c r="K930" s="72" t="str">
        <f ca="1">IF(INDIRECT("A"&amp;ROW())="","",NORMDIST(Tabulka249[[#This Row],[Data]],$X$6,$X$7,1))</f>
        <v/>
      </c>
      <c r="L930" s="5" t="str">
        <f t="shared" ca="1" si="43"/>
        <v/>
      </c>
      <c r="M930" s="5" t="str">
        <f>IF(ROW()=7,MAX(Tabulka249[D_i]),"")</f>
        <v/>
      </c>
      <c r="N930" s="5"/>
      <c r="O930" s="80"/>
      <c r="P930" s="80"/>
      <c r="Q930" s="80"/>
      <c r="R930" s="76" t="str">
        <f>IF(ROW()=7,IF(SUM([pomocná])&gt;0,SUM([pomocná]),1.36/SQRT(COUNT(Tabulka249[Data]))),"")</f>
        <v/>
      </c>
      <c r="S930" s="79"/>
      <c r="T930" s="72"/>
      <c r="U930" s="72"/>
      <c r="V930" s="72"/>
    </row>
    <row r="931" spans="1:22">
      <c r="A931" s="4" t="str">
        <f>IF('Odhad parametrů populace'!D934="","",'Odhad parametrů populace'!D934)</f>
        <v/>
      </c>
      <c r="B931" s="69" t="str">
        <f ca="1">IF(INDIRECT("A"&amp;ROW())="","",RANK(A931,[Data],1))</f>
        <v/>
      </c>
      <c r="C931" s="5" t="str">
        <f ca="1">IF(INDIRECT("A"&amp;ROW())="","",(B931-1)/COUNT([Data]))</f>
        <v/>
      </c>
      <c r="D931" s="5" t="str">
        <f ca="1">IF(INDIRECT("A"&amp;ROW())="","",B931/COUNT([Data]))</f>
        <v/>
      </c>
      <c r="E931" t="str">
        <f t="shared" ca="1" si="44"/>
        <v/>
      </c>
      <c r="F931" s="5" t="str">
        <f t="shared" ca="1" si="42"/>
        <v/>
      </c>
      <c r="G931" s="5" t="str">
        <f>IF(ROW()=7,MAX([D_i]),"")</f>
        <v/>
      </c>
      <c r="H931" s="69" t="str">
        <f ca="1">IF(INDIRECT("A"&amp;ROW())="","",RANK([Data],[Data],1)+COUNTIF([Data],Tabulka249[[#This Row],[Data]])-1)</f>
        <v/>
      </c>
      <c r="I931" s="5" t="str">
        <f ca="1">IF(INDIRECT("A"&amp;ROW())="","",(Tabulka249[[#This Row],[Pořadí2 - i2]]-1)/COUNT([Data]))</f>
        <v/>
      </c>
      <c r="J931" s="5" t="str">
        <f ca="1">IF(INDIRECT("A"&amp;ROW())="","",H931/COUNT([Data]))</f>
        <v/>
      </c>
      <c r="K931" s="72" t="str">
        <f ca="1">IF(INDIRECT("A"&amp;ROW())="","",NORMDIST(Tabulka249[[#This Row],[Data]],$X$6,$X$7,1))</f>
        <v/>
      </c>
      <c r="L931" s="5" t="str">
        <f t="shared" ca="1" si="43"/>
        <v/>
      </c>
      <c r="M931" s="5" t="str">
        <f>IF(ROW()=7,MAX(Tabulka249[D_i]),"")</f>
        <v/>
      </c>
      <c r="N931" s="5"/>
      <c r="O931" s="80"/>
      <c r="P931" s="80"/>
      <c r="Q931" s="80"/>
      <c r="R931" s="76" t="str">
        <f>IF(ROW()=7,IF(SUM([pomocná])&gt;0,SUM([pomocná]),1.36/SQRT(COUNT(Tabulka249[Data]))),"")</f>
        <v/>
      </c>
      <c r="S931" s="79"/>
      <c r="T931" s="72"/>
      <c r="U931" s="72"/>
      <c r="V931" s="72"/>
    </row>
    <row r="932" spans="1:22">
      <c r="A932" s="4" t="str">
        <f>IF('Odhad parametrů populace'!D935="","",'Odhad parametrů populace'!D935)</f>
        <v/>
      </c>
      <c r="B932" s="69" t="str">
        <f ca="1">IF(INDIRECT("A"&amp;ROW())="","",RANK(A932,[Data],1))</f>
        <v/>
      </c>
      <c r="C932" s="5" t="str">
        <f ca="1">IF(INDIRECT("A"&amp;ROW())="","",(B932-1)/COUNT([Data]))</f>
        <v/>
      </c>
      <c r="D932" s="5" t="str">
        <f ca="1">IF(INDIRECT("A"&amp;ROW())="","",B932/COUNT([Data]))</f>
        <v/>
      </c>
      <c r="E932" t="str">
        <f t="shared" ca="1" si="44"/>
        <v/>
      </c>
      <c r="F932" s="5" t="str">
        <f t="shared" ca="1" si="42"/>
        <v/>
      </c>
      <c r="G932" s="5" t="str">
        <f>IF(ROW()=7,MAX([D_i]),"")</f>
        <v/>
      </c>
      <c r="H932" s="69" t="str">
        <f ca="1">IF(INDIRECT("A"&amp;ROW())="","",RANK([Data],[Data],1)+COUNTIF([Data],Tabulka249[[#This Row],[Data]])-1)</f>
        <v/>
      </c>
      <c r="I932" s="5" t="str">
        <f ca="1">IF(INDIRECT("A"&amp;ROW())="","",(Tabulka249[[#This Row],[Pořadí2 - i2]]-1)/COUNT([Data]))</f>
        <v/>
      </c>
      <c r="J932" s="5" t="str">
        <f ca="1">IF(INDIRECT("A"&amp;ROW())="","",H932/COUNT([Data]))</f>
        <v/>
      </c>
      <c r="K932" s="72" t="str">
        <f ca="1">IF(INDIRECT("A"&amp;ROW())="","",NORMDIST(Tabulka249[[#This Row],[Data]],$X$6,$X$7,1))</f>
        <v/>
      </c>
      <c r="L932" s="5" t="str">
        <f t="shared" ca="1" si="43"/>
        <v/>
      </c>
      <c r="M932" s="5" t="str">
        <f>IF(ROW()=7,MAX(Tabulka249[D_i]),"")</f>
        <v/>
      </c>
      <c r="N932" s="5"/>
      <c r="O932" s="80"/>
      <c r="P932" s="80"/>
      <c r="Q932" s="80"/>
      <c r="R932" s="76" t="str">
        <f>IF(ROW()=7,IF(SUM([pomocná])&gt;0,SUM([pomocná]),1.36/SQRT(COUNT(Tabulka249[Data]))),"")</f>
        <v/>
      </c>
      <c r="S932" s="79"/>
      <c r="T932" s="72"/>
      <c r="U932" s="72"/>
      <c r="V932" s="72"/>
    </row>
    <row r="933" spans="1:22">
      <c r="A933" s="4" t="str">
        <f>IF('Odhad parametrů populace'!D936="","",'Odhad parametrů populace'!D936)</f>
        <v/>
      </c>
      <c r="B933" s="69" t="str">
        <f ca="1">IF(INDIRECT("A"&amp;ROW())="","",RANK(A933,[Data],1))</f>
        <v/>
      </c>
      <c r="C933" s="5" t="str">
        <f ca="1">IF(INDIRECT("A"&amp;ROW())="","",(B933-1)/COUNT([Data]))</f>
        <v/>
      </c>
      <c r="D933" s="5" t="str">
        <f ca="1">IF(INDIRECT("A"&amp;ROW())="","",B933/COUNT([Data]))</f>
        <v/>
      </c>
      <c r="E933" t="str">
        <f t="shared" ca="1" si="44"/>
        <v/>
      </c>
      <c r="F933" s="5" t="str">
        <f t="shared" ca="1" si="42"/>
        <v/>
      </c>
      <c r="G933" s="5" t="str">
        <f>IF(ROW()=7,MAX([D_i]),"")</f>
        <v/>
      </c>
      <c r="H933" s="69" t="str">
        <f ca="1">IF(INDIRECT("A"&amp;ROW())="","",RANK([Data],[Data],1)+COUNTIF([Data],Tabulka249[[#This Row],[Data]])-1)</f>
        <v/>
      </c>
      <c r="I933" s="5" t="str">
        <f ca="1">IF(INDIRECT("A"&amp;ROW())="","",(Tabulka249[[#This Row],[Pořadí2 - i2]]-1)/COUNT([Data]))</f>
        <v/>
      </c>
      <c r="J933" s="5" t="str">
        <f ca="1">IF(INDIRECT("A"&amp;ROW())="","",H933/COUNT([Data]))</f>
        <v/>
      </c>
      <c r="K933" s="72" t="str">
        <f ca="1">IF(INDIRECT("A"&amp;ROW())="","",NORMDIST(Tabulka249[[#This Row],[Data]],$X$6,$X$7,1))</f>
        <v/>
      </c>
      <c r="L933" s="5" t="str">
        <f t="shared" ca="1" si="43"/>
        <v/>
      </c>
      <c r="M933" s="5" t="str">
        <f>IF(ROW()=7,MAX(Tabulka249[D_i]),"")</f>
        <v/>
      </c>
      <c r="N933" s="5"/>
      <c r="O933" s="80"/>
      <c r="P933" s="80"/>
      <c r="Q933" s="80"/>
      <c r="R933" s="76" t="str">
        <f>IF(ROW()=7,IF(SUM([pomocná])&gt;0,SUM([pomocná]),1.36/SQRT(COUNT(Tabulka249[Data]))),"")</f>
        <v/>
      </c>
      <c r="S933" s="79"/>
      <c r="T933" s="72"/>
      <c r="U933" s="72"/>
      <c r="V933" s="72"/>
    </row>
    <row r="934" spans="1:22">
      <c r="A934" s="4" t="str">
        <f>IF('Odhad parametrů populace'!D937="","",'Odhad parametrů populace'!D937)</f>
        <v/>
      </c>
      <c r="B934" s="69" t="str">
        <f ca="1">IF(INDIRECT("A"&amp;ROW())="","",RANK(A934,[Data],1))</f>
        <v/>
      </c>
      <c r="C934" s="5" t="str">
        <f ca="1">IF(INDIRECT("A"&amp;ROW())="","",(B934-1)/COUNT([Data]))</f>
        <v/>
      </c>
      <c r="D934" s="5" t="str">
        <f ca="1">IF(INDIRECT("A"&amp;ROW())="","",B934/COUNT([Data]))</f>
        <v/>
      </c>
      <c r="E934" t="str">
        <f t="shared" ca="1" si="44"/>
        <v/>
      </c>
      <c r="F934" s="5" t="str">
        <f t="shared" ca="1" si="42"/>
        <v/>
      </c>
      <c r="G934" s="5" t="str">
        <f>IF(ROW()=7,MAX([D_i]),"")</f>
        <v/>
      </c>
      <c r="H934" s="69" t="str">
        <f ca="1">IF(INDIRECT("A"&amp;ROW())="","",RANK([Data],[Data],1)+COUNTIF([Data],Tabulka249[[#This Row],[Data]])-1)</f>
        <v/>
      </c>
      <c r="I934" s="5" t="str">
        <f ca="1">IF(INDIRECT("A"&amp;ROW())="","",(Tabulka249[[#This Row],[Pořadí2 - i2]]-1)/COUNT([Data]))</f>
        <v/>
      </c>
      <c r="J934" s="5" t="str">
        <f ca="1">IF(INDIRECT("A"&amp;ROW())="","",H934/COUNT([Data]))</f>
        <v/>
      </c>
      <c r="K934" s="72" t="str">
        <f ca="1">IF(INDIRECT("A"&amp;ROW())="","",NORMDIST(Tabulka249[[#This Row],[Data]],$X$6,$X$7,1))</f>
        <v/>
      </c>
      <c r="L934" s="5" t="str">
        <f t="shared" ca="1" si="43"/>
        <v/>
      </c>
      <c r="M934" s="5" t="str">
        <f>IF(ROW()=7,MAX(Tabulka249[D_i]),"")</f>
        <v/>
      </c>
      <c r="N934" s="5"/>
      <c r="O934" s="80"/>
      <c r="P934" s="80"/>
      <c r="Q934" s="80"/>
      <c r="R934" s="76" t="str">
        <f>IF(ROW()=7,IF(SUM([pomocná])&gt;0,SUM([pomocná]),1.36/SQRT(COUNT(Tabulka249[Data]))),"")</f>
        <v/>
      </c>
      <c r="S934" s="79"/>
      <c r="T934" s="72"/>
      <c r="U934" s="72"/>
      <c r="V934" s="72"/>
    </row>
    <row r="935" spans="1:22">
      <c r="A935" s="4" t="str">
        <f>IF('Odhad parametrů populace'!D938="","",'Odhad parametrů populace'!D938)</f>
        <v/>
      </c>
      <c r="B935" s="69" t="str">
        <f ca="1">IF(INDIRECT("A"&amp;ROW())="","",RANK(A935,[Data],1))</f>
        <v/>
      </c>
      <c r="C935" s="5" t="str">
        <f ca="1">IF(INDIRECT("A"&amp;ROW())="","",(B935-1)/COUNT([Data]))</f>
        <v/>
      </c>
      <c r="D935" s="5" t="str">
        <f ca="1">IF(INDIRECT("A"&amp;ROW())="","",B935/COUNT([Data]))</f>
        <v/>
      </c>
      <c r="E935" t="str">
        <f t="shared" ca="1" si="44"/>
        <v/>
      </c>
      <c r="F935" s="5" t="str">
        <f t="shared" ca="1" si="42"/>
        <v/>
      </c>
      <c r="G935" s="5" t="str">
        <f>IF(ROW()=7,MAX([D_i]),"")</f>
        <v/>
      </c>
      <c r="H935" s="69" t="str">
        <f ca="1">IF(INDIRECT("A"&amp;ROW())="","",RANK([Data],[Data],1)+COUNTIF([Data],Tabulka249[[#This Row],[Data]])-1)</f>
        <v/>
      </c>
      <c r="I935" s="5" t="str">
        <f ca="1">IF(INDIRECT("A"&amp;ROW())="","",(Tabulka249[[#This Row],[Pořadí2 - i2]]-1)/COUNT([Data]))</f>
        <v/>
      </c>
      <c r="J935" s="5" t="str">
        <f ca="1">IF(INDIRECT("A"&amp;ROW())="","",H935/COUNT([Data]))</f>
        <v/>
      </c>
      <c r="K935" s="72" t="str">
        <f ca="1">IF(INDIRECT("A"&amp;ROW())="","",NORMDIST(Tabulka249[[#This Row],[Data]],$X$6,$X$7,1))</f>
        <v/>
      </c>
      <c r="L935" s="5" t="str">
        <f t="shared" ca="1" si="43"/>
        <v/>
      </c>
      <c r="M935" s="5" t="str">
        <f>IF(ROW()=7,MAX(Tabulka249[D_i]),"")</f>
        <v/>
      </c>
      <c r="N935" s="5"/>
      <c r="O935" s="80"/>
      <c r="P935" s="80"/>
      <c r="Q935" s="80"/>
      <c r="R935" s="76" t="str">
        <f>IF(ROW()=7,IF(SUM([pomocná])&gt;0,SUM([pomocná]),1.36/SQRT(COUNT(Tabulka249[Data]))),"")</f>
        <v/>
      </c>
      <c r="S935" s="79"/>
      <c r="T935" s="72"/>
      <c r="U935" s="72"/>
      <c r="V935" s="72"/>
    </row>
    <row r="936" spans="1:22">
      <c r="A936" s="4" t="str">
        <f>IF('Odhad parametrů populace'!D939="","",'Odhad parametrů populace'!D939)</f>
        <v/>
      </c>
      <c r="B936" s="69" t="str">
        <f ca="1">IF(INDIRECT("A"&amp;ROW())="","",RANK(A936,[Data],1))</f>
        <v/>
      </c>
      <c r="C936" s="5" t="str">
        <f ca="1">IF(INDIRECT("A"&amp;ROW())="","",(B936-1)/COUNT([Data]))</f>
        <v/>
      </c>
      <c r="D936" s="5" t="str">
        <f ca="1">IF(INDIRECT("A"&amp;ROW())="","",B936/COUNT([Data]))</f>
        <v/>
      </c>
      <c r="E936" t="str">
        <f t="shared" ca="1" si="44"/>
        <v/>
      </c>
      <c r="F936" s="5" t="str">
        <f t="shared" ca="1" si="42"/>
        <v/>
      </c>
      <c r="G936" s="5" t="str">
        <f>IF(ROW()=7,MAX([D_i]),"")</f>
        <v/>
      </c>
      <c r="H936" s="69" t="str">
        <f ca="1">IF(INDIRECT("A"&amp;ROW())="","",RANK([Data],[Data],1)+COUNTIF([Data],Tabulka249[[#This Row],[Data]])-1)</f>
        <v/>
      </c>
      <c r="I936" s="5" t="str">
        <f ca="1">IF(INDIRECT("A"&amp;ROW())="","",(Tabulka249[[#This Row],[Pořadí2 - i2]]-1)/COUNT([Data]))</f>
        <v/>
      </c>
      <c r="J936" s="5" t="str">
        <f ca="1">IF(INDIRECT("A"&amp;ROW())="","",H936/COUNT([Data]))</f>
        <v/>
      </c>
      <c r="K936" s="72" t="str">
        <f ca="1">IF(INDIRECT("A"&amp;ROW())="","",NORMDIST(Tabulka249[[#This Row],[Data]],$X$6,$X$7,1))</f>
        <v/>
      </c>
      <c r="L936" s="5" t="str">
        <f t="shared" ca="1" si="43"/>
        <v/>
      </c>
      <c r="M936" s="5" t="str">
        <f>IF(ROW()=7,MAX(Tabulka249[D_i]),"")</f>
        <v/>
      </c>
      <c r="N936" s="5"/>
      <c r="O936" s="80"/>
      <c r="P936" s="80"/>
      <c r="Q936" s="80"/>
      <c r="R936" s="76" t="str">
        <f>IF(ROW()=7,IF(SUM([pomocná])&gt;0,SUM([pomocná]),1.36/SQRT(COUNT(Tabulka249[Data]))),"")</f>
        <v/>
      </c>
      <c r="S936" s="79"/>
      <c r="T936" s="72"/>
      <c r="U936" s="72"/>
      <c r="V936" s="72"/>
    </row>
    <row r="937" spans="1:22">
      <c r="A937" s="4" t="str">
        <f>IF('Odhad parametrů populace'!D940="","",'Odhad parametrů populace'!D940)</f>
        <v/>
      </c>
      <c r="B937" s="69" t="str">
        <f ca="1">IF(INDIRECT("A"&amp;ROW())="","",RANK(A937,[Data],1))</f>
        <v/>
      </c>
      <c r="C937" s="5" t="str">
        <f ca="1">IF(INDIRECT("A"&amp;ROW())="","",(B937-1)/COUNT([Data]))</f>
        <v/>
      </c>
      <c r="D937" s="5" t="str">
        <f ca="1">IF(INDIRECT("A"&amp;ROW())="","",B937/COUNT([Data]))</f>
        <v/>
      </c>
      <c r="E937" t="str">
        <f t="shared" ca="1" si="44"/>
        <v/>
      </c>
      <c r="F937" s="5" t="str">
        <f t="shared" ca="1" si="42"/>
        <v/>
      </c>
      <c r="G937" s="5" t="str">
        <f>IF(ROW()=7,MAX([D_i]),"")</f>
        <v/>
      </c>
      <c r="H937" s="69" t="str">
        <f ca="1">IF(INDIRECT("A"&amp;ROW())="","",RANK([Data],[Data],1)+COUNTIF([Data],Tabulka249[[#This Row],[Data]])-1)</f>
        <v/>
      </c>
      <c r="I937" s="5" t="str">
        <f ca="1">IF(INDIRECT("A"&amp;ROW())="","",(Tabulka249[[#This Row],[Pořadí2 - i2]]-1)/COUNT([Data]))</f>
        <v/>
      </c>
      <c r="J937" s="5" t="str">
        <f ca="1">IF(INDIRECT("A"&amp;ROW())="","",H937/COUNT([Data]))</f>
        <v/>
      </c>
      <c r="K937" s="72" t="str">
        <f ca="1">IF(INDIRECT("A"&amp;ROW())="","",NORMDIST(Tabulka249[[#This Row],[Data]],$X$6,$X$7,1))</f>
        <v/>
      </c>
      <c r="L937" s="5" t="str">
        <f t="shared" ca="1" si="43"/>
        <v/>
      </c>
      <c r="M937" s="5" t="str">
        <f>IF(ROW()=7,MAX(Tabulka249[D_i]),"")</f>
        <v/>
      </c>
      <c r="N937" s="5"/>
      <c r="O937" s="80"/>
      <c r="P937" s="80"/>
      <c r="Q937" s="80"/>
      <c r="R937" s="76" t="str">
        <f>IF(ROW()=7,IF(SUM([pomocná])&gt;0,SUM([pomocná]),1.36/SQRT(COUNT(Tabulka249[Data]))),"")</f>
        <v/>
      </c>
      <c r="S937" s="79"/>
      <c r="T937" s="72"/>
      <c r="U937" s="72"/>
      <c r="V937" s="72"/>
    </row>
    <row r="938" spans="1:22">
      <c r="A938" s="4" t="str">
        <f>IF('Odhad parametrů populace'!D941="","",'Odhad parametrů populace'!D941)</f>
        <v/>
      </c>
      <c r="B938" s="69" t="str">
        <f ca="1">IF(INDIRECT("A"&amp;ROW())="","",RANK(A938,[Data],1))</f>
        <v/>
      </c>
      <c r="C938" s="5" t="str">
        <f ca="1">IF(INDIRECT("A"&amp;ROW())="","",(B938-1)/COUNT([Data]))</f>
        <v/>
      </c>
      <c r="D938" s="5" t="str">
        <f ca="1">IF(INDIRECT("A"&amp;ROW())="","",B938/COUNT([Data]))</f>
        <v/>
      </c>
      <c r="E938" t="str">
        <f t="shared" ca="1" si="44"/>
        <v/>
      </c>
      <c r="F938" s="5" t="str">
        <f t="shared" ca="1" si="42"/>
        <v/>
      </c>
      <c r="G938" s="5" t="str">
        <f>IF(ROW()=7,MAX([D_i]),"")</f>
        <v/>
      </c>
      <c r="H938" s="69" t="str">
        <f ca="1">IF(INDIRECT("A"&amp;ROW())="","",RANK([Data],[Data],1)+COUNTIF([Data],Tabulka249[[#This Row],[Data]])-1)</f>
        <v/>
      </c>
      <c r="I938" s="5" t="str">
        <f ca="1">IF(INDIRECT("A"&amp;ROW())="","",(Tabulka249[[#This Row],[Pořadí2 - i2]]-1)/COUNT([Data]))</f>
        <v/>
      </c>
      <c r="J938" s="5" t="str">
        <f ca="1">IF(INDIRECT("A"&amp;ROW())="","",H938/COUNT([Data]))</f>
        <v/>
      </c>
      <c r="K938" s="72" t="str">
        <f ca="1">IF(INDIRECT("A"&amp;ROW())="","",NORMDIST(Tabulka249[[#This Row],[Data]],$X$6,$X$7,1))</f>
        <v/>
      </c>
      <c r="L938" s="5" t="str">
        <f t="shared" ca="1" si="43"/>
        <v/>
      </c>
      <c r="M938" s="5" t="str">
        <f>IF(ROW()=7,MAX(Tabulka249[D_i]),"")</f>
        <v/>
      </c>
      <c r="N938" s="5"/>
      <c r="O938" s="80"/>
      <c r="P938" s="80"/>
      <c r="Q938" s="80"/>
      <c r="R938" s="76" t="str">
        <f>IF(ROW()=7,IF(SUM([pomocná])&gt;0,SUM([pomocná]),1.36/SQRT(COUNT(Tabulka249[Data]))),"")</f>
        <v/>
      </c>
      <c r="S938" s="79"/>
      <c r="T938" s="72"/>
      <c r="U938" s="72"/>
      <c r="V938" s="72"/>
    </row>
    <row r="939" spans="1:22">
      <c r="A939" s="4" t="str">
        <f>IF('Odhad parametrů populace'!D942="","",'Odhad parametrů populace'!D942)</f>
        <v/>
      </c>
      <c r="B939" s="69" t="str">
        <f ca="1">IF(INDIRECT("A"&amp;ROW())="","",RANK(A939,[Data],1))</f>
        <v/>
      </c>
      <c r="C939" s="5" t="str">
        <f ca="1">IF(INDIRECT("A"&amp;ROW())="","",(B939-1)/COUNT([Data]))</f>
        <v/>
      </c>
      <c r="D939" s="5" t="str">
        <f ca="1">IF(INDIRECT("A"&amp;ROW())="","",B939/COUNT([Data]))</f>
        <v/>
      </c>
      <c r="E939" t="str">
        <f t="shared" ca="1" si="44"/>
        <v/>
      </c>
      <c r="F939" s="5" t="str">
        <f t="shared" ca="1" si="42"/>
        <v/>
      </c>
      <c r="G939" s="5" t="str">
        <f>IF(ROW()=7,MAX([D_i]),"")</f>
        <v/>
      </c>
      <c r="H939" s="69" t="str">
        <f ca="1">IF(INDIRECT("A"&amp;ROW())="","",RANK([Data],[Data],1)+COUNTIF([Data],Tabulka249[[#This Row],[Data]])-1)</f>
        <v/>
      </c>
      <c r="I939" s="5" t="str">
        <f ca="1">IF(INDIRECT("A"&amp;ROW())="","",(Tabulka249[[#This Row],[Pořadí2 - i2]]-1)/COUNT([Data]))</f>
        <v/>
      </c>
      <c r="J939" s="5" t="str">
        <f ca="1">IF(INDIRECT("A"&amp;ROW())="","",H939/COUNT([Data]))</f>
        <v/>
      </c>
      <c r="K939" s="72" t="str">
        <f ca="1">IF(INDIRECT("A"&amp;ROW())="","",NORMDIST(Tabulka249[[#This Row],[Data]],$X$6,$X$7,1))</f>
        <v/>
      </c>
      <c r="L939" s="5" t="str">
        <f t="shared" ca="1" si="43"/>
        <v/>
      </c>
      <c r="M939" s="5" t="str">
        <f>IF(ROW()=7,MAX(Tabulka249[D_i]),"")</f>
        <v/>
      </c>
      <c r="N939" s="5"/>
      <c r="O939" s="80"/>
      <c r="P939" s="80"/>
      <c r="Q939" s="80"/>
      <c r="R939" s="76" t="str">
        <f>IF(ROW()=7,IF(SUM([pomocná])&gt;0,SUM([pomocná]),1.36/SQRT(COUNT(Tabulka249[Data]))),"")</f>
        <v/>
      </c>
      <c r="S939" s="79"/>
      <c r="T939" s="72"/>
      <c r="U939" s="72"/>
      <c r="V939" s="72"/>
    </row>
    <row r="940" spans="1:22">
      <c r="A940" s="4" t="str">
        <f>IF('Odhad parametrů populace'!D943="","",'Odhad parametrů populace'!D943)</f>
        <v/>
      </c>
      <c r="B940" s="69" t="str">
        <f ca="1">IF(INDIRECT("A"&amp;ROW())="","",RANK(A940,[Data],1))</f>
        <v/>
      </c>
      <c r="C940" s="5" t="str">
        <f ca="1">IF(INDIRECT("A"&amp;ROW())="","",(B940-1)/COUNT([Data]))</f>
        <v/>
      </c>
      <c r="D940" s="5" t="str">
        <f ca="1">IF(INDIRECT("A"&amp;ROW())="","",B940/COUNT([Data]))</f>
        <v/>
      </c>
      <c r="E940" t="str">
        <f t="shared" ca="1" si="44"/>
        <v/>
      </c>
      <c r="F940" s="5" t="str">
        <f t="shared" ca="1" si="42"/>
        <v/>
      </c>
      <c r="G940" s="5" t="str">
        <f>IF(ROW()=7,MAX([D_i]),"")</f>
        <v/>
      </c>
      <c r="H940" s="69" t="str">
        <f ca="1">IF(INDIRECT("A"&amp;ROW())="","",RANK([Data],[Data],1)+COUNTIF([Data],Tabulka249[[#This Row],[Data]])-1)</f>
        <v/>
      </c>
      <c r="I940" s="5" t="str">
        <f ca="1">IF(INDIRECT("A"&amp;ROW())="","",(Tabulka249[[#This Row],[Pořadí2 - i2]]-1)/COUNT([Data]))</f>
        <v/>
      </c>
      <c r="J940" s="5" t="str">
        <f ca="1">IF(INDIRECT("A"&amp;ROW())="","",H940/COUNT([Data]))</f>
        <v/>
      </c>
      <c r="K940" s="72" t="str">
        <f ca="1">IF(INDIRECT("A"&amp;ROW())="","",NORMDIST(Tabulka249[[#This Row],[Data]],$X$6,$X$7,1))</f>
        <v/>
      </c>
      <c r="L940" s="5" t="str">
        <f t="shared" ca="1" si="43"/>
        <v/>
      </c>
      <c r="M940" s="5" t="str">
        <f>IF(ROW()=7,MAX(Tabulka249[D_i]),"")</f>
        <v/>
      </c>
      <c r="N940" s="5"/>
      <c r="O940" s="80"/>
      <c r="P940" s="80"/>
      <c r="Q940" s="80"/>
      <c r="R940" s="76" t="str">
        <f>IF(ROW()=7,IF(SUM([pomocná])&gt;0,SUM([pomocná]),1.36/SQRT(COUNT(Tabulka249[Data]))),"")</f>
        <v/>
      </c>
      <c r="S940" s="79"/>
      <c r="T940" s="72"/>
      <c r="U940" s="72"/>
      <c r="V940" s="72"/>
    </row>
    <row r="941" spans="1:22">
      <c r="A941" s="4" t="str">
        <f>IF('Odhad parametrů populace'!D944="","",'Odhad parametrů populace'!D944)</f>
        <v/>
      </c>
      <c r="B941" s="69" t="str">
        <f ca="1">IF(INDIRECT("A"&amp;ROW())="","",RANK(A941,[Data],1))</f>
        <v/>
      </c>
      <c r="C941" s="5" t="str">
        <f ca="1">IF(INDIRECT("A"&amp;ROW())="","",(B941-1)/COUNT([Data]))</f>
        <v/>
      </c>
      <c r="D941" s="5" t="str">
        <f ca="1">IF(INDIRECT("A"&amp;ROW())="","",B941/COUNT([Data]))</f>
        <v/>
      </c>
      <c r="E941" t="str">
        <f t="shared" ca="1" si="44"/>
        <v/>
      </c>
      <c r="F941" s="5" t="str">
        <f t="shared" ca="1" si="42"/>
        <v/>
      </c>
      <c r="G941" s="5" t="str">
        <f>IF(ROW()=7,MAX([D_i]),"")</f>
        <v/>
      </c>
      <c r="H941" s="69" t="str">
        <f ca="1">IF(INDIRECT("A"&amp;ROW())="","",RANK([Data],[Data],1)+COUNTIF([Data],Tabulka249[[#This Row],[Data]])-1)</f>
        <v/>
      </c>
      <c r="I941" s="5" t="str">
        <f ca="1">IF(INDIRECT("A"&amp;ROW())="","",(Tabulka249[[#This Row],[Pořadí2 - i2]]-1)/COUNT([Data]))</f>
        <v/>
      </c>
      <c r="J941" s="5" t="str">
        <f ca="1">IF(INDIRECT("A"&amp;ROW())="","",H941/COUNT([Data]))</f>
        <v/>
      </c>
      <c r="K941" s="72" t="str">
        <f ca="1">IF(INDIRECT("A"&amp;ROW())="","",NORMDIST(Tabulka249[[#This Row],[Data]],$X$6,$X$7,1))</f>
        <v/>
      </c>
      <c r="L941" s="5" t="str">
        <f t="shared" ca="1" si="43"/>
        <v/>
      </c>
      <c r="M941" s="5" t="str">
        <f>IF(ROW()=7,MAX(Tabulka249[D_i]),"")</f>
        <v/>
      </c>
      <c r="N941" s="5"/>
      <c r="O941" s="80"/>
      <c r="P941" s="80"/>
      <c r="Q941" s="80"/>
      <c r="R941" s="76" t="str">
        <f>IF(ROW()=7,IF(SUM([pomocná])&gt;0,SUM([pomocná]),1.36/SQRT(COUNT(Tabulka249[Data]))),"")</f>
        <v/>
      </c>
      <c r="S941" s="79"/>
      <c r="T941" s="72"/>
      <c r="U941" s="72"/>
      <c r="V941" s="72"/>
    </row>
    <row r="942" spans="1:22">
      <c r="A942" s="4" t="str">
        <f>IF('Odhad parametrů populace'!D945="","",'Odhad parametrů populace'!D945)</f>
        <v/>
      </c>
      <c r="B942" s="69" t="str">
        <f ca="1">IF(INDIRECT("A"&amp;ROW())="","",RANK(A942,[Data],1))</f>
        <v/>
      </c>
      <c r="C942" s="5" t="str">
        <f ca="1">IF(INDIRECT("A"&amp;ROW())="","",(B942-1)/COUNT([Data]))</f>
        <v/>
      </c>
      <c r="D942" s="5" t="str">
        <f ca="1">IF(INDIRECT("A"&amp;ROW())="","",B942/COUNT([Data]))</f>
        <v/>
      </c>
      <c r="E942" t="str">
        <f t="shared" ca="1" si="44"/>
        <v/>
      </c>
      <c r="F942" s="5" t="str">
        <f t="shared" ca="1" si="42"/>
        <v/>
      </c>
      <c r="G942" s="5" t="str">
        <f>IF(ROW()=7,MAX([D_i]),"")</f>
        <v/>
      </c>
      <c r="H942" s="69" t="str">
        <f ca="1">IF(INDIRECT("A"&amp;ROW())="","",RANK([Data],[Data],1)+COUNTIF([Data],Tabulka249[[#This Row],[Data]])-1)</f>
        <v/>
      </c>
      <c r="I942" s="5" t="str">
        <f ca="1">IF(INDIRECT("A"&amp;ROW())="","",(Tabulka249[[#This Row],[Pořadí2 - i2]]-1)/COUNT([Data]))</f>
        <v/>
      </c>
      <c r="J942" s="5" t="str">
        <f ca="1">IF(INDIRECT("A"&amp;ROW())="","",H942/COUNT([Data]))</f>
        <v/>
      </c>
      <c r="K942" s="72" t="str">
        <f ca="1">IF(INDIRECT("A"&amp;ROW())="","",NORMDIST(Tabulka249[[#This Row],[Data]],$X$6,$X$7,1))</f>
        <v/>
      </c>
      <c r="L942" s="5" t="str">
        <f t="shared" ca="1" si="43"/>
        <v/>
      </c>
      <c r="M942" s="5" t="str">
        <f>IF(ROW()=7,MAX(Tabulka249[D_i]),"")</f>
        <v/>
      </c>
      <c r="N942" s="5"/>
      <c r="O942" s="80"/>
      <c r="P942" s="80"/>
      <c r="Q942" s="80"/>
      <c r="R942" s="76" t="str">
        <f>IF(ROW()=7,IF(SUM([pomocná])&gt;0,SUM([pomocná]),1.36/SQRT(COUNT(Tabulka249[Data]))),"")</f>
        <v/>
      </c>
      <c r="S942" s="79"/>
      <c r="T942" s="72"/>
      <c r="U942" s="72"/>
      <c r="V942" s="72"/>
    </row>
    <row r="943" spans="1:22">
      <c r="A943" s="4" t="str">
        <f>IF('Odhad parametrů populace'!D946="","",'Odhad parametrů populace'!D946)</f>
        <v/>
      </c>
      <c r="B943" s="69" t="str">
        <f ca="1">IF(INDIRECT("A"&amp;ROW())="","",RANK(A943,[Data],1))</f>
        <v/>
      </c>
      <c r="C943" s="5" t="str">
        <f ca="1">IF(INDIRECT("A"&amp;ROW())="","",(B943-1)/COUNT([Data]))</f>
        <v/>
      </c>
      <c r="D943" s="5" t="str">
        <f ca="1">IF(INDIRECT("A"&amp;ROW())="","",B943/COUNT([Data]))</f>
        <v/>
      </c>
      <c r="E943" t="str">
        <f t="shared" ca="1" si="44"/>
        <v/>
      </c>
      <c r="F943" s="5" t="str">
        <f t="shared" ca="1" si="42"/>
        <v/>
      </c>
      <c r="G943" s="5" t="str">
        <f>IF(ROW()=7,MAX([D_i]),"")</f>
        <v/>
      </c>
      <c r="H943" s="69" t="str">
        <f ca="1">IF(INDIRECT("A"&amp;ROW())="","",RANK([Data],[Data],1)+COUNTIF([Data],Tabulka249[[#This Row],[Data]])-1)</f>
        <v/>
      </c>
      <c r="I943" s="5" t="str">
        <f ca="1">IF(INDIRECT("A"&amp;ROW())="","",(Tabulka249[[#This Row],[Pořadí2 - i2]]-1)/COUNT([Data]))</f>
        <v/>
      </c>
      <c r="J943" s="5" t="str">
        <f ca="1">IF(INDIRECT("A"&amp;ROW())="","",H943/COUNT([Data]))</f>
        <v/>
      </c>
      <c r="K943" s="72" t="str">
        <f ca="1">IF(INDIRECT("A"&amp;ROW())="","",NORMDIST(Tabulka249[[#This Row],[Data]],$X$6,$X$7,1))</f>
        <v/>
      </c>
      <c r="L943" s="5" t="str">
        <f t="shared" ca="1" si="43"/>
        <v/>
      </c>
      <c r="M943" s="5" t="str">
        <f>IF(ROW()=7,MAX(Tabulka249[D_i]),"")</f>
        <v/>
      </c>
      <c r="N943" s="5"/>
      <c r="O943" s="80"/>
      <c r="P943" s="80"/>
      <c r="Q943" s="80"/>
      <c r="R943" s="76" t="str">
        <f>IF(ROW()=7,IF(SUM([pomocná])&gt;0,SUM([pomocná]),1.36/SQRT(COUNT(Tabulka249[Data]))),"")</f>
        <v/>
      </c>
      <c r="S943" s="79"/>
      <c r="T943" s="72"/>
      <c r="U943" s="72"/>
      <c r="V943" s="72"/>
    </row>
    <row r="944" spans="1:22">
      <c r="A944" s="4" t="str">
        <f>IF('Odhad parametrů populace'!D947="","",'Odhad parametrů populace'!D947)</f>
        <v/>
      </c>
      <c r="B944" s="69" t="str">
        <f ca="1">IF(INDIRECT("A"&amp;ROW())="","",RANK(A944,[Data],1))</f>
        <v/>
      </c>
      <c r="C944" s="5" t="str">
        <f ca="1">IF(INDIRECT("A"&amp;ROW())="","",(B944-1)/COUNT([Data]))</f>
        <v/>
      </c>
      <c r="D944" s="5" t="str">
        <f ca="1">IF(INDIRECT("A"&amp;ROW())="","",B944/COUNT([Data]))</f>
        <v/>
      </c>
      <c r="E944" t="str">
        <f t="shared" ca="1" si="44"/>
        <v/>
      </c>
      <c r="F944" s="5" t="str">
        <f t="shared" ca="1" si="42"/>
        <v/>
      </c>
      <c r="G944" s="5" t="str">
        <f>IF(ROW()=7,MAX([D_i]),"")</f>
        <v/>
      </c>
      <c r="H944" s="69" t="str">
        <f ca="1">IF(INDIRECT("A"&amp;ROW())="","",RANK([Data],[Data],1)+COUNTIF([Data],Tabulka249[[#This Row],[Data]])-1)</f>
        <v/>
      </c>
      <c r="I944" s="5" t="str">
        <f ca="1">IF(INDIRECT("A"&amp;ROW())="","",(Tabulka249[[#This Row],[Pořadí2 - i2]]-1)/COUNT([Data]))</f>
        <v/>
      </c>
      <c r="J944" s="5" t="str">
        <f ca="1">IF(INDIRECT("A"&amp;ROW())="","",H944/COUNT([Data]))</f>
        <v/>
      </c>
      <c r="K944" s="72" t="str">
        <f ca="1">IF(INDIRECT("A"&amp;ROW())="","",NORMDIST(Tabulka249[[#This Row],[Data]],$X$6,$X$7,1))</f>
        <v/>
      </c>
      <c r="L944" s="5" t="str">
        <f t="shared" ca="1" si="43"/>
        <v/>
      </c>
      <c r="M944" s="5" t="str">
        <f>IF(ROW()=7,MAX(Tabulka249[D_i]),"")</f>
        <v/>
      </c>
      <c r="N944" s="5"/>
      <c r="O944" s="80"/>
      <c r="P944" s="80"/>
      <c r="Q944" s="80"/>
      <c r="R944" s="76" t="str">
        <f>IF(ROW()=7,IF(SUM([pomocná])&gt;0,SUM([pomocná]),1.36/SQRT(COUNT(Tabulka249[Data]))),"")</f>
        <v/>
      </c>
      <c r="S944" s="79"/>
      <c r="T944" s="72"/>
      <c r="U944" s="72"/>
      <c r="V944" s="72"/>
    </row>
    <row r="945" spans="1:22">
      <c r="A945" s="4" t="str">
        <f>IF('Odhad parametrů populace'!D948="","",'Odhad parametrů populace'!D948)</f>
        <v/>
      </c>
      <c r="B945" s="69" t="str">
        <f ca="1">IF(INDIRECT("A"&amp;ROW())="","",RANK(A945,[Data],1))</f>
        <v/>
      </c>
      <c r="C945" s="5" t="str">
        <f ca="1">IF(INDIRECT("A"&amp;ROW())="","",(B945-1)/COUNT([Data]))</f>
        <v/>
      </c>
      <c r="D945" s="5" t="str">
        <f ca="1">IF(INDIRECT("A"&amp;ROW())="","",B945/COUNT([Data]))</f>
        <v/>
      </c>
      <c r="E945" t="str">
        <f t="shared" ca="1" si="44"/>
        <v/>
      </c>
      <c r="F945" s="5" t="str">
        <f t="shared" ca="1" si="42"/>
        <v/>
      </c>
      <c r="G945" s="5" t="str">
        <f>IF(ROW()=7,MAX([D_i]),"")</f>
        <v/>
      </c>
      <c r="H945" s="69" t="str">
        <f ca="1">IF(INDIRECT("A"&amp;ROW())="","",RANK([Data],[Data],1)+COUNTIF([Data],Tabulka249[[#This Row],[Data]])-1)</f>
        <v/>
      </c>
      <c r="I945" s="5" t="str">
        <f ca="1">IF(INDIRECT("A"&amp;ROW())="","",(Tabulka249[[#This Row],[Pořadí2 - i2]]-1)/COUNT([Data]))</f>
        <v/>
      </c>
      <c r="J945" s="5" t="str">
        <f ca="1">IF(INDIRECT("A"&amp;ROW())="","",H945/COUNT([Data]))</f>
        <v/>
      </c>
      <c r="K945" s="72" t="str">
        <f ca="1">IF(INDIRECT("A"&amp;ROW())="","",NORMDIST(Tabulka249[[#This Row],[Data]],$X$6,$X$7,1))</f>
        <v/>
      </c>
      <c r="L945" s="5" t="str">
        <f t="shared" ca="1" si="43"/>
        <v/>
      </c>
      <c r="M945" s="5" t="str">
        <f>IF(ROW()=7,MAX(Tabulka249[D_i]),"")</f>
        <v/>
      </c>
      <c r="N945" s="5"/>
      <c r="O945" s="80"/>
      <c r="P945" s="80"/>
      <c r="Q945" s="80"/>
      <c r="R945" s="76" t="str">
        <f>IF(ROW()=7,IF(SUM([pomocná])&gt;0,SUM([pomocná]),1.36/SQRT(COUNT(Tabulka249[Data]))),"")</f>
        <v/>
      </c>
      <c r="S945" s="79"/>
      <c r="T945" s="72"/>
      <c r="U945" s="72"/>
      <c r="V945" s="72"/>
    </row>
    <row r="946" spans="1:22">
      <c r="A946" s="4" t="str">
        <f>IF('Odhad parametrů populace'!D949="","",'Odhad parametrů populace'!D949)</f>
        <v/>
      </c>
      <c r="B946" s="69" t="str">
        <f ca="1">IF(INDIRECT("A"&amp;ROW())="","",RANK(A946,[Data],1))</f>
        <v/>
      </c>
      <c r="C946" s="5" t="str">
        <f ca="1">IF(INDIRECT("A"&amp;ROW())="","",(B946-1)/COUNT([Data]))</f>
        <v/>
      </c>
      <c r="D946" s="5" t="str">
        <f ca="1">IF(INDIRECT("A"&amp;ROW())="","",B946/COUNT([Data]))</f>
        <v/>
      </c>
      <c r="E946" t="str">
        <f t="shared" ca="1" si="44"/>
        <v/>
      </c>
      <c r="F946" s="5" t="str">
        <f t="shared" ca="1" si="42"/>
        <v/>
      </c>
      <c r="G946" s="5" t="str">
        <f>IF(ROW()=7,MAX([D_i]),"")</f>
        <v/>
      </c>
      <c r="H946" s="69" t="str">
        <f ca="1">IF(INDIRECT("A"&amp;ROW())="","",RANK([Data],[Data],1)+COUNTIF([Data],Tabulka249[[#This Row],[Data]])-1)</f>
        <v/>
      </c>
      <c r="I946" s="5" t="str">
        <f ca="1">IF(INDIRECT("A"&amp;ROW())="","",(Tabulka249[[#This Row],[Pořadí2 - i2]]-1)/COUNT([Data]))</f>
        <v/>
      </c>
      <c r="J946" s="5" t="str">
        <f ca="1">IF(INDIRECT("A"&amp;ROW())="","",H946/COUNT([Data]))</f>
        <v/>
      </c>
      <c r="K946" s="72" t="str">
        <f ca="1">IF(INDIRECT("A"&amp;ROW())="","",NORMDIST(Tabulka249[[#This Row],[Data]],$X$6,$X$7,1))</f>
        <v/>
      </c>
      <c r="L946" s="5" t="str">
        <f t="shared" ca="1" si="43"/>
        <v/>
      </c>
      <c r="M946" s="5" t="str">
        <f>IF(ROW()=7,MAX(Tabulka249[D_i]),"")</f>
        <v/>
      </c>
      <c r="N946" s="5"/>
      <c r="O946" s="80"/>
      <c r="P946" s="80"/>
      <c r="Q946" s="80"/>
      <c r="R946" s="76" t="str">
        <f>IF(ROW()=7,IF(SUM([pomocná])&gt;0,SUM([pomocná]),1.36/SQRT(COUNT(Tabulka249[Data]))),"")</f>
        <v/>
      </c>
      <c r="S946" s="79"/>
      <c r="T946" s="72"/>
      <c r="U946" s="72"/>
      <c r="V946" s="72"/>
    </row>
    <row r="947" spans="1:22">
      <c r="A947" s="4" t="str">
        <f>IF('Odhad parametrů populace'!D950="","",'Odhad parametrů populace'!D950)</f>
        <v/>
      </c>
      <c r="B947" s="69" t="str">
        <f ca="1">IF(INDIRECT("A"&amp;ROW())="","",RANK(A947,[Data],1))</f>
        <v/>
      </c>
      <c r="C947" s="5" t="str">
        <f ca="1">IF(INDIRECT("A"&amp;ROW())="","",(B947-1)/COUNT([Data]))</f>
        <v/>
      </c>
      <c r="D947" s="5" t="str">
        <f ca="1">IF(INDIRECT("A"&amp;ROW())="","",B947/COUNT([Data]))</f>
        <v/>
      </c>
      <c r="E947" t="str">
        <f t="shared" ca="1" si="44"/>
        <v/>
      </c>
      <c r="F947" s="5" t="str">
        <f t="shared" ca="1" si="42"/>
        <v/>
      </c>
      <c r="G947" s="5" t="str">
        <f>IF(ROW()=7,MAX([D_i]),"")</f>
        <v/>
      </c>
      <c r="H947" s="69" t="str">
        <f ca="1">IF(INDIRECT("A"&amp;ROW())="","",RANK([Data],[Data],1)+COUNTIF([Data],Tabulka249[[#This Row],[Data]])-1)</f>
        <v/>
      </c>
      <c r="I947" s="5" t="str">
        <f ca="1">IF(INDIRECT("A"&amp;ROW())="","",(Tabulka249[[#This Row],[Pořadí2 - i2]]-1)/COUNT([Data]))</f>
        <v/>
      </c>
      <c r="J947" s="5" t="str">
        <f ca="1">IF(INDIRECT("A"&amp;ROW())="","",H947/COUNT([Data]))</f>
        <v/>
      </c>
      <c r="K947" s="72" t="str">
        <f ca="1">IF(INDIRECT("A"&amp;ROW())="","",NORMDIST(Tabulka249[[#This Row],[Data]],$X$6,$X$7,1))</f>
        <v/>
      </c>
      <c r="L947" s="5" t="str">
        <f t="shared" ca="1" si="43"/>
        <v/>
      </c>
      <c r="M947" s="5" t="str">
        <f>IF(ROW()=7,MAX(Tabulka249[D_i]),"")</f>
        <v/>
      </c>
      <c r="N947" s="5"/>
      <c r="O947" s="80"/>
      <c r="P947" s="80"/>
      <c r="Q947" s="80"/>
      <c r="R947" s="76" t="str">
        <f>IF(ROW()=7,IF(SUM([pomocná])&gt;0,SUM([pomocná]),1.36/SQRT(COUNT(Tabulka249[Data]))),"")</f>
        <v/>
      </c>
      <c r="S947" s="79"/>
      <c r="T947" s="72"/>
      <c r="U947" s="72"/>
      <c r="V947" s="72"/>
    </row>
    <row r="948" spans="1:22">
      <c r="A948" s="4" t="str">
        <f>IF('Odhad parametrů populace'!D951="","",'Odhad parametrů populace'!D951)</f>
        <v/>
      </c>
      <c r="B948" s="69" t="str">
        <f ca="1">IF(INDIRECT("A"&amp;ROW())="","",RANK(A948,[Data],1))</f>
        <v/>
      </c>
      <c r="C948" s="5" t="str">
        <f ca="1">IF(INDIRECT("A"&amp;ROW())="","",(B948-1)/COUNT([Data]))</f>
        <v/>
      </c>
      <c r="D948" s="5" t="str">
        <f ca="1">IF(INDIRECT("A"&amp;ROW())="","",B948/COUNT([Data]))</f>
        <v/>
      </c>
      <c r="E948" t="str">
        <f t="shared" ca="1" si="44"/>
        <v/>
      </c>
      <c r="F948" s="5" t="str">
        <f t="shared" ca="1" si="42"/>
        <v/>
      </c>
      <c r="G948" s="5" t="str">
        <f>IF(ROW()=7,MAX([D_i]),"")</f>
        <v/>
      </c>
      <c r="H948" s="69" t="str">
        <f ca="1">IF(INDIRECT("A"&amp;ROW())="","",RANK([Data],[Data],1)+COUNTIF([Data],Tabulka249[[#This Row],[Data]])-1)</f>
        <v/>
      </c>
      <c r="I948" s="5" t="str">
        <f ca="1">IF(INDIRECT("A"&amp;ROW())="","",(Tabulka249[[#This Row],[Pořadí2 - i2]]-1)/COUNT([Data]))</f>
        <v/>
      </c>
      <c r="J948" s="5" t="str">
        <f ca="1">IF(INDIRECT("A"&amp;ROW())="","",H948/COUNT([Data]))</f>
        <v/>
      </c>
      <c r="K948" s="72" t="str">
        <f ca="1">IF(INDIRECT("A"&amp;ROW())="","",NORMDIST(Tabulka249[[#This Row],[Data]],$X$6,$X$7,1))</f>
        <v/>
      </c>
      <c r="L948" s="5" t="str">
        <f t="shared" ca="1" si="43"/>
        <v/>
      </c>
      <c r="M948" s="5" t="str">
        <f>IF(ROW()=7,MAX(Tabulka249[D_i]),"")</f>
        <v/>
      </c>
      <c r="N948" s="5"/>
      <c r="O948" s="80"/>
      <c r="P948" s="80"/>
      <c r="Q948" s="80"/>
      <c r="R948" s="76" t="str">
        <f>IF(ROW()=7,IF(SUM([pomocná])&gt;0,SUM([pomocná]),1.36/SQRT(COUNT(Tabulka249[Data]))),"")</f>
        <v/>
      </c>
      <c r="S948" s="79"/>
      <c r="T948" s="72"/>
      <c r="U948" s="72"/>
      <c r="V948" s="72"/>
    </row>
    <row r="949" spans="1:22">
      <c r="A949" s="4" t="str">
        <f>IF('Odhad parametrů populace'!D952="","",'Odhad parametrů populace'!D952)</f>
        <v/>
      </c>
      <c r="B949" s="69" t="str">
        <f ca="1">IF(INDIRECT("A"&amp;ROW())="","",RANK(A949,[Data],1))</f>
        <v/>
      </c>
      <c r="C949" s="5" t="str">
        <f ca="1">IF(INDIRECT("A"&amp;ROW())="","",(B949-1)/COUNT([Data]))</f>
        <v/>
      </c>
      <c r="D949" s="5" t="str">
        <f ca="1">IF(INDIRECT("A"&amp;ROW())="","",B949/COUNT([Data]))</f>
        <v/>
      </c>
      <c r="E949" t="str">
        <f t="shared" ca="1" si="44"/>
        <v/>
      </c>
      <c r="F949" s="5" t="str">
        <f t="shared" ca="1" si="42"/>
        <v/>
      </c>
      <c r="G949" s="5" t="str">
        <f>IF(ROW()=7,MAX([D_i]),"")</f>
        <v/>
      </c>
      <c r="H949" s="69" t="str">
        <f ca="1">IF(INDIRECT("A"&amp;ROW())="","",RANK([Data],[Data],1)+COUNTIF([Data],Tabulka249[[#This Row],[Data]])-1)</f>
        <v/>
      </c>
      <c r="I949" s="5" t="str">
        <f ca="1">IF(INDIRECT("A"&amp;ROW())="","",(Tabulka249[[#This Row],[Pořadí2 - i2]]-1)/COUNT([Data]))</f>
        <v/>
      </c>
      <c r="J949" s="5" t="str">
        <f ca="1">IF(INDIRECT("A"&amp;ROW())="","",H949/COUNT([Data]))</f>
        <v/>
      </c>
      <c r="K949" s="72" t="str">
        <f ca="1">IF(INDIRECT("A"&amp;ROW())="","",NORMDIST(Tabulka249[[#This Row],[Data]],$X$6,$X$7,1))</f>
        <v/>
      </c>
      <c r="L949" s="5" t="str">
        <f t="shared" ca="1" si="43"/>
        <v/>
      </c>
      <c r="M949" s="5" t="str">
        <f>IF(ROW()=7,MAX(Tabulka249[D_i]),"")</f>
        <v/>
      </c>
      <c r="N949" s="5"/>
      <c r="O949" s="80"/>
      <c r="P949" s="80"/>
      <c r="Q949" s="80"/>
      <c r="R949" s="76" t="str">
        <f>IF(ROW()=7,IF(SUM([pomocná])&gt;0,SUM([pomocná]),1.36/SQRT(COUNT(Tabulka249[Data]))),"")</f>
        <v/>
      </c>
      <c r="S949" s="79"/>
      <c r="T949" s="72"/>
      <c r="U949" s="72"/>
      <c r="V949" s="72"/>
    </row>
    <row r="950" spans="1:22">
      <c r="A950" s="4" t="str">
        <f>IF('Odhad parametrů populace'!D953="","",'Odhad parametrů populace'!D953)</f>
        <v/>
      </c>
      <c r="B950" s="69" t="str">
        <f ca="1">IF(INDIRECT("A"&amp;ROW())="","",RANK(A950,[Data],1))</f>
        <v/>
      </c>
      <c r="C950" s="5" t="str">
        <f ca="1">IF(INDIRECT("A"&amp;ROW())="","",(B950-1)/COUNT([Data]))</f>
        <v/>
      </c>
      <c r="D950" s="5" t="str">
        <f ca="1">IF(INDIRECT("A"&amp;ROW())="","",B950/COUNT([Data]))</f>
        <v/>
      </c>
      <c r="E950" t="str">
        <f t="shared" ca="1" si="44"/>
        <v/>
      </c>
      <c r="F950" s="5" t="str">
        <f t="shared" ca="1" si="42"/>
        <v/>
      </c>
      <c r="G950" s="5" t="str">
        <f>IF(ROW()=7,MAX([D_i]),"")</f>
        <v/>
      </c>
      <c r="H950" s="69" t="str">
        <f ca="1">IF(INDIRECT("A"&amp;ROW())="","",RANK([Data],[Data],1)+COUNTIF([Data],Tabulka249[[#This Row],[Data]])-1)</f>
        <v/>
      </c>
      <c r="I950" s="5" t="str">
        <f ca="1">IF(INDIRECT("A"&amp;ROW())="","",(Tabulka249[[#This Row],[Pořadí2 - i2]]-1)/COUNT([Data]))</f>
        <v/>
      </c>
      <c r="J950" s="5" t="str">
        <f ca="1">IF(INDIRECT("A"&amp;ROW())="","",H950/COUNT([Data]))</f>
        <v/>
      </c>
      <c r="K950" s="72" t="str">
        <f ca="1">IF(INDIRECT("A"&amp;ROW())="","",NORMDIST(Tabulka249[[#This Row],[Data]],$X$6,$X$7,1))</f>
        <v/>
      </c>
      <c r="L950" s="5" t="str">
        <f t="shared" ca="1" si="43"/>
        <v/>
      </c>
      <c r="M950" s="5" t="str">
        <f>IF(ROW()=7,MAX(Tabulka249[D_i]),"")</f>
        <v/>
      </c>
      <c r="N950" s="5"/>
      <c r="O950" s="80"/>
      <c r="P950" s="80"/>
      <c r="Q950" s="80"/>
      <c r="R950" s="76" t="str">
        <f>IF(ROW()=7,IF(SUM([pomocná])&gt;0,SUM([pomocná]),1.36/SQRT(COUNT(Tabulka249[Data]))),"")</f>
        <v/>
      </c>
      <c r="S950" s="79"/>
      <c r="T950" s="72"/>
      <c r="U950" s="72"/>
      <c r="V950" s="72"/>
    </row>
    <row r="951" spans="1:22">
      <c r="A951" s="4" t="str">
        <f>IF('Odhad parametrů populace'!D954="","",'Odhad parametrů populace'!D954)</f>
        <v/>
      </c>
      <c r="B951" s="69" t="str">
        <f ca="1">IF(INDIRECT("A"&amp;ROW())="","",RANK(A951,[Data],1))</f>
        <v/>
      </c>
      <c r="C951" s="5" t="str">
        <f ca="1">IF(INDIRECT("A"&amp;ROW())="","",(B951-1)/COUNT([Data]))</f>
        <v/>
      </c>
      <c r="D951" s="5" t="str">
        <f ca="1">IF(INDIRECT("A"&amp;ROW())="","",B951/COUNT([Data]))</f>
        <v/>
      </c>
      <c r="E951" t="str">
        <f t="shared" ca="1" si="44"/>
        <v/>
      </c>
      <c r="F951" s="5" t="str">
        <f t="shared" ca="1" si="42"/>
        <v/>
      </c>
      <c r="G951" s="5" t="str">
        <f>IF(ROW()=7,MAX([D_i]),"")</f>
        <v/>
      </c>
      <c r="H951" s="69" t="str">
        <f ca="1">IF(INDIRECT("A"&amp;ROW())="","",RANK([Data],[Data],1)+COUNTIF([Data],Tabulka249[[#This Row],[Data]])-1)</f>
        <v/>
      </c>
      <c r="I951" s="5" t="str">
        <f ca="1">IF(INDIRECT("A"&amp;ROW())="","",(Tabulka249[[#This Row],[Pořadí2 - i2]]-1)/COUNT([Data]))</f>
        <v/>
      </c>
      <c r="J951" s="5" t="str">
        <f ca="1">IF(INDIRECT("A"&amp;ROW())="","",H951/COUNT([Data]))</f>
        <v/>
      </c>
      <c r="K951" s="72" t="str">
        <f ca="1">IF(INDIRECT("A"&amp;ROW())="","",NORMDIST(Tabulka249[[#This Row],[Data]],$X$6,$X$7,1))</f>
        <v/>
      </c>
      <c r="L951" s="5" t="str">
        <f t="shared" ca="1" si="43"/>
        <v/>
      </c>
      <c r="M951" s="5" t="str">
        <f>IF(ROW()=7,MAX(Tabulka249[D_i]),"")</f>
        <v/>
      </c>
      <c r="N951" s="5"/>
      <c r="O951" s="80"/>
      <c r="P951" s="80"/>
      <c r="Q951" s="80"/>
      <c r="R951" s="76" t="str">
        <f>IF(ROW()=7,IF(SUM([pomocná])&gt;0,SUM([pomocná]),1.36/SQRT(COUNT(Tabulka249[Data]))),"")</f>
        <v/>
      </c>
      <c r="S951" s="79"/>
      <c r="T951" s="72"/>
      <c r="U951" s="72"/>
      <c r="V951" s="72"/>
    </row>
    <row r="952" spans="1:22">
      <c r="A952" s="4" t="str">
        <f>IF('Odhad parametrů populace'!D955="","",'Odhad parametrů populace'!D955)</f>
        <v/>
      </c>
      <c r="B952" s="69" t="str">
        <f ca="1">IF(INDIRECT("A"&amp;ROW())="","",RANK(A952,[Data],1))</f>
        <v/>
      </c>
      <c r="C952" s="5" t="str">
        <f ca="1">IF(INDIRECT("A"&amp;ROW())="","",(B952-1)/COUNT([Data]))</f>
        <v/>
      </c>
      <c r="D952" s="5" t="str">
        <f ca="1">IF(INDIRECT("A"&amp;ROW())="","",B952/COUNT([Data]))</f>
        <v/>
      </c>
      <c r="E952" t="str">
        <f t="shared" ca="1" si="44"/>
        <v/>
      </c>
      <c r="F952" s="5" t="str">
        <f t="shared" ca="1" si="42"/>
        <v/>
      </c>
      <c r="G952" s="5" t="str">
        <f>IF(ROW()=7,MAX([D_i]),"")</f>
        <v/>
      </c>
      <c r="H952" s="69" t="str">
        <f ca="1">IF(INDIRECT("A"&amp;ROW())="","",RANK([Data],[Data],1)+COUNTIF([Data],Tabulka249[[#This Row],[Data]])-1)</f>
        <v/>
      </c>
      <c r="I952" s="5" t="str">
        <f ca="1">IF(INDIRECT("A"&amp;ROW())="","",(Tabulka249[[#This Row],[Pořadí2 - i2]]-1)/COUNT([Data]))</f>
        <v/>
      </c>
      <c r="J952" s="5" t="str">
        <f ca="1">IF(INDIRECT("A"&amp;ROW())="","",H952/COUNT([Data]))</f>
        <v/>
      </c>
      <c r="K952" s="72" t="str">
        <f ca="1">IF(INDIRECT("A"&amp;ROW())="","",NORMDIST(Tabulka249[[#This Row],[Data]],$X$6,$X$7,1))</f>
        <v/>
      </c>
      <c r="L952" s="5" t="str">
        <f t="shared" ca="1" si="43"/>
        <v/>
      </c>
      <c r="M952" s="5" t="str">
        <f>IF(ROW()=7,MAX(Tabulka249[D_i]),"")</f>
        <v/>
      </c>
      <c r="N952" s="5"/>
      <c r="O952" s="80"/>
      <c r="P952" s="80"/>
      <c r="Q952" s="80"/>
      <c r="R952" s="76" t="str">
        <f>IF(ROW()=7,IF(SUM([pomocná])&gt;0,SUM([pomocná]),1.36/SQRT(COUNT(Tabulka249[Data]))),"")</f>
        <v/>
      </c>
      <c r="S952" s="79"/>
      <c r="T952" s="72"/>
      <c r="U952" s="72"/>
      <c r="V952" s="72"/>
    </row>
    <row r="953" spans="1:22">
      <c r="A953" s="4" t="str">
        <f>IF('Odhad parametrů populace'!D956="","",'Odhad parametrů populace'!D956)</f>
        <v/>
      </c>
      <c r="B953" s="69" t="str">
        <f ca="1">IF(INDIRECT("A"&amp;ROW())="","",RANK(A953,[Data],1))</f>
        <v/>
      </c>
      <c r="C953" s="5" t="str">
        <f ca="1">IF(INDIRECT("A"&amp;ROW())="","",(B953-1)/COUNT([Data]))</f>
        <v/>
      </c>
      <c r="D953" s="5" t="str">
        <f ca="1">IF(INDIRECT("A"&amp;ROW())="","",B953/COUNT([Data]))</f>
        <v/>
      </c>
      <c r="E953" t="str">
        <f t="shared" ca="1" si="44"/>
        <v/>
      </c>
      <c r="F953" s="5" t="str">
        <f t="shared" ca="1" si="42"/>
        <v/>
      </c>
      <c r="G953" s="5" t="str">
        <f>IF(ROW()=7,MAX([D_i]),"")</f>
        <v/>
      </c>
      <c r="H953" s="69" t="str">
        <f ca="1">IF(INDIRECT("A"&amp;ROW())="","",RANK([Data],[Data],1)+COUNTIF([Data],Tabulka249[[#This Row],[Data]])-1)</f>
        <v/>
      </c>
      <c r="I953" s="5" t="str">
        <f ca="1">IF(INDIRECT("A"&amp;ROW())="","",(Tabulka249[[#This Row],[Pořadí2 - i2]]-1)/COUNT([Data]))</f>
        <v/>
      </c>
      <c r="J953" s="5" t="str">
        <f ca="1">IF(INDIRECT("A"&amp;ROW())="","",H953/COUNT([Data]))</f>
        <v/>
      </c>
      <c r="K953" s="72" t="str">
        <f ca="1">IF(INDIRECT("A"&amp;ROW())="","",NORMDIST(Tabulka249[[#This Row],[Data]],$X$6,$X$7,1))</f>
        <v/>
      </c>
      <c r="L953" s="5" t="str">
        <f t="shared" ca="1" si="43"/>
        <v/>
      </c>
      <c r="M953" s="5" t="str">
        <f>IF(ROW()=7,MAX(Tabulka249[D_i]),"")</f>
        <v/>
      </c>
      <c r="N953" s="5"/>
      <c r="O953" s="80"/>
      <c r="P953" s="80"/>
      <c r="Q953" s="80"/>
      <c r="R953" s="76" t="str">
        <f>IF(ROW()=7,IF(SUM([pomocná])&gt;0,SUM([pomocná]),1.36/SQRT(COUNT(Tabulka249[Data]))),"")</f>
        <v/>
      </c>
      <c r="S953" s="79"/>
      <c r="T953" s="72"/>
      <c r="U953" s="72"/>
      <c r="V953" s="72"/>
    </row>
    <row r="954" spans="1:22">
      <c r="A954" s="4" t="str">
        <f>IF('Odhad parametrů populace'!D957="","",'Odhad parametrů populace'!D957)</f>
        <v/>
      </c>
      <c r="B954" s="69" t="str">
        <f ca="1">IF(INDIRECT("A"&amp;ROW())="","",RANK(A954,[Data],1))</f>
        <v/>
      </c>
      <c r="C954" s="5" t="str">
        <f ca="1">IF(INDIRECT("A"&amp;ROW())="","",(B954-1)/COUNT([Data]))</f>
        <v/>
      </c>
      <c r="D954" s="5" t="str">
        <f ca="1">IF(INDIRECT("A"&amp;ROW())="","",B954/COUNT([Data]))</f>
        <v/>
      </c>
      <c r="E954" t="str">
        <f t="shared" ca="1" si="44"/>
        <v/>
      </c>
      <c r="F954" s="5" t="str">
        <f t="shared" ca="1" si="42"/>
        <v/>
      </c>
      <c r="G954" s="5" t="str">
        <f>IF(ROW()=7,MAX([D_i]),"")</f>
        <v/>
      </c>
      <c r="H954" s="69" t="str">
        <f ca="1">IF(INDIRECT("A"&amp;ROW())="","",RANK([Data],[Data],1)+COUNTIF([Data],Tabulka249[[#This Row],[Data]])-1)</f>
        <v/>
      </c>
      <c r="I954" s="5" t="str">
        <f ca="1">IF(INDIRECT("A"&amp;ROW())="","",(Tabulka249[[#This Row],[Pořadí2 - i2]]-1)/COUNT([Data]))</f>
        <v/>
      </c>
      <c r="J954" s="5" t="str">
        <f ca="1">IF(INDIRECT("A"&amp;ROW())="","",H954/COUNT([Data]))</f>
        <v/>
      </c>
      <c r="K954" s="72" t="str">
        <f ca="1">IF(INDIRECT("A"&amp;ROW())="","",NORMDIST(Tabulka249[[#This Row],[Data]],$X$6,$X$7,1))</f>
        <v/>
      </c>
      <c r="L954" s="5" t="str">
        <f t="shared" ca="1" si="43"/>
        <v/>
      </c>
      <c r="M954" s="5" t="str">
        <f>IF(ROW()=7,MAX(Tabulka249[D_i]),"")</f>
        <v/>
      </c>
      <c r="N954" s="5"/>
      <c r="O954" s="80"/>
      <c r="P954" s="80"/>
      <c r="Q954" s="80"/>
      <c r="R954" s="76" t="str">
        <f>IF(ROW()=7,IF(SUM([pomocná])&gt;0,SUM([pomocná]),1.36/SQRT(COUNT(Tabulka249[Data]))),"")</f>
        <v/>
      </c>
      <c r="S954" s="79"/>
      <c r="T954" s="72"/>
      <c r="U954" s="72"/>
      <c r="V954" s="72"/>
    </row>
    <row r="955" spans="1:22">
      <c r="A955" s="4" t="str">
        <f>IF('Odhad parametrů populace'!D958="","",'Odhad parametrů populace'!D958)</f>
        <v/>
      </c>
      <c r="B955" s="69" t="str">
        <f ca="1">IF(INDIRECT("A"&amp;ROW())="","",RANK(A955,[Data],1))</f>
        <v/>
      </c>
      <c r="C955" s="5" t="str">
        <f ca="1">IF(INDIRECT("A"&amp;ROW())="","",(B955-1)/COUNT([Data]))</f>
        <v/>
      </c>
      <c r="D955" s="5" t="str">
        <f ca="1">IF(INDIRECT("A"&amp;ROW())="","",B955/COUNT([Data]))</f>
        <v/>
      </c>
      <c r="E955" t="str">
        <f t="shared" ca="1" si="44"/>
        <v/>
      </c>
      <c r="F955" s="5" t="str">
        <f t="shared" ca="1" si="42"/>
        <v/>
      </c>
      <c r="G955" s="5" t="str">
        <f>IF(ROW()=7,MAX([D_i]),"")</f>
        <v/>
      </c>
      <c r="H955" s="69" t="str">
        <f ca="1">IF(INDIRECT("A"&amp;ROW())="","",RANK([Data],[Data],1)+COUNTIF([Data],Tabulka249[[#This Row],[Data]])-1)</f>
        <v/>
      </c>
      <c r="I955" s="5" t="str">
        <f ca="1">IF(INDIRECT("A"&amp;ROW())="","",(Tabulka249[[#This Row],[Pořadí2 - i2]]-1)/COUNT([Data]))</f>
        <v/>
      </c>
      <c r="J955" s="5" t="str">
        <f ca="1">IF(INDIRECT("A"&amp;ROW())="","",H955/COUNT([Data]))</f>
        <v/>
      </c>
      <c r="K955" s="72" t="str">
        <f ca="1">IF(INDIRECT("A"&amp;ROW())="","",NORMDIST(Tabulka249[[#This Row],[Data]],$X$6,$X$7,1))</f>
        <v/>
      </c>
      <c r="L955" s="5" t="str">
        <f t="shared" ca="1" si="43"/>
        <v/>
      </c>
      <c r="M955" s="5" t="str">
        <f>IF(ROW()=7,MAX(Tabulka249[D_i]),"")</f>
        <v/>
      </c>
      <c r="N955" s="5"/>
      <c r="O955" s="80"/>
      <c r="P955" s="80"/>
      <c r="Q955" s="80"/>
      <c r="R955" s="76" t="str">
        <f>IF(ROW()=7,IF(SUM([pomocná])&gt;0,SUM([pomocná]),1.36/SQRT(COUNT(Tabulka249[Data]))),"")</f>
        <v/>
      </c>
      <c r="S955" s="79"/>
      <c r="T955" s="72"/>
      <c r="U955" s="72"/>
      <c r="V955" s="72"/>
    </row>
    <row r="956" spans="1:22">
      <c r="A956" s="4" t="str">
        <f>IF('Odhad parametrů populace'!D959="","",'Odhad parametrů populace'!D959)</f>
        <v/>
      </c>
      <c r="B956" s="69" t="str">
        <f ca="1">IF(INDIRECT("A"&amp;ROW())="","",RANK(A956,[Data],1))</f>
        <v/>
      </c>
      <c r="C956" s="5" t="str">
        <f ca="1">IF(INDIRECT("A"&amp;ROW())="","",(B956-1)/COUNT([Data]))</f>
        <v/>
      </c>
      <c r="D956" s="5" t="str">
        <f ca="1">IF(INDIRECT("A"&amp;ROW())="","",B956/COUNT([Data]))</f>
        <v/>
      </c>
      <c r="E956" t="str">
        <f t="shared" ca="1" si="44"/>
        <v/>
      </c>
      <c r="F956" s="5" t="str">
        <f t="shared" ca="1" si="42"/>
        <v/>
      </c>
      <c r="G956" s="5" t="str">
        <f>IF(ROW()=7,MAX([D_i]),"")</f>
        <v/>
      </c>
      <c r="H956" s="69" t="str">
        <f ca="1">IF(INDIRECT("A"&amp;ROW())="","",RANK([Data],[Data],1)+COUNTIF([Data],Tabulka249[[#This Row],[Data]])-1)</f>
        <v/>
      </c>
      <c r="I956" s="5" t="str">
        <f ca="1">IF(INDIRECT("A"&amp;ROW())="","",(Tabulka249[[#This Row],[Pořadí2 - i2]]-1)/COUNT([Data]))</f>
        <v/>
      </c>
      <c r="J956" s="5" t="str">
        <f ca="1">IF(INDIRECT("A"&amp;ROW())="","",H956/COUNT([Data]))</f>
        <v/>
      </c>
      <c r="K956" s="72" t="str">
        <f ca="1">IF(INDIRECT("A"&amp;ROW())="","",NORMDIST(Tabulka249[[#This Row],[Data]],$X$6,$X$7,1))</f>
        <v/>
      </c>
      <c r="L956" s="5" t="str">
        <f t="shared" ca="1" si="43"/>
        <v/>
      </c>
      <c r="M956" s="5" t="str">
        <f>IF(ROW()=7,MAX(Tabulka249[D_i]),"")</f>
        <v/>
      </c>
      <c r="N956" s="5"/>
      <c r="O956" s="80"/>
      <c r="P956" s="80"/>
      <c r="Q956" s="80"/>
      <c r="R956" s="76" t="str">
        <f>IF(ROW()=7,IF(SUM([pomocná])&gt;0,SUM([pomocná]),1.36/SQRT(COUNT(Tabulka249[Data]))),"")</f>
        <v/>
      </c>
      <c r="S956" s="79"/>
      <c r="T956" s="72"/>
      <c r="U956" s="72"/>
      <c r="V956" s="72"/>
    </row>
    <row r="957" spans="1:22">
      <c r="A957" s="4" t="str">
        <f>IF('Odhad parametrů populace'!D960="","",'Odhad parametrů populace'!D960)</f>
        <v/>
      </c>
      <c r="B957" s="69" t="str">
        <f ca="1">IF(INDIRECT("A"&amp;ROW())="","",RANK(A957,[Data],1))</f>
        <v/>
      </c>
      <c r="C957" s="5" t="str">
        <f ca="1">IF(INDIRECT("A"&amp;ROW())="","",(B957-1)/COUNT([Data]))</f>
        <v/>
      </c>
      <c r="D957" s="5" t="str">
        <f ca="1">IF(INDIRECT("A"&amp;ROW())="","",B957/COUNT([Data]))</f>
        <v/>
      </c>
      <c r="E957" t="str">
        <f t="shared" ca="1" si="44"/>
        <v/>
      </c>
      <c r="F957" s="5" t="str">
        <f t="shared" ca="1" si="42"/>
        <v/>
      </c>
      <c r="G957" s="5" t="str">
        <f>IF(ROW()=7,MAX([D_i]),"")</f>
        <v/>
      </c>
      <c r="H957" s="69" t="str">
        <f ca="1">IF(INDIRECT("A"&amp;ROW())="","",RANK([Data],[Data],1)+COUNTIF([Data],Tabulka249[[#This Row],[Data]])-1)</f>
        <v/>
      </c>
      <c r="I957" s="5" t="str">
        <f ca="1">IF(INDIRECT("A"&amp;ROW())="","",(Tabulka249[[#This Row],[Pořadí2 - i2]]-1)/COUNT([Data]))</f>
        <v/>
      </c>
      <c r="J957" s="5" t="str">
        <f ca="1">IF(INDIRECT("A"&amp;ROW())="","",H957/COUNT([Data]))</f>
        <v/>
      </c>
      <c r="K957" s="72" t="str">
        <f ca="1">IF(INDIRECT("A"&amp;ROW())="","",NORMDIST(Tabulka249[[#This Row],[Data]],$X$6,$X$7,1))</f>
        <v/>
      </c>
      <c r="L957" s="5" t="str">
        <f t="shared" ca="1" si="43"/>
        <v/>
      </c>
      <c r="M957" s="5" t="str">
        <f>IF(ROW()=7,MAX(Tabulka249[D_i]),"")</f>
        <v/>
      </c>
      <c r="N957" s="5"/>
      <c r="O957" s="80"/>
      <c r="P957" s="80"/>
      <c r="Q957" s="80"/>
      <c r="R957" s="76" t="str">
        <f>IF(ROW()=7,IF(SUM([pomocná])&gt;0,SUM([pomocná]),1.36/SQRT(COUNT(Tabulka249[Data]))),"")</f>
        <v/>
      </c>
      <c r="S957" s="79"/>
      <c r="T957" s="72"/>
      <c r="U957" s="72"/>
      <c r="V957" s="72"/>
    </row>
    <row r="958" spans="1:22">
      <c r="A958" s="4" t="str">
        <f>IF('Odhad parametrů populace'!D961="","",'Odhad parametrů populace'!D961)</f>
        <v/>
      </c>
      <c r="B958" s="69" t="str">
        <f ca="1">IF(INDIRECT("A"&amp;ROW())="","",RANK(A958,[Data],1))</f>
        <v/>
      </c>
      <c r="C958" s="5" t="str">
        <f ca="1">IF(INDIRECT("A"&amp;ROW())="","",(B958-1)/COUNT([Data]))</f>
        <v/>
      </c>
      <c r="D958" s="5" t="str">
        <f ca="1">IF(INDIRECT("A"&amp;ROW())="","",B958/COUNT([Data]))</f>
        <v/>
      </c>
      <c r="E958" t="str">
        <f t="shared" ca="1" si="44"/>
        <v/>
      </c>
      <c r="F958" s="5" t="str">
        <f t="shared" ca="1" si="42"/>
        <v/>
      </c>
      <c r="G958" s="5" t="str">
        <f>IF(ROW()=7,MAX([D_i]),"")</f>
        <v/>
      </c>
      <c r="H958" s="69" t="str">
        <f ca="1">IF(INDIRECT("A"&amp;ROW())="","",RANK([Data],[Data],1)+COUNTIF([Data],Tabulka249[[#This Row],[Data]])-1)</f>
        <v/>
      </c>
      <c r="I958" s="5" t="str">
        <f ca="1">IF(INDIRECT("A"&amp;ROW())="","",(Tabulka249[[#This Row],[Pořadí2 - i2]]-1)/COUNT([Data]))</f>
        <v/>
      </c>
      <c r="J958" s="5" t="str">
        <f ca="1">IF(INDIRECT("A"&amp;ROW())="","",H958/COUNT([Data]))</f>
        <v/>
      </c>
      <c r="K958" s="72" t="str">
        <f ca="1">IF(INDIRECT("A"&amp;ROW())="","",NORMDIST(Tabulka249[[#This Row],[Data]],$X$6,$X$7,1))</f>
        <v/>
      </c>
      <c r="L958" s="5" t="str">
        <f t="shared" ca="1" si="43"/>
        <v/>
      </c>
      <c r="M958" s="5" t="str">
        <f>IF(ROW()=7,MAX(Tabulka249[D_i]),"")</f>
        <v/>
      </c>
      <c r="N958" s="5"/>
      <c r="O958" s="80"/>
      <c r="P958" s="80"/>
      <c r="Q958" s="80"/>
      <c r="R958" s="76" t="str">
        <f>IF(ROW()=7,IF(SUM([pomocná])&gt;0,SUM([pomocná]),1.36/SQRT(COUNT(Tabulka249[Data]))),"")</f>
        <v/>
      </c>
      <c r="S958" s="79"/>
      <c r="T958" s="72"/>
      <c r="U958" s="72"/>
      <c r="V958" s="72"/>
    </row>
    <row r="959" spans="1:22">
      <c r="A959" s="4" t="str">
        <f>IF('Odhad parametrů populace'!D962="","",'Odhad parametrů populace'!D962)</f>
        <v/>
      </c>
      <c r="B959" s="69" t="str">
        <f ca="1">IF(INDIRECT("A"&amp;ROW())="","",RANK(A959,[Data],1))</f>
        <v/>
      </c>
      <c r="C959" s="5" t="str">
        <f ca="1">IF(INDIRECT("A"&amp;ROW())="","",(B959-1)/COUNT([Data]))</f>
        <v/>
      </c>
      <c r="D959" s="5" t="str">
        <f ca="1">IF(INDIRECT("A"&amp;ROW())="","",B959/COUNT([Data]))</f>
        <v/>
      </c>
      <c r="E959" t="str">
        <f t="shared" ca="1" si="44"/>
        <v/>
      </c>
      <c r="F959" s="5" t="str">
        <f t="shared" ca="1" si="42"/>
        <v/>
      </c>
      <c r="G959" s="5" t="str">
        <f>IF(ROW()=7,MAX([D_i]),"")</f>
        <v/>
      </c>
      <c r="H959" s="69" t="str">
        <f ca="1">IF(INDIRECT("A"&amp;ROW())="","",RANK([Data],[Data],1)+COUNTIF([Data],Tabulka249[[#This Row],[Data]])-1)</f>
        <v/>
      </c>
      <c r="I959" s="5" t="str">
        <f ca="1">IF(INDIRECT("A"&amp;ROW())="","",(Tabulka249[[#This Row],[Pořadí2 - i2]]-1)/COUNT([Data]))</f>
        <v/>
      </c>
      <c r="J959" s="5" t="str">
        <f ca="1">IF(INDIRECT("A"&amp;ROW())="","",H959/COUNT([Data]))</f>
        <v/>
      </c>
      <c r="K959" s="72" t="str">
        <f ca="1">IF(INDIRECT("A"&amp;ROW())="","",NORMDIST(Tabulka249[[#This Row],[Data]],$X$6,$X$7,1))</f>
        <v/>
      </c>
      <c r="L959" s="5" t="str">
        <f t="shared" ca="1" si="43"/>
        <v/>
      </c>
      <c r="M959" s="5" t="str">
        <f>IF(ROW()=7,MAX(Tabulka249[D_i]),"")</f>
        <v/>
      </c>
      <c r="N959" s="5"/>
      <c r="O959" s="80"/>
      <c r="P959" s="80"/>
      <c r="Q959" s="80"/>
      <c r="R959" s="76" t="str">
        <f>IF(ROW()=7,IF(SUM([pomocná])&gt;0,SUM([pomocná]),1.36/SQRT(COUNT(Tabulka249[Data]))),"")</f>
        <v/>
      </c>
      <c r="S959" s="79"/>
      <c r="T959" s="72"/>
      <c r="U959" s="72"/>
      <c r="V959" s="72"/>
    </row>
    <row r="960" spans="1:22">
      <c r="A960" s="4" t="str">
        <f>IF('Odhad parametrů populace'!D963="","",'Odhad parametrů populace'!D963)</f>
        <v/>
      </c>
      <c r="B960" s="69" t="str">
        <f ca="1">IF(INDIRECT("A"&amp;ROW())="","",RANK(A960,[Data],1))</f>
        <v/>
      </c>
      <c r="C960" s="5" t="str">
        <f ca="1">IF(INDIRECT("A"&amp;ROW())="","",(B960-1)/COUNT([Data]))</f>
        <v/>
      </c>
      <c r="D960" s="5" t="str">
        <f ca="1">IF(INDIRECT("A"&amp;ROW())="","",B960/COUNT([Data]))</f>
        <v/>
      </c>
      <c r="E960" t="str">
        <f t="shared" ca="1" si="44"/>
        <v/>
      </c>
      <c r="F960" s="5" t="str">
        <f t="shared" ca="1" si="42"/>
        <v/>
      </c>
      <c r="G960" s="5" t="str">
        <f>IF(ROW()=7,MAX([D_i]),"")</f>
        <v/>
      </c>
      <c r="H960" s="69" t="str">
        <f ca="1">IF(INDIRECT("A"&amp;ROW())="","",RANK([Data],[Data],1)+COUNTIF([Data],Tabulka249[[#This Row],[Data]])-1)</f>
        <v/>
      </c>
      <c r="I960" s="5" t="str">
        <f ca="1">IF(INDIRECT("A"&amp;ROW())="","",(Tabulka249[[#This Row],[Pořadí2 - i2]]-1)/COUNT([Data]))</f>
        <v/>
      </c>
      <c r="J960" s="5" t="str">
        <f ca="1">IF(INDIRECT("A"&amp;ROW())="","",H960/COUNT([Data]))</f>
        <v/>
      </c>
      <c r="K960" s="72" t="str">
        <f ca="1">IF(INDIRECT("A"&amp;ROW())="","",NORMDIST(Tabulka249[[#This Row],[Data]],$X$6,$X$7,1))</f>
        <v/>
      </c>
      <c r="L960" s="5" t="str">
        <f t="shared" ca="1" si="43"/>
        <v/>
      </c>
      <c r="M960" s="5" t="str">
        <f>IF(ROW()=7,MAX(Tabulka249[D_i]),"")</f>
        <v/>
      </c>
      <c r="N960" s="5"/>
      <c r="O960" s="80"/>
      <c r="P960" s="80"/>
      <c r="Q960" s="80"/>
      <c r="R960" s="76" t="str">
        <f>IF(ROW()=7,IF(SUM([pomocná])&gt;0,SUM([pomocná]),1.36/SQRT(COUNT(Tabulka249[Data]))),"")</f>
        <v/>
      </c>
      <c r="S960" s="79"/>
      <c r="T960" s="72"/>
      <c r="U960" s="72"/>
      <c r="V960" s="72"/>
    </row>
    <row r="961" spans="1:22">
      <c r="A961" s="4" t="str">
        <f>IF('Odhad parametrů populace'!D964="","",'Odhad parametrů populace'!D964)</f>
        <v/>
      </c>
      <c r="B961" s="69" t="str">
        <f ca="1">IF(INDIRECT("A"&amp;ROW())="","",RANK(A961,[Data],1))</f>
        <v/>
      </c>
      <c r="C961" s="5" t="str">
        <f ca="1">IF(INDIRECT("A"&amp;ROW())="","",(B961-1)/COUNT([Data]))</f>
        <v/>
      </c>
      <c r="D961" s="5" t="str">
        <f ca="1">IF(INDIRECT("A"&amp;ROW())="","",B961/COUNT([Data]))</f>
        <v/>
      </c>
      <c r="E961" t="str">
        <f t="shared" ca="1" si="44"/>
        <v/>
      </c>
      <c r="F961" s="5" t="str">
        <f t="shared" ca="1" si="42"/>
        <v/>
      </c>
      <c r="G961" s="5" t="str">
        <f>IF(ROW()=7,MAX([D_i]),"")</f>
        <v/>
      </c>
      <c r="H961" s="69" t="str">
        <f ca="1">IF(INDIRECT("A"&amp;ROW())="","",RANK([Data],[Data],1)+COUNTIF([Data],Tabulka249[[#This Row],[Data]])-1)</f>
        <v/>
      </c>
      <c r="I961" s="5" t="str">
        <f ca="1">IF(INDIRECT("A"&amp;ROW())="","",(Tabulka249[[#This Row],[Pořadí2 - i2]]-1)/COUNT([Data]))</f>
        <v/>
      </c>
      <c r="J961" s="5" t="str">
        <f ca="1">IF(INDIRECT("A"&amp;ROW())="","",H961/COUNT([Data]))</f>
        <v/>
      </c>
      <c r="K961" s="72" t="str">
        <f ca="1">IF(INDIRECT("A"&amp;ROW())="","",NORMDIST(Tabulka249[[#This Row],[Data]],$X$6,$X$7,1))</f>
        <v/>
      </c>
      <c r="L961" s="5" t="str">
        <f t="shared" ca="1" si="43"/>
        <v/>
      </c>
      <c r="M961" s="5" t="str">
        <f>IF(ROW()=7,MAX(Tabulka249[D_i]),"")</f>
        <v/>
      </c>
      <c r="N961" s="5"/>
      <c r="O961" s="80"/>
      <c r="P961" s="80"/>
      <c r="Q961" s="80"/>
      <c r="R961" s="76" t="str">
        <f>IF(ROW()=7,IF(SUM([pomocná])&gt;0,SUM([pomocná]),1.36/SQRT(COUNT(Tabulka249[Data]))),"")</f>
        <v/>
      </c>
      <c r="S961" s="79"/>
      <c r="T961" s="72"/>
      <c r="U961" s="72"/>
      <c r="V961" s="72"/>
    </row>
    <row r="962" spans="1:22">
      <c r="A962" s="4" t="str">
        <f>IF('Odhad parametrů populace'!D965="","",'Odhad parametrů populace'!D965)</f>
        <v/>
      </c>
      <c r="B962" s="69" t="str">
        <f ca="1">IF(INDIRECT("A"&amp;ROW())="","",RANK(A962,[Data],1))</f>
        <v/>
      </c>
      <c r="C962" s="5" t="str">
        <f ca="1">IF(INDIRECT("A"&amp;ROW())="","",(B962-1)/COUNT([Data]))</f>
        <v/>
      </c>
      <c r="D962" s="5" t="str">
        <f ca="1">IF(INDIRECT("A"&amp;ROW())="","",B962/COUNT([Data]))</f>
        <v/>
      </c>
      <c r="E962" t="str">
        <f t="shared" ca="1" si="44"/>
        <v/>
      </c>
      <c r="F962" s="5" t="str">
        <f t="shared" ca="1" si="42"/>
        <v/>
      </c>
      <c r="G962" s="5" t="str">
        <f>IF(ROW()=7,MAX([D_i]),"")</f>
        <v/>
      </c>
      <c r="H962" s="69" t="str">
        <f ca="1">IF(INDIRECT("A"&amp;ROW())="","",RANK([Data],[Data],1)+COUNTIF([Data],Tabulka249[[#This Row],[Data]])-1)</f>
        <v/>
      </c>
      <c r="I962" s="5" t="str">
        <f ca="1">IF(INDIRECT("A"&amp;ROW())="","",(Tabulka249[[#This Row],[Pořadí2 - i2]]-1)/COUNT([Data]))</f>
        <v/>
      </c>
      <c r="J962" s="5" t="str">
        <f ca="1">IF(INDIRECT("A"&amp;ROW())="","",H962/COUNT([Data]))</f>
        <v/>
      </c>
      <c r="K962" s="72" t="str">
        <f ca="1">IF(INDIRECT("A"&amp;ROW())="","",NORMDIST(Tabulka249[[#This Row],[Data]],$X$6,$X$7,1))</f>
        <v/>
      </c>
      <c r="L962" s="5" t="str">
        <f t="shared" ca="1" si="43"/>
        <v/>
      </c>
      <c r="M962" s="5" t="str">
        <f>IF(ROW()=7,MAX(Tabulka249[D_i]),"")</f>
        <v/>
      </c>
      <c r="N962" s="5"/>
      <c r="O962" s="80"/>
      <c r="P962" s="80"/>
      <c r="Q962" s="80"/>
      <c r="R962" s="76" t="str">
        <f>IF(ROW()=7,IF(SUM([pomocná])&gt;0,SUM([pomocná]),1.36/SQRT(COUNT(Tabulka249[Data]))),"")</f>
        <v/>
      </c>
      <c r="S962" s="79"/>
      <c r="T962" s="72"/>
      <c r="U962" s="72"/>
      <c r="V962" s="72"/>
    </row>
    <row r="963" spans="1:22">
      <c r="A963" s="4" t="str">
        <f>IF('Odhad parametrů populace'!D966="","",'Odhad parametrů populace'!D966)</f>
        <v/>
      </c>
      <c r="B963" s="69" t="str">
        <f ca="1">IF(INDIRECT("A"&amp;ROW())="","",RANK(A963,[Data],1))</f>
        <v/>
      </c>
      <c r="C963" s="5" t="str">
        <f ca="1">IF(INDIRECT("A"&amp;ROW())="","",(B963-1)/COUNT([Data]))</f>
        <v/>
      </c>
      <c r="D963" s="5" t="str">
        <f ca="1">IF(INDIRECT("A"&amp;ROW())="","",B963/COUNT([Data]))</f>
        <v/>
      </c>
      <c r="E963" t="str">
        <f t="shared" ca="1" si="44"/>
        <v/>
      </c>
      <c r="F963" s="5" t="str">
        <f t="shared" ca="1" si="42"/>
        <v/>
      </c>
      <c r="G963" s="5" t="str">
        <f>IF(ROW()=7,MAX([D_i]),"")</f>
        <v/>
      </c>
      <c r="H963" s="69" t="str">
        <f ca="1">IF(INDIRECT("A"&amp;ROW())="","",RANK([Data],[Data],1)+COUNTIF([Data],Tabulka249[[#This Row],[Data]])-1)</f>
        <v/>
      </c>
      <c r="I963" s="5" t="str">
        <f ca="1">IF(INDIRECT("A"&amp;ROW())="","",(Tabulka249[[#This Row],[Pořadí2 - i2]]-1)/COUNT([Data]))</f>
        <v/>
      </c>
      <c r="J963" s="5" t="str">
        <f ca="1">IF(INDIRECT("A"&amp;ROW())="","",H963/COUNT([Data]))</f>
        <v/>
      </c>
      <c r="K963" s="72" t="str">
        <f ca="1">IF(INDIRECT("A"&amp;ROW())="","",NORMDIST(Tabulka249[[#This Row],[Data]],$X$6,$X$7,1))</f>
        <v/>
      </c>
      <c r="L963" s="5" t="str">
        <f t="shared" ca="1" si="43"/>
        <v/>
      </c>
      <c r="M963" s="5" t="str">
        <f>IF(ROW()=7,MAX(Tabulka249[D_i]),"")</f>
        <v/>
      </c>
      <c r="N963" s="5"/>
      <c r="O963" s="80"/>
      <c r="P963" s="80"/>
      <c r="Q963" s="80"/>
      <c r="R963" s="76" t="str">
        <f>IF(ROW()=7,IF(SUM([pomocná])&gt;0,SUM([pomocná]),1.36/SQRT(COUNT(Tabulka249[Data]))),"")</f>
        <v/>
      </c>
      <c r="S963" s="79"/>
      <c r="T963" s="72"/>
      <c r="U963" s="72"/>
      <c r="V963" s="72"/>
    </row>
    <row r="964" spans="1:22">
      <c r="A964" s="4" t="str">
        <f>IF('Odhad parametrů populace'!D967="","",'Odhad parametrů populace'!D967)</f>
        <v/>
      </c>
      <c r="B964" s="69" t="str">
        <f ca="1">IF(INDIRECT("A"&amp;ROW())="","",RANK(A964,[Data],1))</f>
        <v/>
      </c>
      <c r="C964" s="5" t="str">
        <f ca="1">IF(INDIRECT("A"&amp;ROW())="","",(B964-1)/COUNT([Data]))</f>
        <v/>
      </c>
      <c r="D964" s="5" t="str">
        <f ca="1">IF(INDIRECT("A"&amp;ROW())="","",B964/COUNT([Data]))</f>
        <v/>
      </c>
      <c r="E964" t="str">
        <f t="shared" ca="1" si="44"/>
        <v/>
      </c>
      <c r="F964" s="5" t="str">
        <f t="shared" ca="1" si="42"/>
        <v/>
      </c>
      <c r="G964" s="5" t="str">
        <f>IF(ROW()=7,MAX([D_i]),"")</f>
        <v/>
      </c>
      <c r="H964" s="69" t="str">
        <f ca="1">IF(INDIRECT("A"&amp;ROW())="","",RANK([Data],[Data],1)+COUNTIF([Data],Tabulka249[[#This Row],[Data]])-1)</f>
        <v/>
      </c>
      <c r="I964" s="5" t="str">
        <f ca="1">IF(INDIRECT("A"&amp;ROW())="","",(Tabulka249[[#This Row],[Pořadí2 - i2]]-1)/COUNT([Data]))</f>
        <v/>
      </c>
      <c r="J964" s="5" t="str">
        <f ca="1">IF(INDIRECT("A"&amp;ROW())="","",H964/COUNT([Data]))</f>
        <v/>
      </c>
      <c r="K964" s="72" t="str">
        <f ca="1">IF(INDIRECT("A"&amp;ROW())="","",NORMDIST(Tabulka249[[#This Row],[Data]],$X$6,$X$7,1))</f>
        <v/>
      </c>
      <c r="L964" s="5" t="str">
        <f t="shared" ca="1" si="43"/>
        <v/>
      </c>
      <c r="M964" s="5" t="str">
        <f>IF(ROW()=7,MAX(Tabulka249[D_i]),"")</f>
        <v/>
      </c>
      <c r="N964" s="5"/>
      <c r="O964" s="80"/>
      <c r="P964" s="80"/>
      <c r="Q964" s="80"/>
      <c r="R964" s="76" t="str">
        <f>IF(ROW()=7,IF(SUM([pomocná])&gt;0,SUM([pomocná]),1.36/SQRT(COUNT(Tabulka249[Data]))),"")</f>
        <v/>
      </c>
      <c r="S964" s="79"/>
      <c r="T964" s="72"/>
      <c r="U964" s="72"/>
      <c r="V964" s="72"/>
    </row>
    <row r="965" spans="1:22">
      <c r="A965" s="4" t="str">
        <f>IF('Odhad parametrů populace'!D968="","",'Odhad parametrů populace'!D968)</f>
        <v/>
      </c>
      <c r="B965" s="69" t="str">
        <f ca="1">IF(INDIRECT("A"&amp;ROW())="","",RANK(A965,[Data],1))</f>
        <v/>
      </c>
      <c r="C965" s="5" t="str">
        <f ca="1">IF(INDIRECT("A"&amp;ROW())="","",(B965-1)/COUNT([Data]))</f>
        <v/>
      </c>
      <c r="D965" s="5" t="str">
        <f ca="1">IF(INDIRECT("A"&amp;ROW())="","",B965/COUNT([Data]))</f>
        <v/>
      </c>
      <c r="E965" t="str">
        <f t="shared" ca="1" si="44"/>
        <v/>
      </c>
      <c r="F965" s="5" t="str">
        <f t="shared" ca="1" si="42"/>
        <v/>
      </c>
      <c r="G965" s="5" t="str">
        <f>IF(ROW()=7,MAX([D_i]),"")</f>
        <v/>
      </c>
      <c r="H965" s="69" t="str">
        <f ca="1">IF(INDIRECT("A"&amp;ROW())="","",RANK([Data],[Data],1)+COUNTIF([Data],Tabulka249[[#This Row],[Data]])-1)</f>
        <v/>
      </c>
      <c r="I965" s="5" t="str">
        <f ca="1">IF(INDIRECT("A"&amp;ROW())="","",(Tabulka249[[#This Row],[Pořadí2 - i2]]-1)/COUNT([Data]))</f>
        <v/>
      </c>
      <c r="J965" s="5" t="str">
        <f ca="1">IF(INDIRECT("A"&amp;ROW())="","",H965/COUNT([Data]))</f>
        <v/>
      </c>
      <c r="K965" s="72" t="str">
        <f ca="1">IF(INDIRECT("A"&amp;ROW())="","",NORMDIST(Tabulka249[[#This Row],[Data]],$X$6,$X$7,1))</f>
        <v/>
      </c>
      <c r="L965" s="5" t="str">
        <f t="shared" ca="1" si="43"/>
        <v/>
      </c>
      <c r="M965" s="5" t="str">
        <f>IF(ROW()=7,MAX(Tabulka249[D_i]),"")</f>
        <v/>
      </c>
      <c r="N965" s="5"/>
      <c r="O965" s="80"/>
      <c r="P965" s="80"/>
      <c r="Q965" s="80"/>
      <c r="R965" s="76" t="str">
        <f>IF(ROW()=7,IF(SUM([pomocná])&gt;0,SUM([pomocná]),1.36/SQRT(COUNT(Tabulka249[Data]))),"")</f>
        <v/>
      </c>
      <c r="S965" s="79"/>
      <c r="T965" s="72"/>
      <c r="U965" s="72"/>
      <c r="V965" s="72"/>
    </row>
    <row r="966" spans="1:22">
      <c r="A966" s="4" t="str">
        <f>IF('Odhad parametrů populace'!D969="","",'Odhad parametrů populace'!D969)</f>
        <v/>
      </c>
      <c r="B966" s="69" t="str">
        <f ca="1">IF(INDIRECT("A"&amp;ROW())="","",RANK(A966,[Data],1))</f>
        <v/>
      </c>
      <c r="C966" s="5" t="str">
        <f ca="1">IF(INDIRECT("A"&amp;ROW())="","",(B966-1)/COUNT([Data]))</f>
        <v/>
      </c>
      <c r="D966" s="5" t="str">
        <f ca="1">IF(INDIRECT("A"&amp;ROW())="","",B966/COUNT([Data]))</f>
        <v/>
      </c>
      <c r="E966" t="str">
        <f t="shared" ca="1" si="44"/>
        <v/>
      </c>
      <c r="F966" s="5" t="str">
        <f t="shared" ca="1" si="42"/>
        <v/>
      </c>
      <c r="G966" s="5" t="str">
        <f>IF(ROW()=7,MAX([D_i]),"")</f>
        <v/>
      </c>
      <c r="H966" s="69" t="str">
        <f ca="1">IF(INDIRECT("A"&amp;ROW())="","",RANK([Data],[Data],1)+COUNTIF([Data],Tabulka249[[#This Row],[Data]])-1)</f>
        <v/>
      </c>
      <c r="I966" s="5" t="str">
        <f ca="1">IF(INDIRECT("A"&amp;ROW())="","",(Tabulka249[[#This Row],[Pořadí2 - i2]]-1)/COUNT([Data]))</f>
        <v/>
      </c>
      <c r="J966" s="5" t="str">
        <f ca="1">IF(INDIRECT("A"&amp;ROW())="","",H966/COUNT([Data]))</f>
        <v/>
      </c>
      <c r="K966" s="72" t="str">
        <f ca="1">IF(INDIRECT("A"&amp;ROW())="","",NORMDIST(Tabulka249[[#This Row],[Data]],$X$6,$X$7,1))</f>
        <v/>
      </c>
      <c r="L966" s="5" t="str">
        <f t="shared" ca="1" si="43"/>
        <v/>
      </c>
      <c r="M966" s="5" t="str">
        <f>IF(ROW()=7,MAX(Tabulka249[D_i]),"")</f>
        <v/>
      </c>
      <c r="N966" s="5"/>
      <c r="O966" s="80"/>
      <c r="P966" s="80"/>
      <c r="Q966" s="80"/>
      <c r="R966" s="76" t="str">
        <f>IF(ROW()=7,IF(SUM([pomocná])&gt;0,SUM([pomocná]),1.36/SQRT(COUNT(Tabulka249[Data]))),"")</f>
        <v/>
      </c>
      <c r="S966" s="79"/>
      <c r="T966" s="72"/>
      <c r="U966" s="72"/>
      <c r="V966" s="72"/>
    </row>
    <row r="967" spans="1:22">
      <c r="A967" s="4" t="str">
        <f>IF('Odhad parametrů populace'!D970="","",'Odhad parametrů populace'!D970)</f>
        <v/>
      </c>
      <c r="B967" s="69" t="str">
        <f ca="1">IF(INDIRECT("A"&amp;ROW())="","",RANK(A967,[Data],1))</f>
        <v/>
      </c>
      <c r="C967" s="5" t="str">
        <f ca="1">IF(INDIRECT("A"&amp;ROW())="","",(B967-1)/COUNT([Data]))</f>
        <v/>
      </c>
      <c r="D967" s="5" t="str">
        <f ca="1">IF(INDIRECT("A"&amp;ROW())="","",B967/COUNT([Data]))</f>
        <v/>
      </c>
      <c r="E967" t="str">
        <f t="shared" ca="1" si="44"/>
        <v/>
      </c>
      <c r="F967" s="5" t="str">
        <f t="shared" ref="F967:F1005" ca="1" si="45">IF(INDIRECT("A"&amp;ROW())="","",MAX(ABS(C967-E967),ABS(D967-E967)))</f>
        <v/>
      </c>
      <c r="G967" s="5" t="str">
        <f>IF(ROW()=7,MAX([D_i]),"")</f>
        <v/>
      </c>
      <c r="H967" s="69" t="str">
        <f ca="1">IF(INDIRECT("A"&amp;ROW())="","",RANK([Data],[Data],1)+COUNTIF([Data],Tabulka249[[#This Row],[Data]])-1)</f>
        <v/>
      </c>
      <c r="I967" s="5" t="str">
        <f ca="1">IF(INDIRECT("A"&amp;ROW())="","",(Tabulka249[[#This Row],[Pořadí2 - i2]]-1)/COUNT([Data]))</f>
        <v/>
      </c>
      <c r="J967" s="5" t="str">
        <f ca="1">IF(INDIRECT("A"&amp;ROW())="","",H967/COUNT([Data]))</f>
        <v/>
      </c>
      <c r="K967" s="72" t="str">
        <f ca="1">IF(INDIRECT("A"&amp;ROW())="","",NORMDIST(Tabulka249[[#This Row],[Data]],$X$6,$X$7,1))</f>
        <v/>
      </c>
      <c r="L967" s="5" t="str">
        <f t="shared" ref="L967:L1005" ca="1" si="46">IF(INDIRECT("A"&amp;ROW())="","",MAX(ABS(I967-K967),ABS(J967-K967)))</f>
        <v/>
      </c>
      <c r="M967" s="5" t="str">
        <f>IF(ROW()=7,MAX(Tabulka249[D_i]),"")</f>
        <v/>
      </c>
      <c r="N967" s="5"/>
      <c r="O967" s="80"/>
      <c r="P967" s="80"/>
      <c r="Q967" s="80"/>
      <c r="R967" s="76" t="str">
        <f>IF(ROW()=7,IF(SUM([pomocná])&gt;0,SUM([pomocná]),1.36/SQRT(COUNT(Tabulka249[Data]))),"")</f>
        <v/>
      </c>
      <c r="S967" s="79"/>
      <c r="T967" s="72"/>
      <c r="U967" s="72"/>
      <c r="V967" s="72"/>
    </row>
    <row r="968" spans="1:22">
      <c r="A968" s="4" t="str">
        <f>IF('Odhad parametrů populace'!D971="","",'Odhad parametrů populace'!D971)</f>
        <v/>
      </c>
      <c r="B968" s="69" t="str">
        <f ca="1">IF(INDIRECT("A"&amp;ROW())="","",RANK(A968,[Data],1))</f>
        <v/>
      </c>
      <c r="C968" s="5" t="str">
        <f ca="1">IF(INDIRECT("A"&amp;ROW())="","",(B968-1)/COUNT([Data]))</f>
        <v/>
      </c>
      <c r="D968" s="5" t="str">
        <f ca="1">IF(INDIRECT("A"&amp;ROW())="","",B968/COUNT([Data]))</f>
        <v/>
      </c>
      <c r="E968" t="str">
        <f t="shared" ref="E968:E1005" ca="1" si="47">IF(INDIRECT("A"&amp;ROW())="","",NORMDIST(A968,$X$6,$X$7,1))</f>
        <v/>
      </c>
      <c r="F968" s="5" t="str">
        <f t="shared" ca="1" si="45"/>
        <v/>
      </c>
      <c r="G968" s="5" t="str">
        <f>IF(ROW()=7,MAX([D_i]),"")</f>
        <v/>
      </c>
      <c r="H968" s="69" t="str">
        <f ca="1">IF(INDIRECT("A"&amp;ROW())="","",RANK([Data],[Data],1)+COUNTIF([Data],Tabulka249[[#This Row],[Data]])-1)</f>
        <v/>
      </c>
      <c r="I968" s="5" t="str">
        <f ca="1">IF(INDIRECT("A"&amp;ROW())="","",(Tabulka249[[#This Row],[Pořadí2 - i2]]-1)/COUNT([Data]))</f>
        <v/>
      </c>
      <c r="J968" s="5" t="str">
        <f ca="1">IF(INDIRECT("A"&amp;ROW())="","",H968/COUNT([Data]))</f>
        <v/>
      </c>
      <c r="K968" s="72" t="str">
        <f ca="1">IF(INDIRECT("A"&amp;ROW())="","",NORMDIST(Tabulka249[[#This Row],[Data]],$X$6,$X$7,1))</f>
        <v/>
      </c>
      <c r="L968" s="5" t="str">
        <f t="shared" ca="1" si="46"/>
        <v/>
      </c>
      <c r="M968" s="5" t="str">
        <f>IF(ROW()=7,MAX(Tabulka249[D_i]),"")</f>
        <v/>
      </c>
      <c r="N968" s="5"/>
      <c r="O968" s="80"/>
      <c r="P968" s="80"/>
      <c r="Q968" s="80"/>
      <c r="R968" s="76" t="str">
        <f>IF(ROW()=7,IF(SUM([pomocná])&gt;0,SUM([pomocná]),1.36/SQRT(COUNT(Tabulka249[Data]))),"")</f>
        <v/>
      </c>
      <c r="S968" s="79"/>
      <c r="T968" s="72"/>
      <c r="U968" s="72"/>
      <c r="V968" s="72"/>
    </row>
    <row r="969" spans="1:22">
      <c r="A969" s="4" t="str">
        <f>IF('Odhad parametrů populace'!D972="","",'Odhad parametrů populace'!D972)</f>
        <v/>
      </c>
      <c r="B969" s="69" t="str">
        <f ca="1">IF(INDIRECT("A"&amp;ROW())="","",RANK(A969,[Data],1))</f>
        <v/>
      </c>
      <c r="C969" s="5" t="str">
        <f ca="1">IF(INDIRECT("A"&amp;ROW())="","",(B969-1)/COUNT([Data]))</f>
        <v/>
      </c>
      <c r="D969" s="5" t="str">
        <f ca="1">IF(INDIRECT("A"&amp;ROW())="","",B969/COUNT([Data]))</f>
        <v/>
      </c>
      <c r="E969" t="str">
        <f t="shared" ca="1" si="47"/>
        <v/>
      </c>
      <c r="F969" s="5" t="str">
        <f t="shared" ca="1" si="45"/>
        <v/>
      </c>
      <c r="G969" s="5" t="str">
        <f>IF(ROW()=7,MAX([D_i]),"")</f>
        <v/>
      </c>
      <c r="H969" s="69" t="str">
        <f ca="1">IF(INDIRECT("A"&amp;ROW())="","",RANK([Data],[Data],1)+COUNTIF([Data],Tabulka249[[#This Row],[Data]])-1)</f>
        <v/>
      </c>
      <c r="I969" s="5" t="str">
        <f ca="1">IF(INDIRECT("A"&amp;ROW())="","",(Tabulka249[[#This Row],[Pořadí2 - i2]]-1)/COUNT([Data]))</f>
        <v/>
      </c>
      <c r="J969" s="5" t="str">
        <f ca="1">IF(INDIRECT("A"&amp;ROW())="","",H969/COUNT([Data]))</f>
        <v/>
      </c>
      <c r="K969" s="72" t="str">
        <f ca="1">IF(INDIRECT("A"&amp;ROW())="","",NORMDIST(Tabulka249[[#This Row],[Data]],$X$6,$X$7,1))</f>
        <v/>
      </c>
      <c r="L969" s="5" t="str">
        <f t="shared" ca="1" si="46"/>
        <v/>
      </c>
      <c r="M969" s="5" t="str">
        <f>IF(ROW()=7,MAX(Tabulka249[D_i]),"")</f>
        <v/>
      </c>
      <c r="N969" s="5"/>
      <c r="O969" s="80"/>
      <c r="P969" s="80"/>
      <c r="Q969" s="80"/>
      <c r="R969" s="76" t="str">
        <f>IF(ROW()=7,IF(SUM([pomocná])&gt;0,SUM([pomocná]),1.36/SQRT(COUNT(Tabulka249[Data]))),"")</f>
        <v/>
      </c>
      <c r="S969" s="79"/>
      <c r="T969" s="72"/>
      <c r="U969" s="72"/>
      <c r="V969" s="72"/>
    </row>
    <row r="970" spans="1:22">
      <c r="A970" s="4" t="str">
        <f>IF('Odhad parametrů populace'!D973="","",'Odhad parametrů populace'!D973)</f>
        <v/>
      </c>
      <c r="B970" s="69" t="str">
        <f ca="1">IF(INDIRECT("A"&amp;ROW())="","",RANK(A970,[Data],1))</f>
        <v/>
      </c>
      <c r="C970" s="5" t="str">
        <f ca="1">IF(INDIRECT("A"&amp;ROW())="","",(B970-1)/COUNT([Data]))</f>
        <v/>
      </c>
      <c r="D970" s="5" t="str">
        <f ca="1">IF(INDIRECT("A"&amp;ROW())="","",B970/COUNT([Data]))</f>
        <v/>
      </c>
      <c r="E970" t="str">
        <f t="shared" ca="1" si="47"/>
        <v/>
      </c>
      <c r="F970" s="5" t="str">
        <f t="shared" ca="1" si="45"/>
        <v/>
      </c>
      <c r="G970" s="5" t="str">
        <f>IF(ROW()=7,MAX([D_i]),"")</f>
        <v/>
      </c>
      <c r="H970" s="69" t="str">
        <f ca="1">IF(INDIRECT("A"&amp;ROW())="","",RANK([Data],[Data],1)+COUNTIF([Data],Tabulka249[[#This Row],[Data]])-1)</f>
        <v/>
      </c>
      <c r="I970" s="5" t="str">
        <f ca="1">IF(INDIRECT("A"&amp;ROW())="","",(Tabulka249[[#This Row],[Pořadí2 - i2]]-1)/COUNT([Data]))</f>
        <v/>
      </c>
      <c r="J970" s="5" t="str">
        <f ca="1">IF(INDIRECT("A"&amp;ROW())="","",H970/COUNT([Data]))</f>
        <v/>
      </c>
      <c r="K970" s="72" t="str">
        <f ca="1">IF(INDIRECT("A"&amp;ROW())="","",NORMDIST(Tabulka249[[#This Row],[Data]],$X$6,$X$7,1))</f>
        <v/>
      </c>
      <c r="L970" s="5" t="str">
        <f t="shared" ca="1" si="46"/>
        <v/>
      </c>
      <c r="M970" s="5" t="str">
        <f>IF(ROW()=7,MAX(Tabulka249[D_i]),"")</f>
        <v/>
      </c>
      <c r="N970" s="5"/>
      <c r="O970" s="80"/>
      <c r="P970" s="80"/>
      <c r="Q970" s="80"/>
      <c r="R970" s="76" t="str">
        <f>IF(ROW()=7,IF(SUM([pomocná])&gt;0,SUM([pomocná]),1.36/SQRT(COUNT(Tabulka249[Data]))),"")</f>
        <v/>
      </c>
      <c r="S970" s="79"/>
      <c r="T970" s="72"/>
      <c r="U970" s="72"/>
      <c r="V970" s="72"/>
    </row>
    <row r="971" spans="1:22">
      <c r="A971" s="4" t="str">
        <f>IF('Odhad parametrů populace'!D974="","",'Odhad parametrů populace'!D974)</f>
        <v/>
      </c>
      <c r="B971" s="69" t="str">
        <f ca="1">IF(INDIRECT("A"&amp;ROW())="","",RANK(A971,[Data],1))</f>
        <v/>
      </c>
      <c r="C971" s="5" t="str">
        <f ca="1">IF(INDIRECT("A"&amp;ROW())="","",(B971-1)/COUNT([Data]))</f>
        <v/>
      </c>
      <c r="D971" s="5" t="str">
        <f ca="1">IF(INDIRECT("A"&amp;ROW())="","",B971/COUNT([Data]))</f>
        <v/>
      </c>
      <c r="E971" t="str">
        <f t="shared" ca="1" si="47"/>
        <v/>
      </c>
      <c r="F971" s="5" t="str">
        <f t="shared" ca="1" si="45"/>
        <v/>
      </c>
      <c r="G971" s="5" t="str">
        <f>IF(ROW()=7,MAX([D_i]),"")</f>
        <v/>
      </c>
      <c r="H971" s="69" t="str">
        <f ca="1">IF(INDIRECT("A"&amp;ROW())="","",RANK([Data],[Data],1)+COUNTIF([Data],Tabulka249[[#This Row],[Data]])-1)</f>
        <v/>
      </c>
      <c r="I971" s="5" t="str">
        <f ca="1">IF(INDIRECT("A"&amp;ROW())="","",(Tabulka249[[#This Row],[Pořadí2 - i2]]-1)/COUNT([Data]))</f>
        <v/>
      </c>
      <c r="J971" s="5" t="str">
        <f ca="1">IF(INDIRECT("A"&amp;ROW())="","",H971/COUNT([Data]))</f>
        <v/>
      </c>
      <c r="K971" s="72" t="str">
        <f ca="1">IF(INDIRECT("A"&amp;ROW())="","",NORMDIST(Tabulka249[[#This Row],[Data]],$X$6,$X$7,1))</f>
        <v/>
      </c>
      <c r="L971" s="5" t="str">
        <f t="shared" ca="1" si="46"/>
        <v/>
      </c>
      <c r="M971" s="5" t="str">
        <f>IF(ROW()=7,MAX(Tabulka249[D_i]),"")</f>
        <v/>
      </c>
      <c r="N971" s="5"/>
      <c r="O971" s="80"/>
      <c r="P971" s="80"/>
      <c r="Q971" s="80"/>
      <c r="R971" s="76" t="str">
        <f>IF(ROW()=7,IF(SUM([pomocná])&gt;0,SUM([pomocná]),1.36/SQRT(COUNT(Tabulka249[Data]))),"")</f>
        <v/>
      </c>
      <c r="S971" s="79"/>
      <c r="T971" s="72"/>
      <c r="U971" s="72"/>
      <c r="V971" s="72"/>
    </row>
    <row r="972" spans="1:22">
      <c r="A972" s="4" t="str">
        <f>IF('Odhad parametrů populace'!D975="","",'Odhad parametrů populace'!D975)</f>
        <v/>
      </c>
      <c r="B972" s="69" t="str">
        <f ca="1">IF(INDIRECT("A"&amp;ROW())="","",RANK(A972,[Data],1))</f>
        <v/>
      </c>
      <c r="C972" s="5" t="str">
        <f ca="1">IF(INDIRECT("A"&amp;ROW())="","",(B972-1)/COUNT([Data]))</f>
        <v/>
      </c>
      <c r="D972" s="5" t="str">
        <f ca="1">IF(INDIRECT("A"&amp;ROW())="","",B972/COUNT([Data]))</f>
        <v/>
      </c>
      <c r="E972" t="str">
        <f t="shared" ca="1" si="47"/>
        <v/>
      </c>
      <c r="F972" s="5" t="str">
        <f t="shared" ca="1" si="45"/>
        <v/>
      </c>
      <c r="G972" s="5" t="str">
        <f>IF(ROW()=7,MAX([D_i]),"")</f>
        <v/>
      </c>
      <c r="H972" s="69" t="str">
        <f ca="1">IF(INDIRECT("A"&amp;ROW())="","",RANK([Data],[Data],1)+COUNTIF([Data],Tabulka249[[#This Row],[Data]])-1)</f>
        <v/>
      </c>
      <c r="I972" s="5" t="str">
        <f ca="1">IF(INDIRECT("A"&amp;ROW())="","",(Tabulka249[[#This Row],[Pořadí2 - i2]]-1)/COUNT([Data]))</f>
        <v/>
      </c>
      <c r="J972" s="5" t="str">
        <f ca="1">IF(INDIRECT("A"&amp;ROW())="","",H972/COUNT([Data]))</f>
        <v/>
      </c>
      <c r="K972" s="72" t="str">
        <f ca="1">IF(INDIRECT("A"&amp;ROW())="","",NORMDIST(Tabulka249[[#This Row],[Data]],$X$6,$X$7,1))</f>
        <v/>
      </c>
      <c r="L972" s="5" t="str">
        <f t="shared" ca="1" si="46"/>
        <v/>
      </c>
      <c r="M972" s="5" t="str">
        <f>IF(ROW()=7,MAX(Tabulka249[D_i]),"")</f>
        <v/>
      </c>
      <c r="N972" s="5"/>
      <c r="O972" s="80"/>
      <c r="P972" s="80"/>
      <c r="Q972" s="80"/>
      <c r="R972" s="76" t="str">
        <f>IF(ROW()=7,IF(SUM([pomocná])&gt;0,SUM([pomocná]),1.36/SQRT(COUNT(Tabulka249[Data]))),"")</f>
        <v/>
      </c>
      <c r="S972" s="79"/>
      <c r="T972" s="72"/>
      <c r="U972" s="72"/>
      <c r="V972" s="72"/>
    </row>
    <row r="973" spans="1:22">
      <c r="A973" s="4" t="str">
        <f>IF('Odhad parametrů populace'!D976="","",'Odhad parametrů populace'!D976)</f>
        <v/>
      </c>
      <c r="B973" s="69" t="str">
        <f ca="1">IF(INDIRECT("A"&amp;ROW())="","",RANK(A973,[Data],1))</f>
        <v/>
      </c>
      <c r="C973" s="5" t="str">
        <f ca="1">IF(INDIRECT("A"&amp;ROW())="","",(B973-1)/COUNT([Data]))</f>
        <v/>
      </c>
      <c r="D973" s="5" t="str">
        <f ca="1">IF(INDIRECT("A"&amp;ROW())="","",B973/COUNT([Data]))</f>
        <v/>
      </c>
      <c r="E973" t="str">
        <f t="shared" ca="1" si="47"/>
        <v/>
      </c>
      <c r="F973" s="5" t="str">
        <f t="shared" ca="1" si="45"/>
        <v/>
      </c>
      <c r="G973" s="5" t="str">
        <f>IF(ROW()=7,MAX([D_i]),"")</f>
        <v/>
      </c>
      <c r="H973" s="69" t="str">
        <f ca="1">IF(INDIRECT("A"&amp;ROW())="","",RANK([Data],[Data],1)+COUNTIF([Data],Tabulka249[[#This Row],[Data]])-1)</f>
        <v/>
      </c>
      <c r="I973" s="5" t="str">
        <f ca="1">IF(INDIRECT("A"&amp;ROW())="","",(Tabulka249[[#This Row],[Pořadí2 - i2]]-1)/COUNT([Data]))</f>
        <v/>
      </c>
      <c r="J973" s="5" t="str">
        <f ca="1">IF(INDIRECT("A"&amp;ROW())="","",H973/COUNT([Data]))</f>
        <v/>
      </c>
      <c r="K973" s="72" t="str">
        <f ca="1">IF(INDIRECT("A"&amp;ROW())="","",NORMDIST(Tabulka249[[#This Row],[Data]],$X$6,$X$7,1))</f>
        <v/>
      </c>
      <c r="L973" s="5" t="str">
        <f t="shared" ca="1" si="46"/>
        <v/>
      </c>
      <c r="M973" s="5" t="str">
        <f>IF(ROW()=7,MAX(Tabulka249[D_i]),"")</f>
        <v/>
      </c>
      <c r="N973" s="5"/>
      <c r="O973" s="80"/>
      <c r="P973" s="80"/>
      <c r="Q973" s="80"/>
      <c r="R973" s="76" t="str">
        <f>IF(ROW()=7,IF(SUM([pomocná])&gt;0,SUM([pomocná]),1.36/SQRT(COUNT(Tabulka249[Data]))),"")</f>
        <v/>
      </c>
      <c r="S973" s="79"/>
      <c r="T973" s="72"/>
      <c r="U973" s="72"/>
      <c r="V973" s="72"/>
    </row>
    <row r="974" spans="1:22">
      <c r="A974" s="4" t="str">
        <f>IF('Odhad parametrů populace'!D977="","",'Odhad parametrů populace'!D977)</f>
        <v/>
      </c>
      <c r="B974" s="69" t="str">
        <f ca="1">IF(INDIRECT("A"&amp;ROW())="","",RANK(A974,[Data],1))</f>
        <v/>
      </c>
      <c r="C974" s="5" t="str">
        <f ca="1">IF(INDIRECT("A"&amp;ROW())="","",(B974-1)/COUNT([Data]))</f>
        <v/>
      </c>
      <c r="D974" s="5" t="str">
        <f ca="1">IF(INDIRECT("A"&amp;ROW())="","",B974/COUNT([Data]))</f>
        <v/>
      </c>
      <c r="E974" t="str">
        <f t="shared" ca="1" si="47"/>
        <v/>
      </c>
      <c r="F974" s="5" t="str">
        <f t="shared" ca="1" si="45"/>
        <v/>
      </c>
      <c r="G974" s="5" t="str">
        <f>IF(ROW()=7,MAX([D_i]),"")</f>
        <v/>
      </c>
      <c r="H974" s="69" t="str">
        <f ca="1">IF(INDIRECT("A"&amp;ROW())="","",RANK([Data],[Data],1)+COUNTIF([Data],Tabulka249[[#This Row],[Data]])-1)</f>
        <v/>
      </c>
      <c r="I974" s="5" t="str">
        <f ca="1">IF(INDIRECT("A"&amp;ROW())="","",(Tabulka249[[#This Row],[Pořadí2 - i2]]-1)/COUNT([Data]))</f>
        <v/>
      </c>
      <c r="J974" s="5" t="str">
        <f ca="1">IF(INDIRECT("A"&amp;ROW())="","",H974/COUNT([Data]))</f>
        <v/>
      </c>
      <c r="K974" s="72" t="str">
        <f ca="1">IF(INDIRECT("A"&amp;ROW())="","",NORMDIST(Tabulka249[[#This Row],[Data]],$X$6,$X$7,1))</f>
        <v/>
      </c>
      <c r="L974" s="5" t="str">
        <f t="shared" ca="1" si="46"/>
        <v/>
      </c>
      <c r="M974" s="5" t="str">
        <f>IF(ROW()=7,MAX(Tabulka249[D_i]),"")</f>
        <v/>
      </c>
      <c r="N974" s="5"/>
      <c r="O974" s="80"/>
      <c r="P974" s="80"/>
      <c r="Q974" s="80"/>
      <c r="R974" s="76" t="str">
        <f>IF(ROW()=7,IF(SUM([pomocná])&gt;0,SUM([pomocná]),1.36/SQRT(COUNT(Tabulka249[Data]))),"")</f>
        <v/>
      </c>
      <c r="S974" s="79"/>
      <c r="T974" s="72"/>
      <c r="U974" s="72"/>
      <c r="V974" s="72"/>
    </row>
    <row r="975" spans="1:22">
      <c r="A975" s="4" t="str">
        <f>IF('Odhad parametrů populace'!D978="","",'Odhad parametrů populace'!D978)</f>
        <v/>
      </c>
      <c r="B975" s="69" t="str">
        <f ca="1">IF(INDIRECT("A"&amp;ROW())="","",RANK(A975,[Data],1))</f>
        <v/>
      </c>
      <c r="C975" s="5" t="str">
        <f ca="1">IF(INDIRECT("A"&amp;ROW())="","",(B975-1)/COUNT([Data]))</f>
        <v/>
      </c>
      <c r="D975" s="5" t="str">
        <f ca="1">IF(INDIRECT("A"&amp;ROW())="","",B975/COUNT([Data]))</f>
        <v/>
      </c>
      <c r="E975" t="str">
        <f t="shared" ca="1" si="47"/>
        <v/>
      </c>
      <c r="F975" s="5" t="str">
        <f t="shared" ca="1" si="45"/>
        <v/>
      </c>
      <c r="G975" s="5" t="str">
        <f>IF(ROW()=7,MAX([D_i]),"")</f>
        <v/>
      </c>
      <c r="H975" s="69" t="str">
        <f ca="1">IF(INDIRECT("A"&amp;ROW())="","",RANK([Data],[Data],1)+COUNTIF([Data],Tabulka249[[#This Row],[Data]])-1)</f>
        <v/>
      </c>
      <c r="I975" s="5" t="str">
        <f ca="1">IF(INDIRECT("A"&amp;ROW())="","",(Tabulka249[[#This Row],[Pořadí2 - i2]]-1)/COUNT([Data]))</f>
        <v/>
      </c>
      <c r="J975" s="5" t="str">
        <f ca="1">IF(INDIRECT("A"&amp;ROW())="","",H975/COUNT([Data]))</f>
        <v/>
      </c>
      <c r="K975" s="72" t="str">
        <f ca="1">IF(INDIRECT("A"&amp;ROW())="","",NORMDIST(Tabulka249[[#This Row],[Data]],$X$6,$X$7,1))</f>
        <v/>
      </c>
      <c r="L975" s="5" t="str">
        <f t="shared" ca="1" si="46"/>
        <v/>
      </c>
      <c r="M975" s="5" t="str">
        <f>IF(ROW()=7,MAX(Tabulka249[D_i]),"")</f>
        <v/>
      </c>
      <c r="N975" s="5"/>
      <c r="O975" s="80"/>
      <c r="P975" s="80"/>
      <c r="Q975" s="80"/>
      <c r="R975" s="76" t="str">
        <f>IF(ROW()=7,IF(SUM([pomocná])&gt;0,SUM([pomocná]),1.36/SQRT(COUNT(Tabulka249[Data]))),"")</f>
        <v/>
      </c>
      <c r="S975" s="79"/>
      <c r="T975" s="72"/>
      <c r="U975" s="72"/>
      <c r="V975" s="72"/>
    </row>
    <row r="976" spans="1:22">
      <c r="A976" s="4" t="str">
        <f>IF('Odhad parametrů populace'!D979="","",'Odhad parametrů populace'!D979)</f>
        <v/>
      </c>
      <c r="B976" s="69" t="str">
        <f ca="1">IF(INDIRECT("A"&amp;ROW())="","",RANK(A976,[Data],1))</f>
        <v/>
      </c>
      <c r="C976" s="5" t="str">
        <f ca="1">IF(INDIRECT("A"&amp;ROW())="","",(B976-1)/COUNT([Data]))</f>
        <v/>
      </c>
      <c r="D976" s="5" t="str">
        <f ca="1">IF(INDIRECT("A"&amp;ROW())="","",B976/COUNT([Data]))</f>
        <v/>
      </c>
      <c r="E976" t="str">
        <f t="shared" ca="1" si="47"/>
        <v/>
      </c>
      <c r="F976" s="5" t="str">
        <f t="shared" ca="1" si="45"/>
        <v/>
      </c>
      <c r="G976" s="5" t="str">
        <f>IF(ROW()=7,MAX([D_i]),"")</f>
        <v/>
      </c>
      <c r="H976" s="69" t="str">
        <f ca="1">IF(INDIRECT("A"&amp;ROW())="","",RANK([Data],[Data],1)+COUNTIF([Data],Tabulka249[[#This Row],[Data]])-1)</f>
        <v/>
      </c>
      <c r="I976" s="5" t="str">
        <f ca="1">IF(INDIRECT("A"&amp;ROW())="","",(Tabulka249[[#This Row],[Pořadí2 - i2]]-1)/COUNT([Data]))</f>
        <v/>
      </c>
      <c r="J976" s="5" t="str">
        <f ca="1">IF(INDIRECT("A"&amp;ROW())="","",H976/COUNT([Data]))</f>
        <v/>
      </c>
      <c r="K976" s="72" t="str">
        <f ca="1">IF(INDIRECT("A"&amp;ROW())="","",NORMDIST(Tabulka249[[#This Row],[Data]],$X$6,$X$7,1))</f>
        <v/>
      </c>
      <c r="L976" s="5" t="str">
        <f t="shared" ca="1" si="46"/>
        <v/>
      </c>
      <c r="M976" s="5" t="str">
        <f>IF(ROW()=7,MAX(Tabulka249[D_i]),"")</f>
        <v/>
      </c>
      <c r="N976" s="5"/>
      <c r="O976" s="80"/>
      <c r="P976" s="80"/>
      <c r="Q976" s="80"/>
      <c r="R976" s="76" t="str">
        <f>IF(ROW()=7,IF(SUM([pomocná])&gt;0,SUM([pomocná]),1.36/SQRT(COUNT(Tabulka249[Data]))),"")</f>
        <v/>
      </c>
      <c r="S976" s="79"/>
      <c r="T976" s="72"/>
      <c r="U976" s="72"/>
      <c r="V976" s="72"/>
    </row>
    <row r="977" spans="1:22">
      <c r="A977" s="4" t="str">
        <f>IF('Odhad parametrů populace'!D980="","",'Odhad parametrů populace'!D980)</f>
        <v/>
      </c>
      <c r="B977" s="69" t="str">
        <f ca="1">IF(INDIRECT("A"&amp;ROW())="","",RANK(A977,[Data],1))</f>
        <v/>
      </c>
      <c r="C977" s="5" t="str">
        <f ca="1">IF(INDIRECT("A"&amp;ROW())="","",(B977-1)/COUNT([Data]))</f>
        <v/>
      </c>
      <c r="D977" s="5" t="str">
        <f ca="1">IF(INDIRECT("A"&amp;ROW())="","",B977/COUNT([Data]))</f>
        <v/>
      </c>
      <c r="E977" t="str">
        <f t="shared" ca="1" si="47"/>
        <v/>
      </c>
      <c r="F977" s="5" t="str">
        <f t="shared" ca="1" si="45"/>
        <v/>
      </c>
      <c r="G977" s="5" t="str">
        <f>IF(ROW()=7,MAX([D_i]),"")</f>
        <v/>
      </c>
      <c r="H977" s="69" t="str">
        <f ca="1">IF(INDIRECT("A"&amp;ROW())="","",RANK([Data],[Data],1)+COUNTIF([Data],Tabulka249[[#This Row],[Data]])-1)</f>
        <v/>
      </c>
      <c r="I977" s="5" t="str">
        <f ca="1">IF(INDIRECT("A"&amp;ROW())="","",(Tabulka249[[#This Row],[Pořadí2 - i2]]-1)/COUNT([Data]))</f>
        <v/>
      </c>
      <c r="J977" s="5" t="str">
        <f ca="1">IF(INDIRECT("A"&amp;ROW())="","",H977/COUNT([Data]))</f>
        <v/>
      </c>
      <c r="K977" s="72" t="str">
        <f ca="1">IF(INDIRECT("A"&amp;ROW())="","",NORMDIST(Tabulka249[[#This Row],[Data]],$X$6,$X$7,1))</f>
        <v/>
      </c>
      <c r="L977" s="5" t="str">
        <f t="shared" ca="1" si="46"/>
        <v/>
      </c>
      <c r="M977" s="5" t="str">
        <f>IF(ROW()=7,MAX(Tabulka249[D_i]),"")</f>
        <v/>
      </c>
      <c r="N977" s="5"/>
      <c r="O977" s="80"/>
      <c r="P977" s="80"/>
      <c r="Q977" s="80"/>
      <c r="R977" s="76" t="str">
        <f>IF(ROW()=7,IF(SUM([pomocná])&gt;0,SUM([pomocná]),1.36/SQRT(COUNT(Tabulka249[Data]))),"")</f>
        <v/>
      </c>
      <c r="S977" s="79"/>
      <c r="T977" s="72"/>
      <c r="U977" s="72"/>
      <c r="V977" s="72"/>
    </row>
    <row r="978" spans="1:22">
      <c r="A978" s="4" t="str">
        <f>IF('Odhad parametrů populace'!D981="","",'Odhad parametrů populace'!D981)</f>
        <v/>
      </c>
      <c r="B978" s="69" t="str">
        <f ca="1">IF(INDIRECT("A"&amp;ROW())="","",RANK(A978,[Data],1))</f>
        <v/>
      </c>
      <c r="C978" s="5" t="str">
        <f ca="1">IF(INDIRECT("A"&amp;ROW())="","",(B978-1)/COUNT([Data]))</f>
        <v/>
      </c>
      <c r="D978" s="5" t="str">
        <f ca="1">IF(INDIRECT("A"&amp;ROW())="","",B978/COUNT([Data]))</f>
        <v/>
      </c>
      <c r="E978" t="str">
        <f t="shared" ca="1" si="47"/>
        <v/>
      </c>
      <c r="F978" s="5" t="str">
        <f t="shared" ca="1" si="45"/>
        <v/>
      </c>
      <c r="G978" s="5" t="str">
        <f>IF(ROW()=7,MAX([D_i]),"")</f>
        <v/>
      </c>
      <c r="H978" s="69" t="str">
        <f ca="1">IF(INDIRECT("A"&amp;ROW())="","",RANK([Data],[Data],1)+COUNTIF([Data],Tabulka249[[#This Row],[Data]])-1)</f>
        <v/>
      </c>
      <c r="I978" s="5" t="str">
        <f ca="1">IF(INDIRECT("A"&amp;ROW())="","",(Tabulka249[[#This Row],[Pořadí2 - i2]]-1)/COUNT([Data]))</f>
        <v/>
      </c>
      <c r="J978" s="5" t="str">
        <f ca="1">IF(INDIRECT("A"&amp;ROW())="","",H978/COUNT([Data]))</f>
        <v/>
      </c>
      <c r="K978" s="72" t="str">
        <f ca="1">IF(INDIRECT("A"&amp;ROW())="","",NORMDIST(Tabulka249[[#This Row],[Data]],$X$6,$X$7,1))</f>
        <v/>
      </c>
      <c r="L978" s="5" t="str">
        <f t="shared" ca="1" si="46"/>
        <v/>
      </c>
      <c r="M978" s="5" t="str">
        <f>IF(ROW()=7,MAX(Tabulka249[D_i]),"")</f>
        <v/>
      </c>
      <c r="N978" s="5"/>
      <c r="O978" s="80"/>
      <c r="P978" s="80"/>
      <c r="Q978" s="80"/>
      <c r="R978" s="76" t="str">
        <f>IF(ROW()=7,IF(SUM([pomocná])&gt;0,SUM([pomocná]),1.36/SQRT(COUNT(Tabulka249[Data]))),"")</f>
        <v/>
      </c>
      <c r="S978" s="79"/>
      <c r="T978" s="72"/>
      <c r="U978" s="72"/>
      <c r="V978" s="72"/>
    </row>
    <row r="979" spans="1:22">
      <c r="A979" s="4" t="str">
        <f>IF('Odhad parametrů populace'!D982="","",'Odhad parametrů populace'!D982)</f>
        <v/>
      </c>
      <c r="B979" s="69" t="str">
        <f ca="1">IF(INDIRECT("A"&amp;ROW())="","",RANK(A979,[Data],1))</f>
        <v/>
      </c>
      <c r="C979" s="5" t="str">
        <f ca="1">IF(INDIRECT("A"&amp;ROW())="","",(B979-1)/COUNT([Data]))</f>
        <v/>
      </c>
      <c r="D979" s="5" t="str">
        <f ca="1">IF(INDIRECT("A"&amp;ROW())="","",B979/COUNT([Data]))</f>
        <v/>
      </c>
      <c r="E979" t="str">
        <f t="shared" ca="1" si="47"/>
        <v/>
      </c>
      <c r="F979" s="5" t="str">
        <f t="shared" ca="1" si="45"/>
        <v/>
      </c>
      <c r="G979" s="5" t="str">
        <f>IF(ROW()=7,MAX([D_i]),"")</f>
        <v/>
      </c>
      <c r="H979" s="69" t="str">
        <f ca="1">IF(INDIRECT("A"&amp;ROW())="","",RANK([Data],[Data],1)+COUNTIF([Data],Tabulka249[[#This Row],[Data]])-1)</f>
        <v/>
      </c>
      <c r="I979" s="5" t="str">
        <f ca="1">IF(INDIRECT("A"&amp;ROW())="","",(Tabulka249[[#This Row],[Pořadí2 - i2]]-1)/COUNT([Data]))</f>
        <v/>
      </c>
      <c r="J979" s="5" t="str">
        <f ca="1">IF(INDIRECT("A"&amp;ROW())="","",H979/COUNT([Data]))</f>
        <v/>
      </c>
      <c r="K979" s="72" t="str">
        <f ca="1">IF(INDIRECT("A"&amp;ROW())="","",NORMDIST(Tabulka249[[#This Row],[Data]],$X$6,$X$7,1))</f>
        <v/>
      </c>
      <c r="L979" s="5" t="str">
        <f t="shared" ca="1" si="46"/>
        <v/>
      </c>
      <c r="M979" s="5" t="str">
        <f>IF(ROW()=7,MAX(Tabulka249[D_i]),"")</f>
        <v/>
      </c>
      <c r="N979" s="5"/>
      <c r="O979" s="80"/>
      <c r="P979" s="80"/>
      <c r="Q979" s="80"/>
      <c r="R979" s="76" t="str">
        <f>IF(ROW()=7,IF(SUM([pomocná])&gt;0,SUM([pomocná]),1.36/SQRT(COUNT(Tabulka249[Data]))),"")</f>
        <v/>
      </c>
      <c r="S979" s="79"/>
      <c r="T979" s="72"/>
      <c r="U979" s="72"/>
      <c r="V979" s="72"/>
    </row>
    <row r="980" spans="1:22">
      <c r="A980" s="4" t="str">
        <f>IF('Odhad parametrů populace'!D983="","",'Odhad parametrů populace'!D983)</f>
        <v/>
      </c>
      <c r="B980" s="69" t="str">
        <f ca="1">IF(INDIRECT("A"&amp;ROW())="","",RANK(A980,[Data],1))</f>
        <v/>
      </c>
      <c r="C980" s="5" t="str">
        <f ca="1">IF(INDIRECT("A"&amp;ROW())="","",(B980-1)/COUNT([Data]))</f>
        <v/>
      </c>
      <c r="D980" s="5" t="str">
        <f ca="1">IF(INDIRECT("A"&amp;ROW())="","",B980/COUNT([Data]))</f>
        <v/>
      </c>
      <c r="E980" t="str">
        <f t="shared" ca="1" si="47"/>
        <v/>
      </c>
      <c r="F980" s="5" t="str">
        <f t="shared" ca="1" si="45"/>
        <v/>
      </c>
      <c r="G980" s="5" t="str">
        <f>IF(ROW()=7,MAX([D_i]),"")</f>
        <v/>
      </c>
      <c r="H980" s="69" t="str">
        <f ca="1">IF(INDIRECT("A"&amp;ROW())="","",RANK([Data],[Data],1)+COUNTIF([Data],Tabulka249[[#This Row],[Data]])-1)</f>
        <v/>
      </c>
      <c r="I980" s="5" t="str">
        <f ca="1">IF(INDIRECT("A"&amp;ROW())="","",(Tabulka249[[#This Row],[Pořadí2 - i2]]-1)/COUNT([Data]))</f>
        <v/>
      </c>
      <c r="J980" s="5" t="str">
        <f ca="1">IF(INDIRECT("A"&amp;ROW())="","",H980/COUNT([Data]))</f>
        <v/>
      </c>
      <c r="K980" s="72" t="str">
        <f ca="1">IF(INDIRECT("A"&amp;ROW())="","",NORMDIST(Tabulka249[[#This Row],[Data]],$X$6,$X$7,1))</f>
        <v/>
      </c>
      <c r="L980" s="5" t="str">
        <f t="shared" ca="1" si="46"/>
        <v/>
      </c>
      <c r="M980" s="5" t="str">
        <f>IF(ROW()=7,MAX(Tabulka249[D_i]),"")</f>
        <v/>
      </c>
      <c r="N980" s="5"/>
      <c r="O980" s="80"/>
      <c r="P980" s="80"/>
      <c r="Q980" s="80"/>
      <c r="R980" s="76" t="str">
        <f>IF(ROW()=7,IF(SUM([pomocná])&gt;0,SUM([pomocná]),1.36/SQRT(COUNT(Tabulka249[Data]))),"")</f>
        <v/>
      </c>
      <c r="S980" s="79"/>
      <c r="T980" s="72"/>
      <c r="U980" s="72"/>
      <c r="V980" s="72"/>
    </row>
    <row r="981" spans="1:22">
      <c r="A981" s="4" t="str">
        <f>IF('Odhad parametrů populace'!D984="","",'Odhad parametrů populace'!D984)</f>
        <v/>
      </c>
      <c r="B981" s="69" t="str">
        <f ca="1">IF(INDIRECT("A"&amp;ROW())="","",RANK(A981,[Data],1))</f>
        <v/>
      </c>
      <c r="C981" s="5" t="str">
        <f ca="1">IF(INDIRECT("A"&amp;ROW())="","",(B981-1)/COUNT([Data]))</f>
        <v/>
      </c>
      <c r="D981" s="5" t="str">
        <f ca="1">IF(INDIRECT("A"&amp;ROW())="","",B981/COUNT([Data]))</f>
        <v/>
      </c>
      <c r="E981" t="str">
        <f t="shared" ca="1" si="47"/>
        <v/>
      </c>
      <c r="F981" s="5" t="str">
        <f t="shared" ca="1" si="45"/>
        <v/>
      </c>
      <c r="G981" s="5" t="str">
        <f>IF(ROW()=7,MAX([D_i]),"")</f>
        <v/>
      </c>
      <c r="H981" s="69" t="str">
        <f ca="1">IF(INDIRECT("A"&amp;ROW())="","",RANK([Data],[Data],1)+COUNTIF([Data],Tabulka249[[#This Row],[Data]])-1)</f>
        <v/>
      </c>
      <c r="I981" s="5" t="str">
        <f ca="1">IF(INDIRECT("A"&amp;ROW())="","",(Tabulka249[[#This Row],[Pořadí2 - i2]]-1)/COUNT([Data]))</f>
        <v/>
      </c>
      <c r="J981" s="5" t="str">
        <f ca="1">IF(INDIRECT("A"&amp;ROW())="","",H981/COUNT([Data]))</f>
        <v/>
      </c>
      <c r="K981" s="72" t="str">
        <f ca="1">IF(INDIRECT("A"&amp;ROW())="","",NORMDIST(Tabulka249[[#This Row],[Data]],$X$6,$X$7,1))</f>
        <v/>
      </c>
      <c r="L981" s="5" t="str">
        <f t="shared" ca="1" si="46"/>
        <v/>
      </c>
      <c r="M981" s="5" t="str">
        <f>IF(ROW()=7,MAX(Tabulka249[D_i]),"")</f>
        <v/>
      </c>
      <c r="N981" s="5"/>
      <c r="O981" s="80"/>
      <c r="P981" s="80"/>
      <c r="Q981" s="80"/>
      <c r="R981" s="76" t="str">
        <f>IF(ROW()=7,IF(SUM([pomocná])&gt;0,SUM([pomocná]),1.36/SQRT(COUNT(Tabulka249[Data]))),"")</f>
        <v/>
      </c>
      <c r="S981" s="79"/>
      <c r="T981" s="72"/>
      <c r="U981" s="72"/>
      <c r="V981" s="72"/>
    </row>
    <row r="982" spans="1:22">
      <c r="A982" s="4" t="str">
        <f>IF('Odhad parametrů populace'!D985="","",'Odhad parametrů populace'!D985)</f>
        <v/>
      </c>
      <c r="B982" s="69" t="str">
        <f ca="1">IF(INDIRECT("A"&amp;ROW())="","",RANK(A982,[Data],1))</f>
        <v/>
      </c>
      <c r="C982" s="5" t="str">
        <f ca="1">IF(INDIRECT("A"&amp;ROW())="","",(B982-1)/COUNT([Data]))</f>
        <v/>
      </c>
      <c r="D982" s="5" t="str">
        <f ca="1">IF(INDIRECT("A"&amp;ROW())="","",B982/COUNT([Data]))</f>
        <v/>
      </c>
      <c r="E982" t="str">
        <f t="shared" ca="1" si="47"/>
        <v/>
      </c>
      <c r="F982" s="5" t="str">
        <f t="shared" ca="1" si="45"/>
        <v/>
      </c>
      <c r="G982" s="5" t="str">
        <f>IF(ROW()=7,MAX([D_i]),"")</f>
        <v/>
      </c>
      <c r="H982" s="69" t="str">
        <f ca="1">IF(INDIRECT("A"&amp;ROW())="","",RANK([Data],[Data],1)+COUNTIF([Data],Tabulka249[[#This Row],[Data]])-1)</f>
        <v/>
      </c>
      <c r="I982" s="5" t="str">
        <f ca="1">IF(INDIRECT("A"&amp;ROW())="","",(Tabulka249[[#This Row],[Pořadí2 - i2]]-1)/COUNT([Data]))</f>
        <v/>
      </c>
      <c r="J982" s="5" t="str">
        <f ca="1">IF(INDIRECT("A"&amp;ROW())="","",H982/COUNT([Data]))</f>
        <v/>
      </c>
      <c r="K982" s="72" t="str">
        <f ca="1">IF(INDIRECT("A"&amp;ROW())="","",NORMDIST(Tabulka249[[#This Row],[Data]],$X$6,$X$7,1))</f>
        <v/>
      </c>
      <c r="L982" s="5" t="str">
        <f t="shared" ca="1" si="46"/>
        <v/>
      </c>
      <c r="M982" s="5" t="str">
        <f>IF(ROW()=7,MAX(Tabulka249[D_i]),"")</f>
        <v/>
      </c>
      <c r="N982" s="5"/>
      <c r="O982" s="80"/>
      <c r="P982" s="80"/>
      <c r="Q982" s="80"/>
      <c r="R982" s="76" t="str">
        <f>IF(ROW()=7,IF(SUM([pomocná])&gt;0,SUM([pomocná]),1.36/SQRT(COUNT(Tabulka249[Data]))),"")</f>
        <v/>
      </c>
      <c r="S982" s="79"/>
      <c r="T982" s="72"/>
      <c r="U982" s="72"/>
      <c r="V982" s="72"/>
    </row>
    <row r="983" spans="1:22">
      <c r="A983" s="4" t="str">
        <f>IF('Odhad parametrů populace'!D986="","",'Odhad parametrů populace'!D986)</f>
        <v/>
      </c>
      <c r="B983" s="69" t="str">
        <f ca="1">IF(INDIRECT("A"&amp;ROW())="","",RANK(A983,[Data],1))</f>
        <v/>
      </c>
      <c r="C983" s="5" t="str">
        <f ca="1">IF(INDIRECT("A"&amp;ROW())="","",(B983-1)/COUNT([Data]))</f>
        <v/>
      </c>
      <c r="D983" s="5" t="str">
        <f ca="1">IF(INDIRECT("A"&amp;ROW())="","",B983/COUNT([Data]))</f>
        <v/>
      </c>
      <c r="E983" t="str">
        <f t="shared" ca="1" si="47"/>
        <v/>
      </c>
      <c r="F983" s="5" t="str">
        <f t="shared" ca="1" si="45"/>
        <v/>
      </c>
      <c r="G983" s="5" t="str">
        <f>IF(ROW()=7,MAX([D_i]),"")</f>
        <v/>
      </c>
      <c r="H983" s="69" t="str">
        <f ca="1">IF(INDIRECT("A"&amp;ROW())="","",RANK([Data],[Data],1)+COUNTIF([Data],Tabulka249[[#This Row],[Data]])-1)</f>
        <v/>
      </c>
      <c r="I983" s="5" t="str">
        <f ca="1">IF(INDIRECT("A"&amp;ROW())="","",(Tabulka249[[#This Row],[Pořadí2 - i2]]-1)/COUNT([Data]))</f>
        <v/>
      </c>
      <c r="J983" s="5" t="str">
        <f ca="1">IF(INDIRECT("A"&amp;ROW())="","",H983/COUNT([Data]))</f>
        <v/>
      </c>
      <c r="K983" s="72" t="str">
        <f ca="1">IF(INDIRECT("A"&amp;ROW())="","",NORMDIST(Tabulka249[[#This Row],[Data]],$X$6,$X$7,1))</f>
        <v/>
      </c>
      <c r="L983" s="5" t="str">
        <f t="shared" ca="1" si="46"/>
        <v/>
      </c>
      <c r="M983" s="5" t="str">
        <f>IF(ROW()=7,MAX(Tabulka249[D_i]),"")</f>
        <v/>
      </c>
      <c r="N983" s="5"/>
      <c r="O983" s="80"/>
      <c r="P983" s="80"/>
      <c r="Q983" s="80"/>
      <c r="R983" s="76" t="str">
        <f>IF(ROW()=7,IF(SUM([pomocná])&gt;0,SUM([pomocná]),1.36/SQRT(COUNT(Tabulka249[Data]))),"")</f>
        <v/>
      </c>
      <c r="S983" s="79"/>
      <c r="T983" s="72"/>
      <c r="U983" s="72"/>
      <c r="V983" s="72"/>
    </row>
    <row r="984" spans="1:22">
      <c r="A984" s="4" t="str">
        <f>IF('Odhad parametrů populace'!D987="","",'Odhad parametrů populace'!D987)</f>
        <v/>
      </c>
      <c r="B984" s="69" t="str">
        <f ca="1">IF(INDIRECT("A"&amp;ROW())="","",RANK(A984,[Data],1))</f>
        <v/>
      </c>
      <c r="C984" s="5" t="str">
        <f ca="1">IF(INDIRECT("A"&amp;ROW())="","",(B984-1)/COUNT([Data]))</f>
        <v/>
      </c>
      <c r="D984" s="5" t="str">
        <f ca="1">IF(INDIRECT("A"&amp;ROW())="","",B984/COUNT([Data]))</f>
        <v/>
      </c>
      <c r="E984" t="str">
        <f t="shared" ca="1" si="47"/>
        <v/>
      </c>
      <c r="F984" s="5" t="str">
        <f t="shared" ca="1" si="45"/>
        <v/>
      </c>
      <c r="G984" s="5" t="str">
        <f>IF(ROW()=7,MAX([D_i]),"")</f>
        <v/>
      </c>
      <c r="H984" s="69" t="str">
        <f ca="1">IF(INDIRECT("A"&amp;ROW())="","",RANK([Data],[Data],1)+COUNTIF([Data],Tabulka249[[#This Row],[Data]])-1)</f>
        <v/>
      </c>
      <c r="I984" s="5" t="str">
        <f ca="1">IF(INDIRECT("A"&amp;ROW())="","",(Tabulka249[[#This Row],[Pořadí2 - i2]]-1)/COUNT([Data]))</f>
        <v/>
      </c>
      <c r="J984" s="5" t="str">
        <f ca="1">IF(INDIRECT("A"&amp;ROW())="","",H984/COUNT([Data]))</f>
        <v/>
      </c>
      <c r="K984" s="72" t="str">
        <f ca="1">IF(INDIRECT("A"&amp;ROW())="","",NORMDIST(Tabulka249[[#This Row],[Data]],$X$6,$X$7,1))</f>
        <v/>
      </c>
      <c r="L984" s="5" t="str">
        <f t="shared" ca="1" si="46"/>
        <v/>
      </c>
      <c r="M984" s="5" t="str">
        <f>IF(ROW()=7,MAX(Tabulka249[D_i]),"")</f>
        <v/>
      </c>
      <c r="N984" s="5"/>
      <c r="O984" s="80"/>
      <c r="P984" s="80"/>
      <c r="Q984" s="80"/>
      <c r="R984" s="76" t="str">
        <f>IF(ROW()=7,IF(SUM([pomocná])&gt;0,SUM([pomocná]),1.36/SQRT(COUNT(Tabulka249[Data]))),"")</f>
        <v/>
      </c>
      <c r="S984" s="79"/>
      <c r="T984" s="72"/>
      <c r="U984" s="72"/>
      <c r="V984" s="72"/>
    </row>
    <row r="985" spans="1:22">
      <c r="A985" s="4" t="str">
        <f>IF('Odhad parametrů populace'!D988="","",'Odhad parametrů populace'!D988)</f>
        <v/>
      </c>
      <c r="B985" s="69" t="str">
        <f ca="1">IF(INDIRECT("A"&amp;ROW())="","",RANK(A985,[Data],1))</f>
        <v/>
      </c>
      <c r="C985" s="5" t="str">
        <f ca="1">IF(INDIRECT("A"&amp;ROW())="","",(B985-1)/COUNT([Data]))</f>
        <v/>
      </c>
      <c r="D985" s="5" t="str">
        <f ca="1">IF(INDIRECT("A"&amp;ROW())="","",B985/COUNT([Data]))</f>
        <v/>
      </c>
      <c r="E985" t="str">
        <f t="shared" ca="1" si="47"/>
        <v/>
      </c>
      <c r="F985" s="5" t="str">
        <f t="shared" ca="1" si="45"/>
        <v/>
      </c>
      <c r="G985" s="5" t="str">
        <f>IF(ROW()=7,MAX([D_i]),"")</f>
        <v/>
      </c>
      <c r="H985" s="69" t="str">
        <f ca="1">IF(INDIRECT("A"&amp;ROW())="","",RANK([Data],[Data],1)+COUNTIF([Data],Tabulka249[[#This Row],[Data]])-1)</f>
        <v/>
      </c>
      <c r="I985" s="5" t="str">
        <f ca="1">IF(INDIRECT("A"&amp;ROW())="","",(Tabulka249[[#This Row],[Pořadí2 - i2]]-1)/COUNT([Data]))</f>
        <v/>
      </c>
      <c r="J985" s="5" t="str">
        <f ca="1">IF(INDIRECT("A"&amp;ROW())="","",H985/COUNT([Data]))</f>
        <v/>
      </c>
      <c r="K985" s="72" t="str">
        <f ca="1">IF(INDIRECT("A"&amp;ROW())="","",NORMDIST(Tabulka249[[#This Row],[Data]],$X$6,$X$7,1))</f>
        <v/>
      </c>
      <c r="L985" s="5" t="str">
        <f t="shared" ca="1" si="46"/>
        <v/>
      </c>
      <c r="M985" s="5" t="str">
        <f>IF(ROW()=7,MAX(Tabulka249[D_i]),"")</f>
        <v/>
      </c>
      <c r="N985" s="5"/>
      <c r="O985" s="80"/>
      <c r="P985" s="80"/>
      <c r="Q985" s="80"/>
      <c r="R985" s="76" t="str">
        <f>IF(ROW()=7,IF(SUM([pomocná])&gt;0,SUM([pomocná]),1.36/SQRT(COUNT(Tabulka249[Data]))),"")</f>
        <v/>
      </c>
      <c r="S985" s="79"/>
      <c r="T985" s="72"/>
      <c r="U985" s="72"/>
      <c r="V985" s="72"/>
    </row>
    <row r="986" spans="1:22">
      <c r="A986" s="4" t="str">
        <f>IF('Odhad parametrů populace'!D989="","",'Odhad parametrů populace'!D989)</f>
        <v/>
      </c>
      <c r="B986" s="69" t="str">
        <f ca="1">IF(INDIRECT("A"&amp;ROW())="","",RANK(A986,[Data],1))</f>
        <v/>
      </c>
      <c r="C986" s="5" t="str">
        <f ca="1">IF(INDIRECT("A"&amp;ROW())="","",(B986-1)/COUNT([Data]))</f>
        <v/>
      </c>
      <c r="D986" s="5" t="str">
        <f ca="1">IF(INDIRECT("A"&amp;ROW())="","",B986/COUNT([Data]))</f>
        <v/>
      </c>
      <c r="E986" t="str">
        <f t="shared" ca="1" si="47"/>
        <v/>
      </c>
      <c r="F986" s="5" t="str">
        <f t="shared" ca="1" si="45"/>
        <v/>
      </c>
      <c r="G986" s="5" t="str">
        <f>IF(ROW()=7,MAX([D_i]),"")</f>
        <v/>
      </c>
      <c r="H986" s="69" t="str">
        <f ca="1">IF(INDIRECT("A"&amp;ROW())="","",RANK([Data],[Data],1)+COUNTIF([Data],Tabulka249[[#This Row],[Data]])-1)</f>
        <v/>
      </c>
      <c r="I986" s="5" t="str">
        <f ca="1">IF(INDIRECT("A"&amp;ROW())="","",(Tabulka249[[#This Row],[Pořadí2 - i2]]-1)/COUNT([Data]))</f>
        <v/>
      </c>
      <c r="J986" s="5" t="str">
        <f ca="1">IF(INDIRECT("A"&amp;ROW())="","",H986/COUNT([Data]))</f>
        <v/>
      </c>
      <c r="K986" s="72" t="str">
        <f ca="1">IF(INDIRECT("A"&amp;ROW())="","",NORMDIST(Tabulka249[[#This Row],[Data]],$X$6,$X$7,1))</f>
        <v/>
      </c>
      <c r="L986" s="5" t="str">
        <f t="shared" ca="1" si="46"/>
        <v/>
      </c>
      <c r="M986" s="5" t="str">
        <f>IF(ROW()=7,MAX(Tabulka249[D_i]),"")</f>
        <v/>
      </c>
      <c r="N986" s="5"/>
      <c r="O986" s="80"/>
      <c r="P986" s="80"/>
      <c r="Q986" s="80"/>
      <c r="R986" s="76" t="str">
        <f>IF(ROW()=7,IF(SUM([pomocná])&gt;0,SUM([pomocná]),1.36/SQRT(COUNT(Tabulka249[Data]))),"")</f>
        <v/>
      </c>
      <c r="S986" s="79"/>
      <c r="T986" s="72"/>
      <c r="U986" s="72"/>
      <c r="V986" s="72"/>
    </row>
    <row r="987" spans="1:22">
      <c r="A987" s="4" t="str">
        <f>IF('Odhad parametrů populace'!D990="","",'Odhad parametrů populace'!D990)</f>
        <v/>
      </c>
      <c r="B987" s="69" t="str">
        <f ca="1">IF(INDIRECT("A"&amp;ROW())="","",RANK(A987,[Data],1))</f>
        <v/>
      </c>
      <c r="C987" s="5" t="str">
        <f ca="1">IF(INDIRECT("A"&amp;ROW())="","",(B987-1)/COUNT([Data]))</f>
        <v/>
      </c>
      <c r="D987" s="5" t="str">
        <f ca="1">IF(INDIRECT("A"&amp;ROW())="","",B987/COUNT([Data]))</f>
        <v/>
      </c>
      <c r="E987" t="str">
        <f t="shared" ca="1" si="47"/>
        <v/>
      </c>
      <c r="F987" s="5" t="str">
        <f t="shared" ca="1" si="45"/>
        <v/>
      </c>
      <c r="G987" s="5" t="str">
        <f>IF(ROW()=7,MAX([D_i]),"")</f>
        <v/>
      </c>
      <c r="H987" s="69" t="str">
        <f ca="1">IF(INDIRECT("A"&amp;ROW())="","",RANK([Data],[Data],1)+COUNTIF([Data],Tabulka249[[#This Row],[Data]])-1)</f>
        <v/>
      </c>
      <c r="I987" s="5" t="str">
        <f ca="1">IF(INDIRECT("A"&amp;ROW())="","",(Tabulka249[[#This Row],[Pořadí2 - i2]]-1)/COUNT([Data]))</f>
        <v/>
      </c>
      <c r="J987" s="5" t="str">
        <f ca="1">IF(INDIRECT("A"&amp;ROW())="","",H987/COUNT([Data]))</f>
        <v/>
      </c>
      <c r="K987" s="72" t="str">
        <f ca="1">IF(INDIRECT("A"&amp;ROW())="","",NORMDIST(Tabulka249[[#This Row],[Data]],$X$6,$X$7,1))</f>
        <v/>
      </c>
      <c r="L987" s="5" t="str">
        <f t="shared" ca="1" si="46"/>
        <v/>
      </c>
      <c r="M987" s="5" t="str">
        <f>IF(ROW()=7,MAX(Tabulka249[D_i]),"")</f>
        <v/>
      </c>
      <c r="N987" s="5"/>
      <c r="O987" s="80"/>
      <c r="P987" s="80"/>
      <c r="Q987" s="80"/>
      <c r="R987" s="76" t="str">
        <f>IF(ROW()=7,IF(SUM([pomocná])&gt;0,SUM([pomocná]),1.36/SQRT(COUNT(Tabulka249[Data]))),"")</f>
        <v/>
      </c>
      <c r="S987" s="79"/>
      <c r="T987" s="72"/>
      <c r="U987" s="72"/>
      <c r="V987" s="72"/>
    </row>
    <row r="988" spans="1:22">
      <c r="A988" s="4" t="str">
        <f>IF('Odhad parametrů populace'!D991="","",'Odhad parametrů populace'!D991)</f>
        <v/>
      </c>
      <c r="B988" s="69" t="str">
        <f ca="1">IF(INDIRECT("A"&amp;ROW())="","",RANK(A988,[Data],1))</f>
        <v/>
      </c>
      <c r="C988" s="5" t="str">
        <f ca="1">IF(INDIRECT("A"&amp;ROW())="","",(B988-1)/COUNT([Data]))</f>
        <v/>
      </c>
      <c r="D988" s="5" t="str">
        <f ca="1">IF(INDIRECT("A"&amp;ROW())="","",B988/COUNT([Data]))</f>
        <v/>
      </c>
      <c r="E988" t="str">
        <f t="shared" ca="1" si="47"/>
        <v/>
      </c>
      <c r="F988" s="5" t="str">
        <f t="shared" ca="1" si="45"/>
        <v/>
      </c>
      <c r="G988" s="5" t="str">
        <f>IF(ROW()=7,MAX([D_i]),"")</f>
        <v/>
      </c>
      <c r="H988" s="69" t="str">
        <f ca="1">IF(INDIRECT("A"&amp;ROW())="","",RANK([Data],[Data],1)+COUNTIF([Data],Tabulka249[[#This Row],[Data]])-1)</f>
        <v/>
      </c>
      <c r="I988" s="5" t="str">
        <f ca="1">IF(INDIRECT("A"&amp;ROW())="","",(Tabulka249[[#This Row],[Pořadí2 - i2]]-1)/COUNT([Data]))</f>
        <v/>
      </c>
      <c r="J988" s="5" t="str">
        <f ca="1">IF(INDIRECT("A"&amp;ROW())="","",H988/COUNT([Data]))</f>
        <v/>
      </c>
      <c r="K988" s="72" t="str">
        <f ca="1">IF(INDIRECT("A"&amp;ROW())="","",NORMDIST(Tabulka249[[#This Row],[Data]],$X$6,$X$7,1))</f>
        <v/>
      </c>
      <c r="L988" s="5" t="str">
        <f t="shared" ca="1" si="46"/>
        <v/>
      </c>
      <c r="M988" s="5" t="str">
        <f>IF(ROW()=7,MAX(Tabulka249[D_i]),"")</f>
        <v/>
      </c>
      <c r="N988" s="5"/>
      <c r="O988" s="80"/>
      <c r="P988" s="80"/>
      <c r="Q988" s="80"/>
      <c r="R988" s="76" t="str">
        <f>IF(ROW()=7,IF(SUM([pomocná])&gt;0,SUM([pomocná]),1.36/SQRT(COUNT(Tabulka249[Data]))),"")</f>
        <v/>
      </c>
      <c r="S988" s="79"/>
      <c r="T988" s="72"/>
      <c r="U988" s="72"/>
      <c r="V988" s="72"/>
    </row>
    <row r="989" spans="1:22">
      <c r="A989" s="4" t="str">
        <f>IF('Odhad parametrů populace'!D992="","",'Odhad parametrů populace'!D992)</f>
        <v/>
      </c>
      <c r="B989" s="69" t="str">
        <f ca="1">IF(INDIRECT("A"&amp;ROW())="","",RANK(A989,[Data],1))</f>
        <v/>
      </c>
      <c r="C989" s="5" t="str">
        <f ca="1">IF(INDIRECT("A"&amp;ROW())="","",(B989-1)/COUNT([Data]))</f>
        <v/>
      </c>
      <c r="D989" s="5" t="str">
        <f ca="1">IF(INDIRECT("A"&amp;ROW())="","",B989/COUNT([Data]))</f>
        <v/>
      </c>
      <c r="E989" t="str">
        <f t="shared" ca="1" si="47"/>
        <v/>
      </c>
      <c r="F989" s="5" t="str">
        <f t="shared" ca="1" si="45"/>
        <v/>
      </c>
      <c r="G989" s="5" t="str">
        <f>IF(ROW()=7,MAX([D_i]),"")</f>
        <v/>
      </c>
      <c r="H989" s="69" t="str">
        <f ca="1">IF(INDIRECT("A"&amp;ROW())="","",RANK([Data],[Data],1)+COUNTIF([Data],Tabulka249[[#This Row],[Data]])-1)</f>
        <v/>
      </c>
      <c r="I989" s="5" t="str">
        <f ca="1">IF(INDIRECT("A"&amp;ROW())="","",(Tabulka249[[#This Row],[Pořadí2 - i2]]-1)/COUNT([Data]))</f>
        <v/>
      </c>
      <c r="J989" s="5" t="str">
        <f ca="1">IF(INDIRECT("A"&amp;ROW())="","",H989/COUNT([Data]))</f>
        <v/>
      </c>
      <c r="K989" s="72" t="str">
        <f ca="1">IF(INDIRECT("A"&amp;ROW())="","",NORMDIST(Tabulka249[[#This Row],[Data]],$X$6,$X$7,1))</f>
        <v/>
      </c>
      <c r="L989" s="5" t="str">
        <f t="shared" ca="1" si="46"/>
        <v/>
      </c>
      <c r="M989" s="5" t="str">
        <f>IF(ROW()=7,MAX(Tabulka249[D_i]),"")</f>
        <v/>
      </c>
      <c r="N989" s="5"/>
      <c r="O989" s="80"/>
      <c r="P989" s="80"/>
      <c r="Q989" s="80"/>
      <c r="R989" s="76" t="str">
        <f>IF(ROW()=7,IF(SUM([pomocná])&gt;0,SUM([pomocná]),1.36/SQRT(COUNT(Tabulka249[Data]))),"")</f>
        <v/>
      </c>
      <c r="S989" s="79"/>
      <c r="T989" s="72"/>
      <c r="U989" s="72"/>
      <c r="V989" s="72"/>
    </row>
    <row r="990" spans="1:22">
      <c r="A990" s="4" t="str">
        <f>IF('Odhad parametrů populace'!D993="","",'Odhad parametrů populace'!D993)</f>
        <v/>
      </c>
      <c r="B990" s="69" t="str">
        <f ca="1">IF(INDIRECT("A"&amp;ROW())="","",RANK(A990,[Data],1))</f>
        <v/>
      </c>
      <c r="C990" s="5" t="str">
        <f ca="1">IF(INDIRECT("A"&amp;ROW())="","",(B990-1)/COUNT([Data]))</f>
        <v/>
      </c>
      <c r="D990" s="5" t="str">
        <f ca="1">IF(INDIRECT("A"&amp;ROW())="","",B990/COUNT([Data]))</f>
        <v/>
      </c>
      <c r="E990" t="str">
        <f t="shared" ca="1" si="47"/>
        <v/>
      </c>
      <c r="F990" s="5" t="str">
        <f t="shared" ca="1" si="45"/>
        <v/>
      </c>
      <c r="G990" s="5" t="str">
        <f>IF(ROW()=7,MAX([D_i]),"")</f>
        <v/>
      </c>
      <c r="H990" s="69" t="str">
        <f ca="1">IF(INDIRECT("A"&amp;ROW())="","",RANK([Data],[Data],1)+COUNTIF([Data],Tabulka249[[#This Row],[Data]])-1)</f>
        <v/>
      </c>
      <c r="I990" s="5" t="str">
        <f ca="1">IF(INDIRECT("A"&amp;ROW())="","",(Tabulka249[[#This Row],[Pořadí2 - i2]]-1)/COUNT([Data]))</f>
        <v/>
      </c>
      <c r="J990" s="5" t="str">
        <f ca="1">IF(INDIRECT("A"&amp;ROW())="","",H990/COUNT([Data]))</f>
        <v/>
      </c>
      <c r="K990" s="72" t="str">
        <f ca="1">IF(INDIRECT("A"&amp;ROW())="","",NORMDIST(Tabulka249[[#This Row],[Data]],$X$6,$X$7,1))</f>
        <v/>
      </c>
      <c r="L990" s="5" t="str">
        <f t="shared" ca="1" si="46"/>
        <v/>
      </c>
      <c r="M990" s="5" t="str">
        <f>IF(ROW()=7,MAX(Tabulka249[D_i]),"")</f>
        <v/>
      </c>
      <c r="N990" s="5"/>
      <c r="O990" s="80"/>
      <c r="P990" s="80"/>
      <c r="Q990" s="80"/>
      <c r="R990" s="76" t="str">
        <f>IF(ROW()=7,IF(SUM([pomocná])&gt;0,SUM([pomocná]),1.36/SQRT(COUNT(Tabulka249[Data]))),"")</f>
        <v/>
      </c>
      <c r="S990" s="79"/>
      <c r="T990" s="72"/>
      <c r="U990" s="72"/>
      <c r="V990" s="72"/>
    </row>
    <row r="991" spans="1:22">
      <c r="A991" s="4" t="str">
        <f>IF('Odhad parametrů populace'!D994="","",'Odhad parametrů populace'!D994)</f>
        <v/>
      </c>
      <c r="B991" s="69" t="str">
        <f ca="1">IF(INDIRECT("A"&amp;ROW())="","",RANK(A991,[Data],1))</f>
        <v/>
      </c>
      <c r="C991" s="5" t="str">
        <f ca="1">IF(INDIRECT("A"&amp;ROW())="","",(B991-1)/COUNT([Data]))</f>
        <v/>
      </c>
      <c r="D991" s="5" t="str">
        <f ca="1">IF(INDIRECT("A"&amp;ROW())="","",B991/COUNT([Data]))</f>
        <v/>
      </c>
      <c r="E991" t="str">
        <f t="shared" ca="1" si="47"/>
        <v/>
      </c>
      <c r="F991" s="5" t="str">
        <f t="shared" ca="1" si="45"/>
        <v/>
      </c>
      <c r="G991" s="5" t="str">
        <f>IF(ROW()=7,MAX([D_i]),"")</f>
        <v/>
      </c>
      <c r="H991" s="69" t="str">
        <f ca="1">IF(INDIRECT("A"&amp;ROW())="","",RANK([Data],[Data],1)+COUNTIF([Data],Tabulka249[[#This Row],[Data]])-1)</f>
        <v/>
      </c>
      <c r="I991" s="5" t="str">
        <f ca="1">IF(INDIRECT("A"&amp;ROW())="","",(Tabulka249[[#This Row],[Pořadí2 - i2]]-1)/COUNT([Data]))</f>
        <v/>
      </c>
      <c r="J991" s="5" t="str">
        <f ca="1">IF(INDIRECT("A"&amp;ROW())="","",H991/COUNT([Data]))</f>
        <v/>
      </c>
      <c r="K991" s="72" t="str">
        <f ca="1">IF(INDIRECT("A"&amp;ROW())="","",NORMDIST(Tabulka249[[#This Row],[Data]],$X$6,$X$7,1))</f>
        <v/>
      </c>
      <c r="L991" s="5" t="str">
        <f t="shared" ca="1" si="46"/>
        <v/>
      </c>
      <c r="M991" s="5" t="str">
        <f>IF(ROW()=7,MAX(Tabulka249[D_i]),"")</f>
        <v/>
      </c>
      <c r="N991" s="5"/>
      <c r="O991" s="80"/>
      <c r="P991" s="80"/>
      <c r="Q991" s="80"/>
      <c r="R991" s="76" t="str">
        <f>IF(ROW()=7,IF(SUM([pomocná])&gt;0,SUM([pomocná]),1.36/SQRT(COUNT(Tabulka249[Data]))),"")</f>
        <v/>
      </c>
      <c r="S991" s="79"/>
      <c r="T991" s="72"/>
      <c r="U991" s="72"/>
      <c r="V991" s="72"/>
    </row>
    <row r="992" spans="1:22">
      <c r="A992" s="4" t="str">
        <f>IF('Odhad parametrů populace'!D995="","",'Odhad parametrů populace'!D995)</f>
        <v/>
      </c>
      <c r="B992" s="69" t="str">
        <f ca="1">IF(INDIRECT("A"&amp;ROW())="","",RANK(A992,[Data],1))</f>
        <v/>
      </c>
      <c r="C992" s="5" t="str">
        <f ca="1">IF(INDIRECT("A"&amp;ROW())="","",(B992-1)/COUNT([Data]))</f>
        <v/>
      </c>
      <c r="D992" s="5" t="str">
        <f ca="1">IF(INDIRECT("A"&amp;ROW())="","",B992/COUNT([Data]))</f>
        <v/>
      </c>
      <c r="E992" t="str">
        <f t="shared" ca="1" si="47"/>
        <v/>
      </c>
      <c r="F992" s="5" t="str">
        <f t="shared" ca="1" si="45"/>
        <v/>
      </c>
      <c r="G992" s="5" t="str">
        <f>IF(ROW()=7,MAX([D_i]),"")</f>
        <v/>
      </c>
      <c r="H992" s="69" t="str">
        <f ca="1">IF(INDIRECT("A"&amp;ROW())="","",RANK([Data],[Data],1)+COUNTIF([Data],Tabulka249[[#This Row],[Data]])-1)</f>
        <v/>
      </c>
      <c r="I992" s="5" t="str">
        <f ca="1">IF(INDIRECT("A"&amp;ROW())="","",(Tabulka249[[#This Row],[Pořadí2 - i2]]-1)/COUNT([Data]))</f>
        <v/>
      </c>
      <c r="J992" s="5" t="str">
        <f ca="1">IF(INDIRECT("A"&amp;ROW())="","",H992/COUNT([Data]))</f>
        <v/>
      </c>
      <c r="K992" s="72" t="str">
        <f ca="1">IF(INDIRECT("A"&amp;ROW())="","",NORMDIST(Tabulka249[[#This Row],[Data]],$X$6,$X$7,1))</f>
        <v/>
      </c>
      <c r="L992" s="5" t="str">
        <f t="shared" ca="1" si="46"/>
        <v/>
      </c>
      <c r="M992" s="5" t="str">
        <f>IF(ROW()=7,MAX(Tabulka249[D_i]),"")</f>
        <v/>
      </c>
      <c r="N992" s="5"/>
      <c r="O992" s="80"/>
      <c r="P992" s="80"/>
      <c r="Q992" s="80"/>
      <c r="R992" s="76" t="str">
        <f>IF(ROW()=7,IF(SUM([pomocná])&gt;0,SUM([pomocná]),1.36/SQRT(COUNT(Tabulka249[Data]))),"")</f>
        <v/>
      </c>
      <c r="S992" s="79"/>
      <c r="T992" s="72"/>
      <c r="U992" s="72"/>
      <c r="V992" s="72"/>
    </row>
    <row r="993" spans="1:22">
      <c r="A993" s="4" t="str">
        <f>IF('Odhad parametrů populace'!D996="","",'Odhad parametrů populace'!D996)</f>
        <v/>
      </c>
      <c r="B993" s="69" t="str">
        <f ca="1">IF(INDIRECT("A"&amp;ROW())="","",RANK(A993,[Data],1))</f>
        <v/>
      </c>
      <c r="C993" s="5" t="str">
        <f ca="1">IF(INDIRECT("A"&amp;ROW())="","",(B993-1)/COUNT([Data]))</f>
        <v/>
      </c>
      <c r="D993" s="5" t="str">
        <f ca="1">IF(INDIRECT("A"&amp;ROW())="","",B993/COUNT([Data]))</f>
        <v/>
      </c>
      <c r="E993" t="str">
        <f t="shared" ca="1" si="47"/>
        <v/>
      </c>
      <c r="F993" s="5" t="str">
        <f t="shared" ca="1" si="45"/>
        <v/>
      </c>
      <c r="G993" s="5" t="str">
        <f>IF(ROW()=7,MAX([D_i]),"")</f>
        <v/>
      </c>
      <c r="H993" s="69" t="str">
        <f ca="1">IF(INDIRECT("A"&amp;ROW())="","",RANK([Data],[Data],1)+COUNTIF([Data],Tabulka249[[#This Row],[Data]])-1)</f>
        <v/>
      </c>
      <c r="I993" s="5" t="str">
        <f ca="1">IF(INDIRECT("A"&amp;ROW())="","",(Tabulka249[[#This Row],[Pořadí2 - i2]]-1)/COUNT([Data]))</f>
        <v/>
      </c>
      <c r="J993" s="5" t="str">
        <f ca="1">IF(INDIRECT("A"&amp;ROW())="","",H993/COUNT([Data]))</f>
        <v/>
      </c>
      <c r="K993" s="72" t="str">
        <f ca="1">IF(INDIRECT("A"&amp;ROW())="","",NORMDIST(Tabulka249[[#This Row],[Data]],$X$6,$X$7,1))</f>
        <v/>
      </c>
      <c r="L993" s="5" t="str">
        <f t="shared" ca="1" si="46"/>
        <v/>
      </c>
      <c r="M993" s="5" t="str">
        <f>IF(ROW()=7,MAX(Tabulka249[D_i]),"")</f>
        <v/>
      </c>
      <c r="N993" s="5"/>
      <c r="O993" s="80"/>
      <c r="P993" s="80"/>
      <c r="Q993" s="80"/>
      <c r="R993" s="76" t="str">
        <f>IF(ROW()=7,IF(SUM([pomocná])&gt;0,SUM([pomocná]),1.36/SQRT(COUNT(Tabulka249[Data]))),"")</f>
        <v/>
      </c>
      <c r="S993" s="79"/>
      <c r="T993" s="72"/>
      <c r="U993" s="72"/>
      <c r="V993" s="72"/>
    </row>
    <row r="994" spans="1:22">
      <c r="A994" s="4" t="str">
        <f>IF('Odhad parametrů populace'!D997="","",'Odhad parametrů populace'!D997)</f>
        <v/>
      </c>
      <c r="B994" s="69" t="str">
        <f ca="1">IF(INDIRECT("A"&amp;ROW())="","",RANK(A994,[Data],1))</f>
        <v/>
      </c>
      <c r="C994" s="5" t="str">
        <f ca="1">IF(INDIRECT("A"&amp;ROW())="","",(B994-1)/COUNT([Data]))</f>
        <v/>
      </c>
      <c r="D994" s="5" t="str">
        <f ca="1">IF(INDIRECT("A"&amp;ROW())="","",B994/COUNT([Data]))</f>
        <v/>
      </c>
      <c r="E994" t="str">
        <f t="shared" ca="1" si="47"/>
        <v/>
      </c>
      <c r="F994" s="5" t="str">
        <f t="shared" ca="1" si="45"/>
        <v/>
      </c>
      <c r="G994" s="5" t="str">
        <f>IF(ROW()=7,MAX([D_i]),"")</f>
        <v/>
      </c>
      <c r="H994" s="69" t="str">
        <f ca="1">IF(INDIRECT("A"&amp;ROW())="","",RANK([Data],[Data],1)+COUNTIF([Data],Tabulka249[[#This Row],[Data]])-1)</f>
        <v/>
      </c>
      <c r="I994" s="5" t="str">
        <f ca="1">IF(INDIRECT("A"&amp;ROW())="","",(Tabulka249[[#This Row],[Pořadí2 - i2]]-1)/COUNT([Data]))</f>
        <v/>
      </c>
      <c r="J994" s="5" t="str">
        <f ca="1">IF(INDIRECT("A"&amp;ROW())="","",H994/COUNT([Data]))</f>
        <v/>
      </c>
      <c r="K994" s="72" t="str">
        <f ca="1">IF(INDIRECT("A"&amp;ROW())="","",NORMDIST(Tabulka249[[#This Row],[Data]],$X$6,$X$7,1))</f>
        <v/>
      </c>
      <c r="L994" s="5" t="str">
        <f t="shared" ca="1" si="46"/>
        <v/>
      </c>
      <c r="M994" s="5" t="str">
        <f>IF(ROW()=7,MAX(Tabulka249[D_i]),"")</f>
        <v/>
      </c>
      <c r="N994" s="5"/>
      <c r="O994" s="80"/>
      <c r="P994" s="80"/>
      <c r="Q994" s="80"/>
      <c r="R994" s="76" t="str">
        <f>IF(ROW()=7,IF(SUM([pomocná])&gt;0,SUM([pomocná]),1.36/SQRT(COUNT(Tabulka249[Data]))),"")</f>
        <v/>
      </c>
      <c r="S994" s="79"/>
      <c r="T994" s="72"/>
      <c r="U994" s="72"/>
      <c r="V994" s="72"/>
    </row>
    <row r="995" spans="1:22">
      <c r="A995" s="4" t="str">
        <f>IF('Odhad parametrů populace'!D998="","",'Odhad parametrů populace'!D998)</f>
        <v/>
      </c>
      <c r="B995" s="69" t="str">
        <f ca="1">IF(INDIRECT("A"&amp;ROW())="","",RANK(A995,[Data],1))</f>
        <v/>
      </c>
      <c r="C995" s="5" t="str">
        <f ca="1">IF(INDIRECT("A"&amp;ROW())="","",(B995-1)/COUNT([Data]))</f>
        <v/>
      </c>
      <c r="D995" s="5" t="str">
        <f ca="1">IF(INDIRECT("A"&amp;ROW())="","",B995/COUNT([Data]))</f>
        <v/>
      </c>
      <c r="E995" t="str">
        <f t="shared" ca="1" si="47"/>
        <v/>
      </c>
      <c r="F995" s="5" t="str">
        <f t="shared" ca="1" si="45"/>
        <v/>
      </c>
      <c r="G995" s="5" t="str">
        <f>IF(ROW()=7,MAX([D_i]),"")</f>
        <v/>
      </c>
      <c r="H995" s="69" t="str">
        <f ca="1">IF(INDIRECT("A"&amp;ROW())="","",RANK([Data],[Data],1)+COUNTIF([Data],Tabulka249[[#This Row],[Data]])-1)</f>
        <v/>
      </c>
      <c r="I995" s="5" t="str">
        <f ca="1">IF(INDIRECT("A"&amp;ROW())="","",(Tabulka249[[#This Row],[Pořadí2 - i2]]-1)/COUNT([Data]))</f>
        <v/>
      </c>
      <c r="J995" s="5" t="str">
        <f ca="1">IF(INDIRECT("A"&amp;ROW())="","",H995/COUNT([Data]))</f>
        <v/>
      </c>
      <c r="K995" s="72" t="str">
        <f ca="1">IF(INDIRECT("A"&amp;ROW())="","",NORMDIST(Tabulka249[[#This Row],[Data]],$X$6,$X$7,1))</f>
        <v/>
      </c>
      <c r="L995" s="5" t="str">
        <f t="shared" ca="1" si="46"/>
        <v/>
      </c>
      <c r="M995" s="5" t="str">
        <f>IF(ROW()=7,MAX(Tabulka249[D_i]),"")</f>
        <v/>
      </c>
      <c r="N995" s="5"/>
      <c r="O995" s="80"/>
      <c r="P995" s="80"/>
      <c r="Q995" s="80"/>
      <c r="R995" s="76" t="str">
        <f>IF(ROW()=7,IF(SUM([pomocná])&gt;0,SUM([pomocná]),1.36/SQRT(COUNT(Tabulka249[Data]))),"")</f>
        <v/>
      </c>
      <c r="S995" s="79"/>
      <c r="T995" s="72"/>
      <c r="U995" s="72"/>
      <c r="V995" s="72"/>
    </row>
    <row r="996" spans="1:22">
      <c r="A996" s="4" t="str">
        <f>IF('Odhad parametrů populace'!D999="","",'Odhad parametrů populace'!D999)</f>
        <v/>
      </c>
      <c r="B996" s="69" t="str">
        <f ca="1">IF(INDIRECT("A"&amp;ROW())="","",RANK(A996,[Data],1))</f>
        <v/>
      </c>
      <c r="C996" s="5" t="str">
        <f ca="1">IF(INDIRECT("A"&amp;ROW())="","",(B996-1)/COUNT([Data]))</f>
        <v/>
      </c>
      <c r="D996" s="5" t="str">
        <f ca="1">IF(INDIRECT("A"&amp;ROW())="","",B996/COUNT([Data]))</f>
        <v/>
      </c>
      <c r="E996" t="str">
        <f t="shared" ca="1" si="47"/>
        <v/>
      </c>
      <c r="F996" s="5" t="str">
        <f t="shared" ca="1" si="45"/>
        <v/>
      </c>
      <c r="G996" s="5" t="str">
        <f>IF(ROW()=7,MAX([D_i]),"")</f>
        <v/>
      </c>
      <c r="H996" s="69" t="str">
        <f ca="1">IF(INDIRECT("A"&amp;ROW())="","",RANK([Data],[Data],1)+COUNTIF([Data],Tabulka249[[#This Row],[Data]])-1)</f>
        <v/>
      </c>
      <c r="I996" s="5" t="str">
        <f ca="1">IF(INDIRECT("A"&amp;ROW())="","",(Tabulka249[[#This Row],[Pořadí2 - i2]]-1)/COUNT([Data]))</f>
        <v/>
      </c>
      <c r="J996" s="5" t="str">
        <f ca="1">IF(INDIRECT("A"&amp;ROW())="","",H996/COUNT([Data]))</f>
        <v/>
      </c>
      <c r="K996" s="72" t="str">
        <f ca="1">IF(INDIRECT("A"&amp;ROW())="","",NORMDIST(Tabulka249[[#This Row],[Data]],$X$6,$X$7,1))</f>
        <v/>
      </c>
      <c r="L996" s="5" t="str">
        <f t="shared" ca="1" si="46"/>
        <v/>
      </c>
      <c r="M996" s="5" t="str">
        <f>IF(ROW()=7,MAX(Tabulka249[D_i]),"")</f>
        <v/>
      </c>
      <c r="N996" s="5"/>
      <c r="O996" s="80"/>
      <c r="P996" s="80"/>
      <c r="Q996" s="80"/>
      <c r="R996" s="76" t="str">
        <f>IF(ROW()=7,IF(SUM([pomocná])&gt;0,SUM([pomocná]),1.36/SQRT(COUNT(Tabulka249[Data]))),"")</f>
        <v/>
      </c>
      <c r="S996" s="79"/>
      <c r="T996" s="72"/>
      <c r="U996" s="72"/>
      <c r="V996" s="72"/>
    </row>
    <row r="997" spans="1:22">
      <c r="A997" s="4" t="str">
        <f>IF('Odhad parametrů populace'!D1000="","",'Odhad parametrů populace'!D1000)</f>
        <v/>
      </c>
      <c r="B997" s="69" t="str">
        <f ca="1">IF(INDIRECT("A"&amp;ROW())="","",RANK(A997,[Data],1))</f>
        <v/>
      </c>
      <c r="C997" s="5" t="str">
        <f ca="1">IF(INDIRECT("A"&amp;ROW())="","",(B997-1)/COUNT([Data]))</f>
        <v/>
      </c>
      <c r="D997" s="5" t="str">
        <f ca="1">IF(INDIRECT("A"&amp;ROW())="","",B997/COUNT([Data]))</f>
        <v/>
      </c>
      <c r="E997" t="str">
        <f t="shared" ca="1" si="47"/>
        <v/>
      </c>
      <c r="F997" s="5" t="str">
        <f t="shared" ca="1" si="45"/>
        <v/>
      </c>
      <c r="G997" s="5" t="str">
        <f>IF(ROW()=7,MAX([D_i]),"")</f>
        <v/>
      </c>
      <c r="H997" s="69" t="str">
        <f ca="1">IF(INDIRECT("A"&amp;ROW())="","",RANK([Data],[Data],1)+COUNTIF([Data],Tabulka249[[#This Row],[Data]])-1)</f>
        <v/>
      </c>
      <c r="I997" s="5" t="str">
        <f ca="1">IF(INDIRECT("A"&amp;ROW())="","",(Tabulka249[[#This Row],[Pořadí2 - i2]]-1)/COUNT([Data]))</f>
        <v/>
      </c>
      <c r="J997" s="5" t="str">
        <f ca="1">IF(INDIRECT("A"&amp;ROW())="","",H997/COUNT([Data]))</f>
        <v/>
      </c>
      <c r="K997" s="72" t="str">
        <f ca="1">IF(INDIRECT("A"&amp;ROW())="","",NORMDIST(Tabulka249[[#This Row],[Data]],$X$6,$X$7,1))</f>
        <v/>
      </c>
      <c r="L997" s="5" t="str">
        <f t="shared" ca="1" si="46"/>
        <v/>
      </c>
      <c r="M997" s="5" t="str">
        <f>IF(ROW()=7,MAX(Tabulka249[D_i]),"")</f>
        <v/>
      </c>
      <c r="N997" s="5"/>
      <c r="O997" s="80"/>
      <c r="P997" s="80"/>
      <c r="Q997" s="80"/>
      <c r="R997" s="76" t="str">
        <f>IF(ROW()=7,IF(SUM([pomocná])&gt;0,SUM([pomocná]),1.36/SQRT(COUNT(Tabulka249[Data]))),"")</f>
        <v/>
      </c>
      <c r="S997" s="79"/>
      <c r="T997" s="72"/>
      <c r="U997" s="72"/>
      <c r="V997" s="72"/>
    </row>
    <row r="998" spans="1:22">
      <c r="A998" s="4" t="str">
        <f>IF('Odhad parametrů populace'!D1001="","",'Odhad parametrů populace'!D1001)</f>
        <v/>
      </c>
      <c r="B998" s="69" t="str">
        <f ca="1">IF(INDIRECT("A"&amp;ROW())="","",RANK(A998,[Data],1))</f>
        <v/>
      </c>
      <c r="C998" s="5" t="str">
        <f ca="1">IF(INDIRECT("A"&amp;ROW())="","",(B998-1)/COUNT([Data]))</f>
        <v/>
      </c>
      <c r="D998" s="5" t="str">
        <f ca="1">IF(INDIRECT("A"&amp;ROW())="","",B998/COUNT([Data]))</f>
        <v/>
      </c>
      <c r="E998" t="str">
        <f t="shared" ca="1" si="47"/>
        <v/>
      </c>
      <c r="F998" s="5" t="str">
        <f t="shared" ca="1" si="45"/>
        <v/>
      </c>
      <c r="G998" s="5" t="str">
        <f>IF(ROW()=7,MAX([D_i]),"")</f>
        <v/>
      </c>
      <c r="H998" s="69" t="str">
        <f ca="1">IF(INDIRECT("A"&amp;ROW())="","",RANK([Data],[Data],1)+COUNTIF([Data],Tabulka249[[#This Row],[Data]])-1)</f>
        <v/>
      </c>
      <c r="I998" s="5" t="str">
        <f ca="1">IF(INDIRECT("A"&amp;ROW())="","",(Tabulka249[[#This Row],[Pořadí2 - i2]]-1)/COUNT([Data]))</f>
        <v/>
      </c>
      <c r="J998" s="5" t="str">
        <f ca="1">IF(INDIRECT("A"&amp;ROW())="","",H998/COUNT([Data]))</f>
        <v/>
      </c>
      <c r="K998" s="72" t="str">
        <f ca="1">IF(INDIRECT("A"&amp;ROW())="","",NORMDIST(Tabulka249[[#This Row],[Data]],$X$6,$X$7,1))</f>
        <v/>
      </c>
      <c r="L998" s="5" t="str">
        <f t="shared" ca="1" si="46"/>
        <v/>
      </c>
      <c r="M998" s="5" t="str">
        <f>IF(ROW()=7,MAX(Tabulka249[D_i]),"")</f>
        <v/>
      </c>
      <c r="N998" s="5"/>
      <c r="O998" s="80"/>
      <c r="P998" s="80"/>
      <c r="Q998" s="80"/>
      <c r="R998" s="76" t="str">
        <f>IF(ROW()=7,IF(SUM([pomocná])&gt;0,SUM([pomocná]),1.36/SQRT(COUNT(Tabulka249[Data]))),"")</f>
        <v/>
      </c>
      <c r="S998" s="79"/>
      <c r="T998" s="72"/>
      <c r="U998" s="72"/>
      <c r="V998" s="72"/>
    </row>
    <row r="999" spans="1:22">
      <c r="A999" s="4" t="str">
        <f>IF('Odhad parametrů populace'!D1002="","",'Odhad parametrů populace'!D1002)</f>
        <v/>
      </c>
      <c r="B999" s="69" t="str">
        <f ca="1">IF(INDIRECT("A"&amp;ROW())="","",RANK(A999,[Data],1))</f>
        <v/>
      </c>
      <c r="C999" s="5" t="str">
        <f ca="1">IF(INDIRECT("A"&amp;ROW())="","",(B999-1)/COUNT([Data]))</f>
        <v/>
      </c>
      <c r="D999" s="5" t="str">
        <f ca="1">IF(INDIRECT("A"&amp;ROW())="","",B999/COUNT([Data]))</f>
        <v/>
      </c>
      <c r="E999" t="str">
        <f t="shared" ca="1" si="47"/>
        <v/>
      </c>
      <c r="F999" s="5" t="str">
        <f t="shared" ca="1" si="45"/>
        <v/>
      </c>
      <c r="G999" s="5" t="str">
        <f>IF(ROW()=7,MAX([D_i]),"")</f>
        <v/>
      </c>
      <c r="H999" s="69" t="str">
        <f ca="1">IF(INDIRECT("A"&amp;ROW())="","",RANK([Data],[Data],1)+COUNTIF([Data],Tabulka249[[#This Row],[Data]])-1)</f>
        <v/>
      </c>
      <c r="I999" s="5" t="str">
        <f ca="1">IF(INDIRECT("A"&amp;ROW())="","",(Tabulka249[[#This Row],[Pořadí2 - i2]]-1)/COUNT([Data]))</f>
        <v/>
      </c>
      <c r="J999" s="5" t="str">
        <f ca="1">IF(INDIRECT("A"&amp;ROW())="","",H999/COUNT([Data]))</f>
        <v/>
      </c>
      <c r="K999" s="72" t="str">
        <f ca="1">IF(INDIRECT("A"&amp;ROW())="","",NORMDIST(Tabulka249[[#This Row],[Data]],$X$6,$X$7,1))</f>
        <v/>
      </c>
      <c r="L999" s="5" t="str">
        <f t="shared" ca="1" si="46"/>
        <v/>
      </c>
      <c r="M999" s="5" t="str">
        <f>IF(ROW()=7,MAX(Tabulka249[D_i]),"")</f>
        <v/>
      </c>
      <c r="N999" s="5"/>
      <c r="O999" s="80"/>
      <c r="P999" s="80"/>
      <c r="Q999" s="80"/>
      <c r="R999" s="76" t="str">
        <f>IF(ROW()=7,IF(SUM([pomocná])&gt;0,SUM([pomocná]),1.36/SQRT(COUNT(Tabulka249[Data]))),"")</f>
        <v/>
      </c>
      <c r="S999" s="79"/>
      <c r="T999" s="72"/>
      <c r="U999" s="72"/>
      <c r="V999" s="72"/>
    </row>
    <row r="1000" spans="1:22">
      <c r="A1000" s="4" t="str">
        <f>IF('Odhad parametrů populace'!D1003="","",'Odhad parametrů populace'!D1003)</f>
        <v/>
      </c>
      <c r="B1000" s="69" t="str">
        <f ca="1">IF(INDIRECT("A"&amp;ROW())="","",RANK(A1000,[Data],1))</f>
        <v/>
      </c>
      <c r="C1000" s="5" t="str">
        <f ca="1">IF(INDIRECT("A"&amp;ROW())="","",(B1000-1)/COUNT([Data]))</f>
        <v/>
      </c>
      <c r="D1000" s="5" t="str">
        <f ca="1">IF(INDIRECT("A"&amp;ROW())="","",B1000/COUNT([Data]))</f>
        <v/>
      </c>
      <c r="E1000" t="str">
        <f t="shared" ca="1" si="47"/>
        <v/>
      </c>
      <c r="F1000" s="5" t="str">
        <f t="shared" ca="1" si="45"/>
        <v/>
      </c>
      <c r="G1000" s="5" t="str">
        <f>IF(ROW()=7,MAX([D_i]),"")</f>
        <v/>
      </c>
      <c r="H1000" s="69" t="str">
        <f ca="1">IF(INDIRECT("A"&amp;ROW())="","",RANK([Data],[Data],1)+COUNTIF([Data],Tabulka249[[#This Row],[Data]])-1)</f>
        <v/>
      </c>
      <c r="I1000" s="5" t="str">
        <f ca="1">IF(INDIRECT("A"&amp;ROW())="","",(Tabulka249[[#This Row],[Pořadí2 - i2]]-1)/COUNT([Data]))</f>
        <v/>
      </c>
      <c r="J1000" s="5" t="str">
        <f ca="1">IF(INDIRECT("A"&amp;ROW())="","",H1000/COUNT([Data]))</f>
        <v/>
      </c>
      <c r="K1000" s="72" t="str">
        <f ca="1">IF(INDIRECT("A"&amp;ROW())="","",NORMDIST(Tabulka249[[#This Row],[Data]],$X$6,$X$7,1))</f>
        <v/>
      </c>
      <c r="L1000" s="5" t="str">
        <f t="shared" ca="1" si="46"/>
        <v/>
      </c>
      <c r="M1000" s="5" t="str">
        <f>IF(ROW()=7,MAX(Tabulka249[D_i]),"")</f>
        <v/>
      </c>
      <c r="N1000" s="5"/>
      <c r="O1000" s="80"/>
      <c r="P1000" s="80"/>
      <c r="Q1000" s="80"/>
      <c r="R1000" s="76" t="str">
        <f>IF(ROW()=7,IF(SUM([pomocná])&gt;0,SUM([pomocná]),1.36/SQRT(COUNT(Tabulka249[Data]))),"")</f>
        <v/>
      </c>
      <c r="S1000" s="79"/>
      <c r="T1000" s="72"/>
      <c r="U1000" s="72"/>
      <c r="V1000" s="72"/>
    </row>
    <row r="1001" spans="1:22">
      <c r="A1001" s="4" t="str">
        <f>IF('Odhad parametrů populace'!D1004="","",'Odhad parametrů populace'!D1004)</f>
        <v/>
      </c>
      <c r="B1001" s="69" t="str">
        <f ca="1">IF(INDIRECT("A"&amp;ROW())="","",RANK(A1001,[Data],1))</f>
        <v/>
      </c>
      <c r="C1001" s="5" t="str">
        <f ca="1">IF(INDIRECT("A"&amp;ROW())="","",(B1001-1)/COUNT([Data]))</f>
        <v/>
      </c>
      <c r="D1001" s="5" t="str">
        <f ca="1">IF(INDIRECT("A"&amp;ROW())="","",B1001/COUNT([Data]))</f>
        <v/>
      </c>
      <c r="E1001" t="str">
        <f t="shared" ca="1" si="47"/>
        <v/>
      </c>
      <c r="F1001" s="5" t="str">
        <f t="shared" ca="1" si="45"/>
        <v/>
      </c>
      <c r="G1001" s="5" t="str">
        <f>IF(ROW()=7,MAX([D_i]),"")</f>
        <v/>
      </c>
      <c r="H1001" s="69" t="str">
        <f ca="1">IF(INDIRECT("A"&amp;ROW())="","",RANK([Data],[Data],1)+COUNTIF([Data],Tabulka249[[#This Row],[Data]])-1)</f>
        <v/>
      </c>
      <c r="I1001" s="5" t="str">
        <f ca="1">IF(INDIRECT("A"&amp;ROW())="","",(Tabulka249[[#This Row],[Pořadí2 - i2]]-1)/COUNT([Data]))</f>
        <v/>
      </c>
      <c r="J1001" s="5" t="str">
        <f ca="1">IF(INDIRECT("A"&amp;ROW())="","",H1001/COUNT([Data]))</f>
        <v/>
      </c>
      <c r="K1001" s="72" t="str">
        <f ca="1">IF(INDIRECT("A"&amp;ROW())="","",NORMDIST(Tabulka249[[#This Row],[Data]],$X$6,$X$7,1))</f>
        <v/>
      </c>
      <c r="L1001" s="5" t="str">
        <f t="shared" ca="1" si="46"/>
        <v/>
      </c>
      <c r="M1001" s="5" t="str">
        <f>IF(ROW()=7,MAX(Tabulka249[D_i]),"")</f>
        <v/>
      </c>
      <c r="N1001" s="5"/>
      <c r="O1001" s="80"/>
      <c r="P1001" s="80"/>
      <c r="Q1001" s="80"/>
      <c r="R1001" s="76" t="str">
        <f>IF(ROW()=7,IF(SUM([pomocná])&gt;0,SUM([pomocná]),1.36/SQRT(COUNT(Tabulka249[Data]))),"")</f>
        <v/>
      </c>
      <c r="S1001" s="79"/>
      <c r="T1001" s="72"/>
      <c r="U1001" s="72"/>
      <c r="V1001" s="72"/>
    </row>
    <row r="1002" spans="1:22">
      <c r="A1002" s="4" t="str">
        <f>IF('Odhad parametrů populace'!D1005="","",'Odhad parametrů populace'!D1005)</f>
        <v/>
      </c>
      <c r="B1002" s="69" t="str">
        <f ca="1">IF(INDIRECT("A"&amp;ROW())="","",RANK(A1002,[Data],1))</f>
        <v/>
      </c>
      <c r="C1002" s="5" t="str">
        <f ca="1">IF(INDIRECT("A"&amp;ROW())="","",(B1002-1)/COUNT([Data]))</f>
        <v/>
      </c>
      <c r="D1002" s="5" t="str">
        <f ca="1">IF(INDIRECT("A"&amp;ROW())="","",B1002/COUNT([Data]))</f>
        <v/>
      </c>
      <c r="E1002" t="str">
        <f t="shared" ca="1" si="47"/>
        <v/>
      </c>
      <c r="F1002" s="5" t="str">
        <f t="shared" ca="1" si="45"/>
        <v/>
      </c>
      <c r="G1002" s="5" t="str">
        <f>IF(ROW()=7,MAX([D_i]),"")</f>
        <v/>
      </c>
      <c r="H1002" s="69" t="str">
        <f ca="1">IF(INDIRECT("A"&amp;ROW())="","",RANK([Data],[Data],1)+COUNTIF([Data],Tabulka249[[#This Row],[Data]])-1)</f>
        <v/>
      </c>
      <c r="I1002" s="5" t="str">
        <f ca="1">IF(INDIRECT("A"&amp;ROW())="","",(Tabulka249[[#This Row],[Pořadí2 - i2]]-1)/COUNT([Data]))</f>
        <v/>
      </c>
      <c r="J1002" s="5" t="str">
        <f ca="1">IF(INDIRECT("A"&amp;ROW())="","",H1002/COUNT([Data]))</f>
        <v/>
      </c>
      <c r="K1002" s="72" t="str">
        <f ca="1">IF(INDIRECT("A"&amp;ROW())="","",NORMDIST(Tabulka249[[#This Row],[Data]],$X$6,$X$7,1))</f>
        <v/>
      </c>
      <c r="L1002" s="5" t="str">
        <f t="shared" ca="1" si="46"/>
        <v/>
      </c>
      <c r="M1002" s="5" t="str">
        <f>IF(ROW()=7,MAX(Tabulka249[D_i]),"")</f>
        <v/>
      </c>
      <c r="N1002" s="5"/>
      <c r="O1002" s="80"/>
      <c r="P1002" s="80"/>
      <c r="Q1002" s="80"/>
      <c r="R1002" s="76" t="str">
        <f>IF(ROW()=7,IF(SUM([pomocná])&gt;0,SUM([pomocná]),1.36/SQRT(COUNT(Tabulka249[Data]))),"")</f>
        <v/>
      </c>
      <c r="S1002" s="79"/>
      <c r="T1002" s="72"/>
      <c r="U1002" s="72"/>
      <c r="V1002" s="72"/>
    </row>
    <row r="1003" spans="1:22">
      <c r="A1003" s="4" t="str">
        <f>IF('Odhad parametrů populace'!D1006="","",'Odhad parametrů populace'!D1006)</f>
        <v/>
      </c>
      <c r="B1003" s="69" t="str">
        <f ca="1">IF(INDIRECT("A"&amp;ROW())="","",RANK(A1003,[Data],1))</f>
        <v/>
      </c>
      <c r="C1003" s="5" t="str">
        <f ca="1">IF(INDIRECT("A"&amp;ROW())="","",(B1003-1)/COUNT([Data]))</f>
        <v/>
      </c>
      <c r="D1003" s="5" t="str">
        <f ca="1">IF(INDIRECT("A"&amp;ROW())="","",B1003/COUNT([Data]))</f>
        <v/>
      </c>
      <c r="E1003" t="str">
        <f t="shared" ca="1" si="47"/>
        <v/>
      </c>
      <c r="F1003" s="5" t="str">
        <f t="shared" ca="1" si="45"/>
        <v/>
      </c>
      <c r="G1003" s="5" t="str">
        <f>IF(ROW()=7,MAX([D_i]),"")</f>
        <v/>
      </c>
      <c r="H1003" s="69" t="str">
        <f ca="1">IF(INDIRECT("A"&amp;ROW())="","",RANK([Data],[Data],1)+COUNTIF([Data],Tabulka249[[#This Row],[Data]])-1)</f>
        <v/>
      </c>
      <c r="I1003" s="5" t="str">
        <f ca="1">IF(INDIRECT("A"&amp;ROW())="","",(Tabulka249[[#This Row],[Pořadí2 - i2]]-1)/COUNT([Data]))</f>
        <v/>
      </c>
      <c r="J1003" s="5" t="str">
        <f ca="1">IF(INDIRECT("A"&amp;ROW())="","",H1003/COUNT([Data]))</f>
        <v/>
      </c>
      <c r="K1003" s="72" t="str">
        <f ca="1">IF(INDIRECT("A"&amp;ROW())="","",NORMDIST(Tabulka249[[#This Row],[Data]],$X$6,$X$7,1))</f>
        <v/>
      </c>
      <c r="L1003" s="5" t="str">
        <f t="shared" ca="1" si="46"/>
        <v/>
      </c>
      <c r="M1003" s="5" t="str">
        <f>IF(ROW()=7,MAX(Tabulka249[D_i]),"")</f>
        <v/>
      </c>
      <c r="N1003" s="5"/>
      <c r="O1003" s="80"/>
      <c r="P1003" s="80"/>
      <c r="Q1003" s="80"/>
      <c r="R1003" s="76" t="str">
        <f>IF(ROW()=7,IF(SUM([pomocná])&gt;0,SUM([pomocná]),1.36/SQRT(COUNT(Tabulka249[Data]))),"")</f>
        <v/>
      </c>
      <c r="S1003" s="79"/>
      <c r="T1003" s="72"/>
      <c r="U1003" s="72"/>
      <c r="V1003" s="72"/>
    </row>
    <row r="1004" spans="1:22">
      <c r="A1004" s="4" t="str">
        <f>IF('Odhad parametrů populace'!D1007="","",'Odhad parametrů populace'!D1007)</f>
        <v/>
      </c>
      <c r="B1004" s="69" t="str">
        <f ca="1">IF(INDIRECT("A"&amp;ROW())="","",RANK(A1004,[Data],1))</f>
        <v/>
      </c>
      <c r="C1004" s="5" t="str">
        <f ca="1">IF(INDIRECT("A"&amp;ROW())="","",(B1004-1)/COUNT([Data]))</f>
        <v/>
      </c>
      <c r="D1004" s="5" t="str">
        <f ca="1">IF(INDIRECT("A"&amp;ROW())="","",B1004/COUNT([Data]))</f>
        <v/>
      </c>
      <c r="E1004" t="str">
        <f t="shared" ca="1" si="47"/>
        <v/>
      </c>
      <c r="F1004" s="5" t="str">
        <f t="shared" ca="1" si="45"/>
        <v/>
      </c>
      <c r="G1004" s="5" t="str">
        <f>IF(ROW()=7,MAX([D_i]),"")</f>
        <v/>
      </c>
      <c r="H1004" s="69" t="str">
        <f ca="1">IF(INDIRECT("A"&amp;ROW())="","",RANK([Data],[Data],1)+COUNTIF([Data],Tabulka249[[#This Row],[Data]])-1)</f>
        <v/>
      </c>
      <c r="I1004" s="5" t="str">
        <f ca="1">IF(INDIRECT("A"&amp;ROW())="","",(Tabulka249[[#This Row],[Pořadí2 - i2]]-1)/COUNT([Data]))</f>
        <v/>
      </c>
      <c r="J1004" s="5" t="str">
        <f ca="1">IF(INDIRECT("A"&amp;ROW())="","",H1004/COUNT([Data]))</f>
        <v/>
      </c>
      <c r="K1004" s="72" t="str">
        <f ca="1">IF(INDIRECT("A"&amp;ROW())="","",NORMDIST(Tabulka249[[#This Row],[Data]],$X$6,$X$7,1))</f>
        <v/>
      </c>
      <c r="L1004" s="5" t="str">
        <f t="shared" ca="1" si="46"/>
        <v/>
      </c>
      <c r="M1004" s="5" t="str">
        <f>IF(ROW()=7,MAX(Tabulka249[D_i]),"")</f>
        <v/>
      </c>
      <c r="N1004" s="5"/>
      <c r="O1004" s="80"/>
      <c r="P1004" s="80"/>
      <c r="Q1004" s="80"/>
      <c r="R1004" s="76" t="str">
        <f>IF(ROW()=7,IF(SUM([pomocná])&gt;0,SUM([pomocná]),1.36/SQRT(COUNT(Tabulka249[Data]))),"")</f>
        <v/>
      </c>
      <c r="S1004" s="79"/>
      <c r="T1004" s="72"/>
      <c r="U1004" s="72"/>
      <c r="V1004" s="72"/>
    </row>
    <row r="1005" spans="1:22">
      <c r="A1005" s="4" t="str">
        <f>IF('Odhad parametrů populace'!D1008="","",'Odhad parametrů populace'!D1008)</f>
        <v/>
      </c>
      <c r="B1005" s="69" t="str">
        <f ca="1">IF(INDIRECT("A"&amp;ROW())="","",RANK(A1005,[Data],1))</f>
        <v/>
      </c>
      <c r="C1005" s="5" t="str">
        <f ca="1">IF(INDIRECT("A"&amp;ROW())="","",(B1005-1)/COUNT([Data]))</f>
        <v/>
      </c>
      <c r="D1005" s="5" t="str">
        <f ca="1">IF(INDIRECT("A"&amp;ROW())="","",B1005/COUNT([Data]))</f>
        <v/>
      </c>
      <c r="E1005" t="str">
        <f t="shared" ca="1" si="47"/>
        <v/>
      </c>
      <c r="F1005" s="5" t="str">
        <f t="shared" ca="1" si="45"/>
        <v/>
      </c>
      <c r="G1005" s="5" t="str">
        <f>IF(ROW()=7,MAX([D_i]),"")</f>
        <v/>
      </c>
      <c r="H1005" s="69" t="str">
        <f ca="1">IF(INDIRECT("A"&amp;ROW())="","",RANK([Data],[Data],1)+COUNTIF([Data],Tabulka249[[#This Row],[Data]])-1)</f>
        <v/>
      </c>
      <c r="I1005" s="5" t="str">
        <f ca="1">IF(INDIRECT("A"&amp;ROW())="","",(Tabulka249[[#This Row],[Pořadí2 - i2]]-1)/COUNT([Data]))</f>
        <v/>
      </c>
      <c r="J1005" s="5" t="str">
        <f ca="1">IF(INDIRECT("A"&amp;ROW())="","",H1005/COUNT([Data]))</f>
        <v/>
      </c>
      <c r="K1005" s="72" t="str">
        <f ca="1">IF(INDIRECT("A"&amp;ROW())="","",NORMDIST(Tabulka249[[#This Row],[Data]],$X$6,$X$7,1))</f>
        <v/>
      </c>
      <c r="L1005" s="5" t="str">
        <f t="shared" ca="1" si="46"/>
        <v/>
      </c>
      <c r="M1005" s="5" t="str">
        <f>IF(ROW()=7,MAX(Tabulka249[D_i]),"")</f>
        <v/>
      </c>
      <c r="N1005" s="5"/>
      <c r="O1005" s="82"/>
      <c r="P1005" s="82"/>
      <c r="Q1005" s="82"/>
      <c r="R1005" s="83" t="str">
        <f>IF(ROW()=7,IF(SUM([pomocná])&gt;0,SUM([pomocná]),1.36/SQRT(COUNT(Tabulka249[Data]))),"")</f>
        <v/>
      </c>
      <c r="S1005" s="84"/>
      <c r="T1005" s="72"/>
      <c r="U1005" s="72"/>
      <c r="V1005" s="72"/>
    </row>
  </sheetData>
  <sheetProtection password="D423" sheet="1" objects="1" scenarios="1" selectLockedCells="1" selectUnlockedCells="1"/>
  <pageMargins left="0.7" right="0.7" top="0.78740157499999996" bottom="0.78740157499999996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/>
  <dimension ref="A1:Q19"/>
  <sheetViews>
    <sheetView workbookViewId="0">
      <selection activeCell="A6" sqref="A6"/>
    </sheetView>
  </sheetViews>
  <sheetFormatPr defaultRowHeight="15"/>
  <cols>
    <col min="1" max="1" width="11.85546875" style="29" bestFit="1" customWidth="1"/>
    <col min="2" max="4" width="9.140625" style="29"/>
    <col min="5" max="5" width="9.7109375" style="29" bestFit="1" customWidth="1"/>
    <col min="6" max="6" width="9.85546875" style="29" bestFit="1" customWidth="1"/>
    <col min="7" max="7" width="9.85546875" style="29" customWidth="1"/>
    <col min="8" max="13" width="9.140625" style="29"/>
    <col min="14" max="14" width="9.140625" style="29" customWidth="1"/>
    <col min="15" max="15" width="20.7109375" style="29" hidden="1" customWidth="1"/>
    <col min="16" max="16" width="9.140625" style="29" hidden="1" customWidth="1"/>
    <col min="17" max="17" width="9.140625" style="29" customWidth="1"/>
  </cols>
  <sheetData>
    <row r="1" spans="1:17" s="16" customFormat="1" ht="21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3" spans="1:17">
      <c r="A3" s="30" t="s">
        <v>19</v>
      </c>
    </row>
    <row r="4" spans="1:17">
      <c r="A4" s="29" t="s">
        <v>58</v>
      </c>
    </row>
    <row r="6" spans="1:17">
      <c r="A6" s="41" t="str">
        <f>IF('Výběrový soubor'!A10="","Nalezené intervalové odhady lze považovat za správné pouze v případě, že výběr pochází z normálního rozdělení!!!",'Test normality'!X13)</f>
        <v>Nalezené intervalové odhady lze považovat za správné pouze v případě, že výběr pochází z normálního rozdělení!!!</v>
      </c>
    </row>
    <row r="7" spans="1:17">
      <c r="A7" s="41" t="e">
        <f>IF('Odhad parametrů populace'!$B$10='Odhad parametrů populace'!$O$19,CONCATENATE("Se spolehlivostí ",D10," leží střední hodnota v intervalu &lt;",E17,";",F17,"&gt;."),IF('Odhad parametrů populace'!$B$10='Odhad parametrů populace'!$O$20,CONCATENATE("Se spolehlivostí ",D10," je střední hodnota větší než ",E19,"."),CONCATENATE("Se spolehlivostí ",D10," je střední hodnota menší než ",F18,".")))</f>
        <v>#VALUE!</v>
      </c>
    </row>
    <row r="8" spans="1:17">
      <c r="A8" s="41"/>
    </row>
    <row r="10" spans="1:17">
      <c r="A10" s="31" t="s">
        <v>30</v>
      </c>
      <c r="B10" s="31"/>
      <c r="C10" s="31"/>
      <c r="D10" s="45">
        <f>'Odhad parametrů populace'!B12</f>
        <v>0.95</v>
      </c>
    </row>
    <row r="11" spans="1:17">
      <c r="A11" s="31" t="s">
        <v>31</v>
      </c>
      <c r="B11" s="31"/>
      <c r="C11" s="31"/>
      <c r="D11" s="42">
        <f>1-D10</f>
        <v>5.0000000000000044E-2</v>
      </c>
    </row>
    <row r="14" spans="1:17">
      <c r="A14" s="31" t="s">
        <v>32</v>
      </c>
      <c r="B14" s="31"/>
      <c r="C14" s="31"/>
      <c r="D14" s="31"/>
      <c r="E14" s="42" t="e">
        <f>ROUND(P15,P19+1)</f>
        <v>#VALUE!</v>
      </c>
      <c r="O14" s="29" t="s">
        <v>21</v>
      </c>
      <c r="P14" s="29" t="str">
        <f>'Výběrový soubor'!E11</f>
        <v/>
      </c>
    </row>
    <row r="15" spans="1:17">
      <c r="O15" s="29" t="s">
        <v>12</v>
      </c>
      <c r="P15" s="29" t="str">
        <f>'Výběrový soubor'!E13</f>
        <v/>
      </c>
    </row>
    <row r="16" spans="1:17">
      <c r="A16" s="86"/>
      <c r="B16" s="86"/>
      <c r="C16" s="86"/>
      <c r="D16" s="86"/>
      <c r="E16" s="43" t="s">
        <v>34</v>
      </c>
      <c r="F16" s="43" t="s">
        <v>35</v>
      </c>
      <c r="O16" s="29" t="s">
        <v>38</v>
      </c>
      <c r="P16" s="29" t="str">
        <f>'Výběrový soubor'!E14</f>
        <v/>
      </c>
    </row>
    <row r="17" spans="1:16">
      <c r="A17" s="31" t="s">
        <v>33</v>
      </c>
      <c r="B17" s="31"/>
      <c r="C17" s="31"/>
      <c r="D17" s="31"/>
      <c r="E17" s="42" t="e">
        <f>ROUND($P$15-$P$17*$P$16/SQRT($P$14),$P$19+1)</f>
        <v>#VALUE!</v>
      </c>
      <c r="F17" s="42" t="e">
        <f>ROUND($P$15+$P$17*$P$16/SQRT($P$14),$P$19+1)</f>
        <v>#VALUE!</v>
      </c>
      <c r="G17" s="44"/>
      <c r="O17" s="29" t="s">
        <v>39</v>
      </c>
      <c r="P17" s="29" t="e">
        <f>TINV(1-2*(-0.5+(1-'IO_střední hodnota '!$D$11/2)),'IO_střední hodnota '!$P$14-1)</f>
        <v>#VALUE!</v>
      </c>
    </row>
    <row r="18" spans="1:16">
      <c r="A18" s="31" t="s">
        <v>36</v>
      </c>
      <c r="B18" s="31"/>
      <c r="C18" s="31"/>
      <c r="D18" s="31"/>
      <c r="E18" s="42"/>
      <c r="F18" s="42" t="e">
        <f>ROUND($P$15+$P$18*$P$16/SQRT($P$14),$P$19+1)</f>
        <v>#VALUE!</v>
      </c>
      <c r="O18" s="29" t="s">
        <v>40</v>
      </c>
      <c r="P18" s="29" t="e">
        <f>TINV(1-2*(-0.5+(1-'IO_střední hodnota '!$D$11)),'IO_střední hodnota '!$P$14-1)</f>
        <v>#VALUE!</v>
      </c>
    </row>
    <row r="19" spans="1:16">
      <c r="A19" s="31" t="s">
        <v>37</v>
      </c>
      <c r="B19" s="31"/>
      <c r="C19" s="31"/>
      <c r="D19" s="31"/>
      <c r="E19" s="42" t="e">
        <f>ROUND($P$15-$P$18*$P$16/SQRT($P$14),$P$19+1)</f>
        <v>#VALUE!</v>
      </c>
      <c r="F19" s="42"/>
      <c r="O19" s="29" t="s">
        <v>41</v>
      </c>
      <c r="P19" s="29" t="e">
        <f>IF('Výběrový soubor'!A10="",LEN(P16-INT(P16))-2,IF(INT('Výběrový soubor'!A10)&lt;'Výběrový soubor'!A10,LEN('Výběrový soubor'!A10)-LEN(INT('Výběrový soubor'!A10))-1,0))</f>
        <v>#VALUE!</v>
      </c>
    </row>
  </sheetData>
  <sheetProtection password="DBE3" sheet="1" objects="1" scenarios="1" selectLockedCells="1" selectUnlockedCells="1"/>
  <mergeCells count="1">
    <mergeCell ref="A16:D16"/>
  </mergeCells>
  <pageMargins left="0.7" right="0.7" top="0.78740157499999996" bottom="0.78740157499999996" header="0.3" footer="0.3"/>
  <pageSetup paperSize="9" orientation="portrait" horizontalDpi="1200" verticalDpi="1200" r:id="rId1"/>
  <legacyDrawing r:id="rId2"/>
  <oleObjects>
    <oleObject progId="Equation.3" shapeId="3073" r:id="rId3"/>
    <oleObject progId="Equation.3" shapeId="307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/>
  <dimension ref="A1:Q21"/>
  <sheetViews>
    <sheetView workbookViewId="0">
      <selection activeCell="A2" sqref="A2"/>
    </sheetView>
  </sheetViews>
  <sheetFormatPr defaultRowHeight="15"/>
  <cols>
    <col min="5" max="5" width="9.7109375" bestFit="1" customWidth="1"/>
    <col min="6" max="6" width="11" bestFit="1" customWidth="1"/>
    <col min="7" max="7" width="9.85546875" customWidth="1"/>
    <col min="12" max="12" width="9.85546875" bestFit="1" customWidth="1"/>
    <col min="13" max="13" width="10" bestFit="1" customWidth="1"/>
    <col min="15" max="15" width="20.7109375" hidden="1" customWidth="1"/>
    <col min="16" max="17" width="9.140625" hidden="1" customWidth="1"/>
  </cols>
  <sheetData>
    <row r="1" spans="1:16" s="16" customFormat="1" ht="21">
      <c r="A1" s="16" t="s">
        <v>46</v>
      </c>
    </row>
    <row r="2" spans="1:16">
      <c r="A2">
        <v>0</v>
      </c>
    </row>
    <row r="3" spans="1:16">
      <c r="A3" s="14" t="s">
        <v>19</v>
      </c>
    </row>
    <row r="4" spans="1:16">
      <c r="A4" t="s">
        <v>58</v>
      </c>
    </row>
    <row r="6" spans="1:16">
      <c r="A6" s="19" t="str">
        <f>IF('Výběrový soubor'!A10="","Nalezené intervalové odhady lze považovat za správné pouze v případě, že výběr pochází z normálního rozdělení!!!",'Test normality'!X13)</f>
        <v>Nalezené intervalové odhady lze považovat za správné pouze v případě, že výběr pochází z normálního rozdělení!!!</v>
      </c>
    </row>
    <row r="7" spans="1:16">
      <c r="A7" s="41" t="e">
        <f>IF('Odhad parametrů populace'!$B$10='Odhad parametrů populace'!$O$19,CONCATENATE("Se spolehlivostí ",D10," leží směrodatná odchylka v intervalu &lt;",L19,";",M19,"&gt;."),IF('Odhad parametrů populace'!$B$10='Odhad parametrů populace'!$O$20,CONCATENATE("Se spolehlivostí ",D10," je směrodatná odchylka větší než ",L21,".","."),CONCATENATE("Se spolehlivostí ",D10," je směrodatná odchylka menší než ",M20,".")))</f>
        <v>#VALUE!</v>
      </c>
    </row>
    <row r="8" spans="1:16">
      <c r="A8" s="41" t="e">
        <f>IF('Odhad parametrů populace'!$B$10='Odhad parametrů populace'!$O$19,CONCATENATE("Se spolehlivostí ",D10," leží rozptyl v intervalu &lt;",E19,";",F19,"&gt;."),IF('Odhad parametrů populace'!$B$10='Odhad parametrů populace'!$O$20,CONCATENATE("Se spolehlivostí ",D10," je rozptyl větší než ",E21,".","."),CONCATENATE("Se spolehlivostí ",D10," je rozptyl menší než ",F20,".")))</f>
        <v>#VALUE!</v>
      </c>
    </row>
    <row r="10" spans="1:16">
      <c r="A10" s="18" t="s">
        <v>30</v>
      </c>
      <c r="B10" s="18"/>
      <c r="C10" s="18"/>
      <c r="D10" s="46">
        <f>'Odhad parametrů populace'!B12</f>
        <v>0.95</v>
      </c>
    </row>
    <row r="11" spans="1:16">
      <c r="A11" s="18" t="s">
        <v>31</v>
      </c>
      <c r="B11" s="18"/>
      <c r="C11" s="18"/>
      <c r="D11" s="20">
        <f>1-D10</f>
        <v>5.0000000000000044E-2</v>
      </c>
    </row>
    <row r="14" spans="1:16">
      <c r="A14" s="90" t="s">
        <v>43</v>
      </c>
      <c r="B14" s="88"/>
      <c r="C14" s="88"/>
      <c r="D14" s="89"/>
      <c r="E14" s="20" t="e">
        <f>ROUND(P18^2,P21+1)</f>
        <v>#VALUE!</v>
      </c>
      <c r="O14" t="s">
        <v>21</v>
      </c>
      <c r="P14" t="str">
        <f>'Výběrový soubor'!E11</f>
        <v/>
      </c>
    </row>
    <row r="15" spans="1:16">
      <c r="A15" s="91" t="s">
        <v>44</v>
      </c>
      <c r="B15" s="91"/>
      <c r="C15" s="91"/>
      <c r="D15" s="91"/>
      <c r="E15" s="20" t="e">
        <f>ROUND(P18,P21+1)</f>
        <v>#VALUE!</v>
      </c>
    </row>
    <row r="17" spans="1:17">
      <c r="O17" t="s">
        <v>12</v>
      </c>
      <c r="P17" t="str">
        <f>'Výběrový soubor'!E13</f>
        <v/>
      </c>
    </row>
    <row r="18" spans="1:17">
      <c r="A18" s="87" t="s">
        <v>45</v>
      </c>
      <c r="B18" s="88"/>
      <c r="C18" s="88"/>
      <c r="D18" s="89"/>
      <c r="E18" s="7" t="s">
        <v>34</v>
      </c>
      <c r="F18" s="7" t="s">
        <v>35</v>
      </c>
      <c r="H18" s="87" t="s">
        <v>13</v>
      </c>
      <c r="I18" s="88"/>
      <c r="J18" s="88"/>
      <c r="K18" s="89"/>
      <c r="L18" s="7" t="s">
        <v>34</v>
      </c>
      <c r="M18" s="7" t="s">
        <v>35</v>
      </c>
      <c r="O18" t="s">
        <v>38</v>
      </c>
      <c r="P18" t="str">
        <f>'Výběrový soubor'!E14</f>
        <v/>
      </c>
    </row>
    <row r="19" spans="1:17">
      <c r="A19" s="18" t="s">
        <v>33</v>
      </c>
      <c r="B19" s="18"/>
      <c r="C19" s="18"/>
      <c r="D19" s="18"/>
      <c r="E19" s="20" t="e">
        <f>ROUND(($P$14-1)*$E$14/P19,P21+1)</f>
        <v>#VALUE!</v>
      </c>
      <c r="F19" s="20" t="e">
        <f>ROUND(($P$14-1)*$E$14/Q19,P21+1)</f>
        <v>#VALUE!</v>
      </c>
      <c r="G19" s="22"/>
      <c r="H19" s="18" t="s">
        <v>33</v>
      </c>
      <c r="I19" s="18"/>
      <c r="J19" s="18"/>
      <c r="K19" s="18"/>
      <c r="L19" s="20" t="e">
        <f>ROUND(SQRT(E19),$P$21+1)</f>
        <v>#VALUE!</v>
      </c>
      <c r="M19" s="20" t="e">
        <f>ROUND(SQRT(F19),$P$21+1)</f>
        <v>#VALUE!</v>
      </c>
      <c r="O19" t="s">
        <v>39</v>
      </c>
      <c r="P19" t="e">
        <f>CHIINV(D11/2,P14-1)</f>
        <v>#VALUE!</v>
      </c>
      <c r="Q19" t="e">
        <f>CHIINV(1-D11/2,P14-1)</f>
        <v>#VALUE!</v>
      </c>
    </row>
    <row r="20" spans="1:17">
      <c r="A20" s="18" t="s">
        <v>36</v>
      </c>
      <c r="B20" s="18"/>
      <c r="C20" s="18"/>
      <c r="D20" s="18"/>
      <c r="E20" s="20">
        <v>0</v>
      </c>
      <c r="F20" s="20" t="e">
        <f>ROUND(($P$14-1)*$E$14/Q20,P21+1)</f>
        <v>#VALUE!</v>
      </c>
      <c r="H20" s="18" t="s">
        <v>36</v>
      </c>
      <c r="I20" s="18"/>
      <c r="J20" s="18"/>
      <c r="K20" s="18"/>
      <c r="L20" s="20">
        <v>0</v>
      </c>
      <c r="M20" s="20" t="e">
        <f>ROUND(SQRT(F20),$P$21+1)</f>
        <v>#VALUE!</v>
      </c>
      <c r="O20" t="s">
        <v>40</v>
      </c>
      <c r="P20" t="e">
        <f>CHIINV(D11,P14-1)</f>
        <v>#VALUE!</v>
      </c>
      <c r="Q20" t="e">
        <f>CHIINV(1-D11,P14-1)</f>
        <v>#VALUE!</v>
      </c>
    </row>
    <row r="21" spans="1:17">
      <c r="A21" s="18" t="s">
        <v>37</v>
      </c>
      <c r="B21" s="18"/>
      <c r="C21" s="18"/>
      <c r="D21" s="18"/>
      <c r="E21" s="20" t="e">
        <f>ROUND(($P$14-1)*$E$14/P20,P21+1)</f>
        <v>#VALUE!</v>
      </c>
      <c r="F21" s="20"/>
      <c r="H21" s="18" t="s">
        <v>37</v>
      </c>
      <c r="I21" s="18"/>
      <c r="J21" s="18"/>
      <c r="K21" s="18"/>
      <c r="L21" s="20" t="e">
        <f>ROUND(SQRT(E21),$P$21+1)</f>
        <v>#VALUE!</v>
      </c>
      <c r="M21" s="20"/>
      <c r="O21" t="s">
        <v>41</v>
      </c>
      <c r="P21" t="e">
        <f>IF('Výběrový soubor'!A10="",LEN(P18-INT(P18))-2,IF(INT('Výběrový soubor'!A10)&lt;'Výběrový soubor'!A10,LEN('Výběrový soubor'!A10)-LEN(INT('Výběrový soubor'!A10))-1,0))</f>
        <v>#VALUE!</v>
      </c>
    </row>
  </sheetData>
  <sheetProtection password="DBE3" sheet="1" objects="1" scenarios="1" selectLockedCells="1" selectUnlockedCells="1"/>
  <mergeCells count="4">
    <mergeCell ref="A18:D18"/>
    <mergeCell ref="A14:D14"/>
    <mergeCell ref="A15:D15"/>
    <mergeCell ref="H18:K18"/>
  </mergeCells>
  <pageMargins left="0.7" right="0.7" top="0.78740157499999996" bottom="0.78740157499999996" header="0.3" footer="0.3"/>
  <legacyDrawing r:id="rId1"/>
  <oleObjects>
    <oleObject progId="Equation.3" shapeId="4098" r:id="rId2"/>
    <oleObject progId="Equation.3" shapeId="410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O projektu</vt:lpstr>
      <vt:lpstr>Popis appletu</vt:lpstr>
      <vt:lpstr>Odhad parametrů populace</vt:lpstr>
      <vt:lpstr>Odhad rozsahu výběru</vt:lpstr>
      <vt:lpstr>Test normality_předvýběr</vt:lpstr>
      <vt:lpstr>Výběrový soubor</vt:lpstr>
      <vt:lpstr>Test normality</vt:lpstr>
      <vt:lpstr>IO_střední hodnota </vt:lpstr>
      <vt:lpstr>IO_rozptyl</vt:lpstr>
      <vt:lpstr>IO_rel.četnost</vt:lpstr>
      <vt:lpstr>data_array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</cp:lastModifiedBy>
  <dcterms:created xsi:type="dcterms:W3CDTF">2010-07-06T08:39:25Z</dcterms:created>
  <dcterms:modified xsi:type="dcterms:W3CDTF">2011-11-14T15:11:47Z</dcterms:modified>
</cp:coreProperties>
</file>