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 activeTab="1"/>
  </bookViews>
  <sheets>
    <sheet name="O projektu" sheetId="5" r:id="rId1"/>
    <sheet name="Popis appletu" sheetId="6" r:id="rId2"/>
    <sheet name="Friedmanův test" sheetId="1" r:id="rId3"/>
    <sheet name="Kritické hodnoty" sheetId="2" state="hidden" r:id="rId4"/>
    <sheet name="Post hoc analýza" sheetId="3" r:id="rId5"/>
    <sheet name="Kritické hodnoty pro post hoc" sheetId="4" state="hidden" r:id="rId6"/>
  </sheets>
  <calcPr calcId="125725"/>
</workbook>
</file>

<file path=xl/calcChain.xml><?xml version="1.0" encoding="utf-8"?>
<calcChain xmlns="http://schemas.openxmlformats.org/spreadsheetml/2006/main">
  <c r="A18" i="3"/>
  <c r="B7"/>
  <c r="P7" i="1"/>
  <c r="Q7"/>
  <c r="R7"/>
  <c r="S7"/>
  <c r="T7"/>
  <c r="U7"/>
  <c r="V7"/>
  <c r="W7"/>
  <c r="X7"/>
  <c r="Y7"/>
  <c r="P8"/>
  <c r="Q8"/>
  <c r="R8"/>
  <c r="S8"/>
  <c r="T8"/>
  <c r="U8"/>
  <c r="V8"/>
  <c r="W8"/>
  <c r="X8"/>
  <c r="Y8"/>
  <c r="P9"/>
  <c r="Q9"/>
  <c r="R9"/>
  <c r="S9"/>
  <c r="T9"/>
  <c r="U9"/>
  <c r="V9"/>
  <c r="W9"/>
  <c r="X9"/>
  <c r="Y9"/>
  <c r="P10"/>
  <c r="Q10"/>
  <c r="R10"/>
  <c r="S10"/>
  <c r="T10"/>
  <c r="U10"/>
  <c r="V10"/>
  <c r="W10"/>
  <c r="X10"/>
  <c r="Y10"/>
  <c r="P11"/>
  <c r="Q11"/>
  <c r="R11"/>
  <c r="S11"/>
  <c r="T11"/>
  <c r="U11"/>
  <c r="V11"/>
  <c r="W11"/>
  <c r="X11"/>
  <c r="Y11"/>
  <c r="P12"/>
  <c r="Q12"/>
  <c r="R12"/>
  <c r="S12"/>
  <c r="T12"/>
  <c r="U12"/>
  <c r="V12"/>
  <c r="W12"/>
  <c r="X12"/>
  <c r="Y12"/>
  <c r="P13"/>
  <c r="Q13"/>
  <c r="R13"/>
  <c r="S13"/>
  <c r="T13"/>
  <c r="U13"/>
  <c r="V13"/>
  <c r="W13"/>
  <c r="X13"/>
  <c r="Y13"/>
  <c r="P14"/>
  <c r="Q14"/>
  <c r="R14"/>
  <c r="S14"/>
  <c r="T14"/>
  <c r="U14"/>
  <c r="V14"/>
  <c r="W14"/>
  <c r="X14"/>
  <c r="Y14"/>
  <c r="P15"/>
  <c r="Q15"/>
  <c r="R15"/>
  <c r="S15"/>
  <c r="T15"/>
  <c r="U15"/>
  <c r="V15"/>
  <c r="W15"/>
  <c r="X15"/>
  <c r="Y15"/>
  <c r="P16"/>
  <c r="Q16"/>
  <c r="R16"/>
  <c r="S16"/>
  <c r="T16"/>
  <c r="U16"/>
  <c r="V16"/>
  <c r="W16"/>
  <c r="X16"/>
  <c r="Y16"/>
  <c r="P17"/>
  <c r="Q17"/>
  <c r="R17"/>
  <c r="S17"/>
  <c r="T17"/>
  <c r="U17"/>
  <c r="V17"/>
  <c r="W17"/>
  <c r="X17"/>
  <c r="Y17"/>
  <c r="P18"/>
  <c r="Q18"/>
  <c r="R18"/>
  <c r="S18"/>
  <c r="T18"/>
  <c r="U18"/>
  <c r="V18"/>
  <c r="W18"/>
  <c r="X18"/>
  <c r="Y18"/>
  <c r="P19"/>
  <c r="Q19"/>
  <c r="R19"/>
  <c r="S19"/>
  <c r="T19"/>
  <c r="U19"/>
  <c r="V19"/>
  <c r="W19"/>
  <c r="X19"/>
  <c r="Y19"/>
  <c r="P20"/>
  <c r="Q20"/>
  <c r="R20"/>
  <c r="S20"/>
  <c r="T20"/>
  <c r="U20"/>
  <c r="V20"/>
  <c r="W20"/>
  <c r="X20"/>
  <c r="Y20"/>
  <c r="P21"/>
  <c r="Q21"/>
  <c r="R21"/>
  <c r="S21"/>
  <c r="T21"/>
  <c r="U21"/>
  <c r="V21"/>
  <c r="W21"/>
  <c r="X21"/>
  <c r="Y21"/>
  <c r="Q6"/>
  <c r="R6"/>
  <c r="S6"/>
  <c r="T6"/>
  <c r="T23" s="1"/>
  <c r="T24" s="1"/>
  <c r="U6"/>
  <c r="V6"/>
  <c r="V23" s="1"/>
  <c r="V24" s="1"/>
  <c r="W6"/>
  <c r="X6"/>
  <c r="X23" s="1"/>
  <c r="X24" s="1"/>
  <c r="Y6"/>
  <c r="P6"/>
  <c r="P23" s="1"/>
  <c r="P24" s="1"/>
  <c r="Y22" l="1"/>
  <c r="Y25" s="1"/>
  <c r="W22"/>
  <c r="W25" s="1"/>
  <c r="U22"/>
  <c r="S22"/>
  <c r="Q22"/>
  <c r="R23"/>
  <c r="R24" s="1"/>
  <c r="P22"/>
  <c r="P25" s="1"/>
  <c r="X22"/>
  <c r="X25" s="1"/>
  <c r="V22"/>
  <c r="V25" s="1"/>
  <c r="T22"/>
  <c r="T25" s="1"/>
  <c r="R22"/>
  <c r="Y23"/>
  <c r="Y24" s="1"/>
  <c r="W23"/>
  <c r="W24" s="1"/>
  <c r="U23"/>
  <c r="U24" s="1"/>
  <c r="S23"/>
  <c r="S24" s="1"/>
  <c r="Q23"/>
  <c r="D29"/>
  <c r="D7" i="3" s="1"/>
  <c r="U25" i="1" l="1"/>
  <c r="C7" i="3"/>
  <c r="R25" i="1"/>
  <c r="K15" i="3"/>
  <c r="K14"/>
  <c r="J12"/>
  <c r="J13"/>
  <c r="I11"/>
  <c r="K11"/>
  <c r="H12"/>
  <c r="I10"/>
  <c r="K10"/>
  <c r="G11"/>
  <c r="H9"/>
  <c r="J9"/>
  <c r="G10"/>
  <c r="F8"/>
  <c r="H8"/>
  <c r="J8"/>
  <c r="F9"/>
  <c r="G7"/>
  <c r="I7"/>
  <c r="K7"/>
  <c r="K13"/>
  <c r="J14"/>
  <c r="K12"/>
  <c r="I13"/>
  <c r="J11"/>
  <c r="I12"/>
  <c r="H10"/>
  <c r="J10"/>
  <c r="H11"/>
  <c r="G9"/>
  <c r="I9"/>
  <c r="K9"/>
  <c r="F10"/>
  <c r="G8"/>
  <c r="I8"/>
  <c r="K8"/>
  <c r="F7"/>
  <c r="H7"/>
  <c r="J7"/>
  <c r="E9"/>
  <c r="E7"/>
  <c r="Q24" i="1"/>
  <c r="Z24" s="1"/>
  <c r="E8" i="3"/>
  <c r="D8"/>
  <c r="S25" i="1"/>
  <c r="Q25"/>
  <c r="Z22"/>
  <c r="B23" l="1"/>
  <c r="D28"/>
  <c r="A35" s="1"/>
  <c r="D31" l="1"/>
  <c r="D34" s="1"/>
  <c r="C3" i="3"/>
  <c r="Z23" i="1"/>
  <c r="B24"/>
  <c r="D32"/>
  <c r="Z25" l="1"/>
  <c r="B37"/>
</calcChain>
</file>

<file path=xl/sharedStrings.xml><?xml version="1.0" encoding="utf-8"?>
<sst xmlns="http://schemas.openxmlformats.org/spreadsheetml/2006/main" count="54" uniqueCount="35">
  <si>
    <t>Čtvrtina</t>
  </si>
  <si>
    <t>R</t>
  </si>
  <si>
    <t>R^2</t>
  </si>
  <si>
    <t>Q:</t>
  </si>
  <si>
    <t>k</t>
  </si>
  <si>
    <t>m</t>
  </si>
  <si>
    <t>-</t>
  </si>
  <si>
    <t>Qkrit:</t>
  </si>
  <si>
    <t xml:space="preserve">H0: </t>
  </si>
  <si>
    <t xml:space="preserve">HA: </t>
  </si>
  <si>
    <t>p-hodnota:</t>
  </si>
  <si>
    <t>Závěr:</t>
  </si>
  <si>
    <t>Výběr</t>
  </si>
  <si>
    <t>Subjekt</t>
  </si>
  <si>
    <t>n</t>
  </si>
  <si>
    <t>R_mean</t>
  </si>
  <si>
    <t>Kritická hodnota:</t>
  </si>
  <si>
    <r>
      <t>|</t>
    </r>
    <r>
      <rPr>
        <i/>
        <sz val="11"/>
        <color theme="1"/>
        <rFont val="Verdana"/>
        <family val="2"/>
        <charset val="238"/>
      </rPr>
      <t>Rr</t>
    </r>
    <r>
      <rPr>
        <sz val="11"/>
        <color theme="1"/>
        <rFont val="Verdana"/>
        <family val="2"/>
        <charset val="238"/>
      </rPr>
      <t>-</t>
    </r>
    <r>
      <rPr>
        <i/>
        <sz val="11"/>
        <color theme="1"/>
        <rFont val="Verdana"/>
        <family val="2"/>
        <charset val="238"/>
      </rPr>
      <t>Rs</t>
    </r>
    <r>
      <rPr>
        <sz val="11"/>
        <color theme="1"/>
        <rFont val="Verdana"/>
        <family val="2"/>
        <charset val="238"/>
      </rPr>
      <t>|</t>
    </r>
  </si>
  <si>
    <r>
      <rPr>
        <i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>\</t>
    </r>
    <r>
      <rPr>
        <i/>
        <sz val="11"/>
        <color theme="1"/>
        <rFont val="Calibri"/>
        <family val="2"/>
        <charset val="238"/>
        <scheme val="minor"/>
      </rPr>
      <t>s</t>
    </r>
  </si>
  <si>
    <t>Friedmanův test</t>
  </si>
  <si>
    <t>DATA</t>
  </si>
  <si>
    <r>
      <t xml:space="preserve">Hladina významnosti </t>
    </r>
    <r>
      <rPr>
        <b/>
        <sz val="11"/>
        <color theme="1"/>
        <rFont val="Calibri"/>
        <family val="2"/>
        <charset val="238"/>
      </rPr>
      <t>α:</t>
    </r>
  </si>
  <si>
    <r>
      <t xml:space="preserve">Počet sledovaných objektů </t>
    </r>
    <r>
      <rPr>
        <i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</si>
  <si>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Počet porovnávaných skupin </t>
    </r>
    <r>
      <rPr>
        <i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>:</t>
    </r>
  </si>
  <si>
    <t>Post hoc analýza pro Friedmanův test</t>
  </si>
  <si>
    <t>© Martina Litschmannová, 2011</t>
  </si>
  <si>
    <r>
      <rPr>
        <b/>
        <sz val="11"/>
        <color theme="1"/>
        <rFont val="Calibri"/>
        <family val="2"/>
        <charset val="238"/>
        <scheme val="minor"/>
      </rPr>
      <t>Postup:</t>
    </r>
    <r>
      <rPr>
        <sz val="11"/>
        <color theme="1"/>
        <rFont val="Calibri"/>
        <family val="2"/>
        <charset val="238"/>
        <scheme val="minor"/>
      </rPr>
      <t xml:space="preserve"> Do níže uvedené tabulky zadejte data, která chcete analyzovat pomocí Friedmanova testu. Hladinu významnosti (lze volit mezi 0,01 a 0,05) nastavte v poli D26. Test, včetně post hoc analýzy, bude proveden automaticky.</t>
    </r>
  </si>
  <si>
    <t>Autor:</t>
  </si>
  <si>
    <t>Martina Litschmannová</t>
  </si>
  <si>
    <t>Email:</t>
  </si>
  <si>
    <t>martina.litschmannova@vsb.cz</t>
  </si>
  <si>
    <t>Citace:</t>
  </si>
  <si>
    <t>Litschmannová, M., 2011, Úvod do statistiky, VŠB-TU Ostrava, multimediální výukový materiál vyhotoveny v rámci projektu projektu „Matematika pro inženýry 21. století -inovace výuky matematiky na technických školách v nových podmínkách rychle se vyvíjející informační a technické společnosti“ ( CZ.1.07/2.2.00/07.0332)</t>
  </si>
  <si>
    <t>Popis:</t>
  </si>
  <si>
    <t>Literatura: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</si>
</sst>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1"/>
      <color theme="1"/>
      <name val="Verdana"/>
      <family val="2"/>
      <charset val="238"/>
    </font>
    <font>
      <i/>
      <sz val="11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4" fillId="4" borderId="12" xfId="0" applyFont="1" applyFill="1" applyBorder="1"/>
    <xf numFmtId="0" fontId="5" fillId="2" borderId="1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7" borderId="0" xfId="0" applyFill="1"/>
    <xf numFmtId="0" fontId="0" fillId="9" borderId="0" xfId="0" applyFill="1"/>
    <xf numFmtId="0" fontId="0" fillId="9" borderId="0" xfId="0" applyFill="1" applyBorder="1" applyAlignment="1">
      <alignment horizontal="center"/>
    </xf>
    <xf numFmtId="0" fontId="3" fillId="9" borderId="5" xfId="0" applyFont="1" applyFill="1" applyBorder="1" applyAlignment="1">
      <alignment horizontal="center" vertical="top" wrapText="1"/>
    </xf>
    <xf numFmtId="0" fontId="0" fillId="9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0" fontId="0" fillId="9" borderId="18" xfId="0" applyFill="1" applyBorder="1"/>
    <xf numFmtId="0" fontId="0" fillId="9" borderId="5" xfId="0" applyFill="1" applyBorder="1"/>
    <xf numFmtId="0" fontId="0" fillId="9" borderId="0" xfId="0" applyFill="1" applyAlignment="1">
      <alignment horizontal="left"/>
    </xf>
    <xf numFmtId="0" fontId="1" fillId="9" borderId="0" xfId="0" applyFont="1" applyFill="1"/>
    <xf numFmtId="0" fontId="9" fillId="8" borderId="0" xfId="0" applyFont="1" applyFill="1"/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11" borderId="18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2" borderId="0" xfId="0" applyFill="1"/>
    <xf numFmtId="0" fontId="0" fillId="12" borderId="5" xfId="0" applyFill="1" applyBorder="1"/>
    <xf numFmtId="0" fontId="0" fillId="12" borderId="5" xfId="0" applyFont="1" applyFill="1" applyBorder="1" applyAlignment="1">
      <alignment horizontal="center" vertical="top" wrapText="1"/>
    </xf>
    <xf numFmtId="0" fontId="0" fillId="12" borderId="5" xfId="0" applyFill="1" applyBorder="1" applyAlignment="1">
      <alignment horizontal="center"/>
    </xf>
    <xf numFmtId="0" fontId="2" fillId="12" borderId="0" xfId="0" applyFont="1" applyFill="1"/>
    <xf numFmtId="0" fontId="11" fillId="9" borderId="0" xfId="0" applyFont="1" applyFill="1"/>
    <xf numFmtId="0" fontId="2" fillId="7" borderId="0" xfId="0" applyFont="1" applyFill="1"/>
    <xf numFmtId="0" fontId="0" fillId="13" borderId="5" xfId="0" applyFill="1" applyBorder="1" applyProtection="1">
      <protection locked="0"/>
    </xf>
    <xf numFmtId="0" fontId="3" fillId="6" borderId="5" xfId="0" applyFont="1" applyFill="1" applyBorder="1" applyAlignment="1" applyProtection="1">
      <alignment horizontal="center" vertical="top" wrapText="1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0" fillId="9" borderId="0" xfId="0" applyFont="1" applyFill="1" applyAlignment="1">
      <alignment horizontal="left"/>
    </xf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0" fillId="11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0" fillId="11" borderId="5" xfId="0" applyNumberFormat="1" applyFont="1" applyFill="1" applyBorder="1" applyAlignment="1">
      <alignment horizontal="center"/>
    </xf>
    <xf numFmtId="16" fontId="0" fillId="6" borderId="5" xfId="0" applyNumberForma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6" fontId="0" fillId="6" borderId="5" xfId="0" applyNumberFormat="1" applyFont="1" applyFill="1" applyBorder="1" applyAlignment="1">
      <alignment horizontal="center"/>
    </xf>
    <xf numFmtId="0" fontId="0" fillId="7" borderId="0" xfId="0" applyFont="1" applyFill="1"/>
    <xf numFmtId="0" fontId="0" fillId="7" borderId="0" xfId="0" applyFill="1" applyBorder="1" applyAlignment="1">
      <alignment horizontal="center"/>
    </xf>
    <xf numFmtId="0" fontId="12" fillId="8" borderId="0" xfId="0" applyFont="1" applyFill="1"/>
    <xf numFmtId="0" fontId="13" fillId="8" borderId="0" xfId="0" applyFont="1" applyFill="1"/>
    <xf numFmtId="0" fontId="0" fillId="10" borderId="0" xfId="0" applyFont="1" applyFill="1" applyAlignment="1">
      <alignment vertical="center" wrapText="1"/>
    </xf>
    <xf numFmtId="0" fontId="0" fillId="6" borderId="0" xfId="0" applyFill="1"/>
    <xf numFmtId="0" fontId="14" fillId="8" borderId="0" xfId="0" applyFont="1" applyFill="1"/>
    <xf numFmtId="0" fontId="2" fillId="12" borderId="0" xfId="0" applyFont="1" applyFill="1" applyAlignment="1">
      <alignment vertical="top"/>
    </xf>
    <xf numFmtId="0" fontId="2" fillId="10" borderId="0" xfId="0" applyFont="1" applyFill="1"/>
    <xf numFmtId="0" fontId="0" fillId="10" borderId="0" xfId="0" applyFill="1"/>
    <xf numFmtId="0" fontId="0" fillId="12" borderId="0" xfId="0" applyFill="1" applyAlignment="1">
      <alignment horizontal="left"/>
    </xf>
    <xf numFmtId="0" fontId="15" fillId="12" borderId="0" xfId="1" applyFill="1" applyAlignment="1" applyProtection="1">
      <alignment horizontal="left"/>
      <protection locked="0"/>
    </xf>
    <xf numFmtId="0" fontId="0" fillId="12" borderId="0" xfId="0" applyFill="1" applyAlignment="1">
      <alignment horizontal="left" vertical="top" wrapText="1"/>
    </xf>
    <xf numFmtId="0" fontId="0" fillId="9" borderId="0" xfId="0" applyFill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10" borderId="0" xfId="0" applyFont="1" applyFill="1" applyAlignment="1">
      <alignment vertical="top" wrapText="1"/>
    </xf>
    <xf numFmtId="0" fontId="0" fillId="9" borderId="0" xfId="0" applyFont="1" applyFill="1" applyAlignment="1">
      <alignment horizontal="left"/>
    </xf>
    <xf numFmtId="0" fontId="2" fillId="9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0" fillId="12" borderId="5" xfId="0" applyFont="1" applyFill="1" applyBorder="1" applyAlignment="1">
      <alignment horizontal="left"/>
    </xf>
    <xf numFmtId="16" fontId="6" fillId="3" borderId="5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3">
    <dxf>
      <font>
        <b/>
        <i val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22</xdr:row>
      <xdr:rowOff>173232</xdr:rowOff>
    </xdr:to>
    <xdr:sp macro="" textlink="">
      <xdr:nvSpPr>
        <xdr:cNvPr id="2" name="Content Placeholder 2"/>
        <xdr:cNvSpPr>
          <a:spLocks noGrp="1"/>
        </xdr:cNvSpPr>
      </xdr:nvSpPr>
      <xdr:spPr>
        <a:xfrm>
          <a:off x="0" y="0"/>
          <a:ext cx="9144000" cy="4364232"/>
        </a:xfrm>
        <a:prstGeom prst="rect">
          <a:avLst/>
        </a:prstGeom>
      </xdr:spPr>
      <xdr:txBody>
        <a:bodyPr vert="horz" wrap="square" lIns="81578" tIns="40790" rIns="81578" bIns="40790" rtlCol="0">
          <a:normAutofit fontScale="77500" lnSpcReduction="20000"/>
        </a:bodyPr>
        <a:lstStyle>
          <a:lvl1pPr marL="305922" indent="-305922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62830" indent="-254935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2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973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2763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35532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»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4342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651321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05921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467113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just">
            <a:buNone/>
          </a:pPr>
          <a:r>
            <a:rPr lang="cs-CZ" sz="2100" b="1"/>
            <a:t>Matematika pro inženýry 21. století</a:t>
          </a:r>
          <a:r>
            <a:rPr lang="cs-CZ" sz="2100"/>
            <a:t> </a:t>
          </a:r>
          <a:r>
            <a:rPr lang="en-US" sz="2100"/>
            <a:t>- </a:t>
          </a:r>
          <a:r>
            <a:rPr lang="cs-CZ" sz="2100"/>
            <a:t>inovace výuky matematiky na technických školách v nových podmínkách rychle se vyvíjející informační a technické společnosti</a:t>
          </a:r>
          <a:r>
            <a:rPr lang="en-US" sz="2100"/>
            <a:t> </a:t>
          </a:r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Doba realizace:</a:t>
          </a:r>
          <a:r>
            <a:rPr lang="cs-CZ" sz="2100"/>
            <a:t> 1.9.2009 – 30.8.2012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Příjemce:</a:t>
          </a:r>
          <a:r>
            <a:rPr lang="cs-CZ" sz="2100"/>
            <a:t> VŠB - TU Ostrava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Partner projektu:</a:t>
          </a:r>
          <a:r>
            <a:rPr lang="cs-CZ" sz="2100"/>
            <a:t> ZČU v Plzni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Webové stránky projektu: http://mi21.vsb.cz</a:t>
          </a:r>
          <a:endParaRPr lang="en-US" sz="2100" b="1"/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Cílem projektu</a:t>
          </a:r>
          <a:r>
            <a:rPr lang="cs-CZ" sz="2100"/>
            <a:t> je inovace matematických a některých odborných kurzů na technických VŠ s cílem získat zájem studentů, zvýšit efektivnost výuky, zpřístupnit prakticky aplikovatelné výsledky moderní matematiky </a:t>
          </a:r>
          <a:r>
            <a:rPr lang="cs-CZ" sz="2100" baseline="0"/>
            <a:t>    </a:t>
          </a:r>
          <a:r>
            <a:rPr lang="cs-CZ" sz="2100"/>
            <a:t>a vytvořit předpoklady pro efektivní výuku inženýrských předmětů.</a:t>
          </a:r>
          <a:endParaRPr lang="en-US" sz="2100"/>
        </a:p>
        <a:p>
          <a:pPr marL="0" indent="0" algn="just">
            <a:buNone/>
          </a:pPr>
          <a:r>
            <a:rPr lang="cs-CZ" sz="2100"/>
            <a:t>Zkvalitnění výuky matematiky budoucích inženýrů chceme dosáhnout po stránce formální využitím nových informačních technologií přípravy elektronických studijních materiálů a po stránce věcné pečlivým výběrem vyučované látky s důsledným využíváním zavedených pojmů v celém kurzu matematiky s promyšlenou integrací moderního matematického aparátu do vybraných inženýrských předmětů. </a:t>
          </a:r>
          <a:endParaRPr lang="en-US" sz="2100"/>
        </a:p>
        <a:p>
          <a:pPr marL="0" indent="0" algn="just">
            <a:buNone/>
          </a:pPr>
          <a:r>
            <a:rPr lang="cs-CZ" sz="2100"/>
            <a:t>Metodiku výuky matematiky a její atraktivnost pro studenty chceme zlepšit důrazem na motivaci </a:t>
          </a:r>
          <a:r>
            <a:rPr lang="cs-CZ" sz="2100" baseline="0"/>
            <a:t>                     </a:t>
          </a:r>
          <a:r>
            <a:rPr lang="cs-CZ" sz="2100"/>
            <a:t>a důsledným používáním postupu "od problému k řešení".</a:t>
          </a:r>
          <a:endParaRPr lang="en-US" sz="2100" b="1"/>
        </a:p>
      </xdr:txBody>
    </xdr:sp>
    <xdr:clientData/>
  </xdr:twoCellAnchor>
  <xdr:twoCellAnchor editAs="oneCell">
    <xdr:from>
      <xdr:col>7</xdr:col>
      <xdr:colOff>177974</xdr:colOff>
      <xdr:row>3</xdr:row>
      <xdr:rowOff>4097</xdr:rowOff>
    </xdr:from>
    <xdr:to>
      <xdr:col>10</xdr:col>
      <xdr:colOff>541070</xdr:colOff>
      <xdr:row>8</xdr:row>
      <xdr:rowOff>162647</xdr:rowOff>
    </xdr:to>
    <xdr:pic>
      <xdr:nvPicPr>
        <xdr:cNvPr id="3" name="Obrázek 2" descr="logo_zc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5174" y="575597"/>
          <a:ext cx="2191896" cy="111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140924</xdr:colOff>
      <xdr:row>2</xdr:row>
      <xdr:rowOff>28575</xdr:rowOff>
    </xdr:from>
    <xdr:to>
      <xdr:col>14</xdr:col>
      <xdr:colOff>137814</xdr:colOff>
      <xdr:row>9</xdr:row>
      <xdr:rowOff>130540</xdr:rowOff>
    </xdr:to>
    <xdr:pic>
      <xdr:nvPicPr>
        <xdr:cNvPr id="4" name="Picture 2" descr="C:\project\mi21\img\znsk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rcRect/>
        <a:stretch>
          <a:fillRect/>
        </a:stretch>
      </xdr:blipFill>
      <xdr:spPr bwMode="auto">
        <a:xfrm>
          <a:off x="7456124" y="409575"/>
          <a:ext cx="1216090" cy="143546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20</xdr:row>
      <xdr:rowOff>161925</xdr:rowOff>
    </xdr:from>
    <xdr:to>
      <xdr:col>13</xdr:col>
      <xdr:colOff>438150</xdr:colOff>
      <xdr:row>30</xdr:row>
      <xdr:rowOff>117493</xdr:rowOff>
    </xdr:to>
    <xdr:pic>
      <xdr:nvPicPr>
        <xdr:cNvPr id="5" name="Picture 4" descr="C:\project\mi21\img\logolinkI_ba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rcRect t="13886"/>
        <a:stretch>
          <a:fillRect/>
        </a:stretch>
      </xdr:blipFill>
      <xdr:spPr bwMode="auto">
        <a:xfrm>
          <a:off x="800100" y="3971925"/>
          <a:ext cx="7562850" cy="1860568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15</xdr:col>
      <xdr:colOff>9525</xdr:colOff>
      <xdr:row>9</xdr:row>
      <xdr:rowOff>9525</xdr:rowOff>
    </xdr:to>
    <xdr:sp macro="" textlink="">
      <xdr:nvSpPr>
        <xdr:cNvPr id="2" name="TextovéPole 1"/>
        <xdr:cNvSpPr txBox="1"/>
      </xdr:nvSpPr>
      <xdr:spPr>
        <a:xfrm>
          <a:off x="0" y="1704975"/>
          <a:ext cx="91535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Tento applet realizuje výpočet Friedmanova testu (test shody středních hodnot u</a:t>
          </a:r>
          <a:r>
            <a:rPr lang="cs-CZ" sz="1100" baseline="0"/>
            <a:t> více než dvou závislých výběrů), včetně post hoc analýzy </a:t>
          </a:r>
          <a:r>
            <a:rPr lang="en-US" sz="1100" baseline="0"/>
            <a:t>[1]</a:t>
          </a:r>
          <a:r>
            <a:rPr lang="cs-CZ" sz="1100" baseline="0"/>
            <a:t>.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Hladina významnosti  (0,05 nebo 0,01) je vstupním parametrem appletu.</a:t>
          </a:r>
          <a:r>
            <a:rPr lang="cs-CZ"/>
            <a:t>  </a:t>
          </a:r>
          <a:endParaRPr lang="cs-CZ" sz="1100" baseline="0"/>
        </a:p>
        <a:p>
          <a:endParaRPr lang="cs-CZ" sz="1100" baseline="0"/>
        </a:p>
        <a:p>
          <a:endParaRPr lang="cs-CZ" sz="1100"/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14</xdr:col>
      <xdr:colOff>447675</xdr:colOff>
      <xdr:row>13</xdr:row>
      <xdr:rowOff>180975</xdr:rowOff>
    </xdr:to>
    <xdr:sp macro="" textlink="">
      <xdr:nvSpPr>
        <xdr:cNvPr id="3" name="TextovéPole 2"/>
        <xdr:cNvSpPr txBox="1"/>
      </xdr:nvSpPr>
      <xdr:spPr>
        <a:xfrm>
          <a:off x="0" y="2476500"/>
          <a:ext cx="89820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[1]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Litschmannová, M., 2011, Úvod do statistiky, VŠB-TU Ostrava, multimediální výukový materiál vyhotoveny v rámci projektu projektu „Matematika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pro 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inženýry 21. století -inovace výuky matematiky na technických školách v nových podmínkách rychle se vyvíjející informační a technické společnosti“ 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 CZ.1.07/2.2.00/07.0332)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485775</xdr:colOff>
      <xdr:row>0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485775" cy="152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171450</xdr:rowOff>
    </xdr:from>
    <xdr:to>
      <xdr:col>0</xdr:col>
      <xdr:colOff>485775</xdr:colOff>
      <xdr:row>19</xdr:row>
      <xdr:rowOff>123825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3667125"/>
          <a:ext cx="485775" cy="152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485775</xdr:colOff>
      <xdr:row>0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485775" cy="152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485775</xdr:colOff>
      <xdr:row>19</xdr:row>
      <xdr:rowOff>152400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3686175"/>
          <a:ext cx="485775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rtina.litschmannova@vsb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cols>
    <col min="1" max="16384" width="9.140625" style="63"/>
  </cols>
  <sheetData/>
  <sheetProtection password="C6E8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B10" sqref="B10"/>
    </sheetView>
  </sheetViews>
  <sheetFormatPr defaultRowHeight="15"/>
  <cols>
    <col min="1" max="16384" width="9.140625" style="19"/>
  </cols>
  <sheetData>
    <row r="1" spans="1:15" s="28" customFormat="1" ht="23.25">
      <c r="A1" s="60" t="s">
        <v>19</v>
      </c>
      <c r="L1" s="64" t="s">
        <v>25</v>
      </c>
    </row>
    <row r="2" spans="1:15" s="35" customFormat="1">
      <c r="A2" s="39" t="s">
        <v>27</v>
      </c>
      <c r="B2" s="68" t="s">
        <v>28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35" customFormat="1">
      <c r="A3" s="39" t="s">
        <v>29</v>
      </c>
      <c r="B3" s="69" t="s">
        <v>30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35" customFormat="1"/>
    <row r="5" spans="1:15" s="35" customFormat="1" ht="49.5" customHeight="1">
      <c r="A5" s="65" t="s">
        <v>31</v>
      </c>
      <c r="B5" s="70" t="s">
        <v>32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s="67" customFormat="1">
      <c r="A6" s="66" t="s">
        <v>33</v>
      </c>
    </row>
    <row r="7" spans="1:15" s="67" customFormat="1"/>
    <row r="8" spans="1:15" s="67" customFormat="1"/>
    <row r="9" spans="1:15" s="67" customFormat="1"/>
    <row r="10" spans="1:15" s="67" customFormat="1">
      <c r="A10" s="66" t="s">
        <v>34</v>
      </c>
    </row>
    <row r="11" spans="1:15" s="67" customFormat="1"/>
    <row r="12" spans="1:15" s="67" customFormat="1"/>
    <row r="13" spans="1:15" s="67" customFormat="1"/>
    <row r="14" spans="1:15" s="67" customFormat="1"/>
  </sheetData>
  <sheetProtection password="C6E8" sheet="1" objects="1" scenarios="1" selectLockedCells="1" selectUnlockedCells="1"/>
  <mergeCells count="3">
    <mergeCell ref="B2:O2"/>
    <mergeCell ref="B3:O3"/>
    <mergeCell ref="B5:O5"/>
  </mergeCells>
  <hyperlinks>
    <hyperlink ref="B3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69"/>
  <sheetViews>
    <sheetView workbookViewId="0">
      <selection activeCell="E8" sqref="E8"/>
    </sheetView>
  </sheetViews>
  <sheetFormatPr defaultRowHeight="15"/>
  <cols>
    <col min="14" max="26" width="0" hidden="1" customWidth="1"/>
    <col min="29" max="29" width="10.42578125" customWidth="1"/>
    <col min="31" max="31" width="12" bestFit="1" customWidth="1"/>
  </cols>
  <sheetData>
    <row r="1" spans="1:28" s="28" customFormat="1" ht="23.25">
      <c r="A1" s="60" t="s">
        <v>19</v>
      </c>
      <c r="L1" s="61" t="s">
        <v>25</v>
      </c>
    </row>
    <row r="2" spans="1:28" s="62" customFormat="1" ht="39.75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s="19" customFormat="1"/>
    <row r="4" spans="1:28" s="19" customFormat="1">
      <c r="A4" s="78" t="s">
        <v>20</v>
      </c>
      <c r="B4" s="79"/>
      <c r="C4" s="72" t="s">
        <v>12</v>
      </c>
      <c r="D4" s="73"/>
      <c r="E4" s="73"/>
      <c r="F4" s="73"/>
      <c r="G4" s="73"/>
      <c r="H4" s="73"/>
      <c r="I4" s="73"/>
      <c r="J4" s="73"/>
      <c r="K4" s="73"/>
      <c r="L4" s="74"/>
      <c r="N4" s="82"/>
      <c r="O4" s="83"/>
      <c r="P4" s="86" t="s">
        <v>0</v>
      </c>
      <c r="Q4" s="86"/>
      <c r="R4" s="86"/>
      <c r="S4" s="86"/>
      <c r="T4" s="20"/>
      <c r="U4" s="20"/>
      <c r="V4" s="20"/>
      <c r="W4" s="20"/>
      <c r="X4" s="20"/>
      <c r="Y4" s="20"/>
    </row>
    <row r="5" spans="1:28" s="19" customFormat="1" ht="15.75">
      <c r="A5" s="80"/>
      <c r="B5" s="81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  <c r="N5" s="84"/>
      <c r="O5" s="85"/>
      <c r="P5" s="21">
        <v>1</v>
      </c>
      <c r="Q5" s="21">
        <v>2</v>
      </c>
      <c r="R5" s="21">
        <v>3</v>
      </c>
      <c r="S5" s="21">
        <v>4</v>
      </c>
      <c r="T5" s="21">
        <v>5</v>
      </c>
      <c r="U5" s="21">
        <v>6</v>
      </c>
      <c r="V5" s="21">
        <v>7</v>
      </c>
      <c r="W5" s="21">
        <v>8</v>
      </c>
      <c r="X5" s="21">
        <v>9</v>
      </c>
      <c r="Y5" s="21">
        <v>10</v>
      </c>
    </row>
    <row r="6" spans="1:28" s="19" customFormat="1" ht="15.75">
      <c r="A6" s="88" t="s">
        <v>13</v>
      </c>
      <c r="B6" s="31">
        <v>1</v>
      </c>
      <c r="C6" s="43">
        <v>163</v>
      </c>
      <c r="D6" s="43">
        <v>166</v>
      </c>
      <c r="E6" s="43">
        <v>177</v>
      </c>
      <c r="F6" s="43">
        <v>183</v>
      </c>
      <c r="G6" s="43"/>
      <c r="H6" s="43"/>
      <c r="I6" s="43"/>
      <c r="J6" s="43"/>
      <c r="K6" s="43"/>
      <c r="L6" s="43"/>
      <c r="N6" s="87" t="s">
        <v>13</v>
      </c>
      <c r="O6" s="22">
        <v>1</v>
      </c>
      <c r="P6" s="21">
        <f>IF(C6="","",RANK(C6,$C6:$L6,1)+(COUNT($C6:$L6)+1-RANK(C6,$C6:$L6, 0)-RANK(C6,$C6:$L6, 1))/2)</f>
        <v>1</v>
      </c>
      <c r="Q6" s="21">
        <f t="shared" ref="Q6:Y6" si="0">IF(D6="","",RANK(D6,$C6:$L6,1)+(COUNT($C6:$L6)+1-RANK(D6,$C6:$L6, 0)-RANK(D6,$C6:$L6, 1))/2)</f>
        <v>2</v>
      </c>
      <c r="R6" s="21">
        <f t="shared" si="0"/>
        <v>3</v>
      </c>
      <c r="S6" s="21">
        <f t="shared" si="0"/>
        <v>4</v>
      </c>
      <c r="T6" s="21" t="str">
        <f t="shared" si="0"/>
        <v/>
      </c>
      <c r="U6" s="21" t="str">
        <f t="shared" si="0"/>
        <v/>
      </c>
      <c r="V6" s="21" t="str">
        <f t="shared" si="0"/>
        <v/>
      </c>
      <c r="W6" s="21" t="str">
        <f t="shared" si="0"/>
        <v/>
      </c>
      <c r="X6" s="21" t="str">
        <f t="shared" si="0"/>
        <v/>
      </c>
      <c r="Y6" s="21" t="str">
        <f t="shared" si="0"/>
        <v/>
      </c>
    </row>
    <row r="7" spans="1:28" s="19" customFormat="1" ht="15.75">
      <c r="A7" s="88"/>
      <c r="B7" s="31">
        <v>2</v>
      </c>
      <c r="C7" s="43">
        <v>160</v>
      </c>
      <c r="D7" s="43">
        <v>170</v>
      </c>
      <c r="E7" s="43">
        <v>180</v>
      </c>
      <c r="F7" s="43">
        <v>180</v>
      </c>
      <c r="G7" s="43"/>
      <c r="H7" s="43"/>
      <c r="I7" s="43"/>
      <c r="J7" s="43"/>
      <c r="K7" s="43"/>
      <c r="L7" s="43"/>
      <c r="N7" s="87"/>
      <c r="O7" s="22">
        <v>2</v>
      </c>
      <c r="P7" s="21">
        <f t="shared" ref="P7:P21" si="1">IF(C7="","",RANK(C7,$C7:$L7,1)+(COUNT($C7:$L7)+1-RANK(C7,$C7:$L7, 0)-RANK(C7,$C7:$L7, 1))/2)</f>
        <v>1</v>
      </c>
      <c r="Q7" s="21">
        <f t="shared" ref="Q7:Q21" si="2">IF(D7="","",RANK(D7,$C7:$L7,1)+(COUNT($C7:$L7)+1-RANK(D7,$C7:$L7, 0)-RANK(D7,$C7:$L7, 1))/2)</f>
        <v>2</v>
      </c>
      <c r="R7" s="21">
        <f t="shared" ref="R7:R21" si="3">IF(E7="","",RANK(E7,$C7:$L7,1)+(COUNT($C7:$L7)+1-RANK(E7,$C7:$L7, 0)-RANK(E7,$C7:$L7, 1))/2)</f>
        <v>3.5</v>
      </c>
      <c r="S7" s="21">
        <f t="shared" ref="S7:S21" si="4">IF(F7="","",RANK(F7,$C7:$L7,1)+(COUNT($C7:$L7)+1-RANK(F7,$C7:$L7, 0)-RANK(F7,$C7:$L7, 1))/2)</f>
        <v>3.5</v>
      </c>
      <c r="T7" s="21" t="str">
        <f t="shared" ref="T7:T21" si="5">IF(G7="","",RANK(G7,$C7:$L7,1)+(COUNT($C7:$L7)+1-RANK(G7,$C7:$L7, 0)-RANK(G7,$C7:$L7, 1))/2)</f>
        <v/>
      </c>
      <c r="U7" s="21" t="str">
        <f t="shared" ref="U7:U21" si="6">IF(H7="","",RANK(H7,$C7:$L7,1)+(COUNT($C7:$L7)+1-RANK(H7,$C7:$L7, 0)-RANK(H7,$C7:$L7, 1))/2)</f>
        <v/>
      </c>
      <c r="V7" s="21" t="str">
        <f t="shared" ref="V7:V21" si="7">IF(I7="","",RANK(I7,$C7:$L7,1)+(COUNT($C7:$L7)+1-RANK(I7,$C7:$L7, 0)-RANK(I7,$C7:$L7, 1))/2)</f>
        <v/>
      </c>
      <c r="W7" s="21" t="str">
        <f t="shared" ref="W7:W21" si="8">IF(J7="","",RANK(J7,$C7:$L7,1)+(COUNT($C7:$L7)+1-RANK(J7,$C7:$L7, 0)-RANK(J7,$C7:$L7, 1))/2)</f>
        <v/>
      </c>
      <c r="X7" s="21" t="str">
        <f t="shared" ref="X7:X21" si="9">IF(K7="","",RANK(K7,$C7:$L7,1)+(COUNT($C7:$L7)+1-RANK(K7,$C7:$L7, 0)-RANK(K7,$C7:$L7, 1))/2)</f>
        <v/>
      </c>
      <c r="Y7" s="21" t="str">
        <f t="shared" ref="Y7:Y21" si="10">IF(L7="","",RANK(L7,$C7:$L7,1)+(COUNT($C7:$L7)+1-RANK(L7,$C7:$L7, 0)-RANK(L7,$C7:$L7, 1))/2)</f>
        <v/>
      </c>
    </row>
    <row r="8" spans="1:28" s="19" customFormat="1" ht="15.75">
      <c r="A8" s="88"/>
      <c r="B8" s="31">
        <v>3</v>
      </c>
      <c r="C8" s="43">
        <v>189</v>
      </c>
      <c r="D8" s="43">
        <v>180</v>
      </c>
      <c r="E8" s="43">
        <v>188</v>
      </c>
      <c r="F8" s="43">
        <v>190</v>
      </c>
      <c r="G8" s="43"/>
      <c r="H8" s="43"/>
      <c r="I8" s="43"/>
      <c r="J8" s="43"/>
      <c r="K8" s="43"/>
      <c r="L8" s="43"/>
      <c r="N8" s="87"/>
      <c r="O8" s="22">
        <v>3</v>
      </c>
      <c r="P8" s="21">
        <f t="shared" si="1"/>
        <v>3</v>
      </c>
      <c r="Q8" s="21">
        <f t="shared" si="2"/>
        <v>1</v>
      </c>
      <c r="R8" s="21">
        <f t="shared" si="3"/>
        <v>2</v>
      </c>
      <c r="S8" s="21">
        <f t="shared" si="4"/>
        <v>4</v>
      </c>
      <c r="T8" s="21" t="str">
        <f t="shared" si="5"/>
        <v/>
      </c>
      <c r="U8" s="21" t="str">
        <f t="shared" si="6"/>
        <v/>
      </c>
      <c r="V8" s="21" t="str">
        <f t="shared" si="7"/>
        <v/>
      </c>
      <c r="W8" s="21" t="str">
        <f t="shared" si="8"/>
        <v/>
      </c>
      <c r="X8" s="21" t="str">
        <f t="shared" si="9"/>
        <v/>
      </c>
      <c r="Y8" s="21" t="str">
        <f t="shared" si="10"/>
        <v/>
      </c>
    </row>
    <row r="9" spans="1:28" s="19" customFormat="1" ht="15.75">
      <c r="A9" s="88"/>
      <c r="B9" s="31">
        <v>4</v>
      </c>
      <c r="C9" s="43">
        <v>182</v>
      </c>
      <c r="D9" s="43">
        <v>180</v>
      </c>
      <c r="E9" s="43">
        <v>183</v>
      </c>
      <c r="F9" s="43">
        <v>185</v>
      </c>
      <c r="G9" s="43"/>
      <c r="H9" s="43"/>
      <c r="I9" s="43"/>
      <c r="J9" s="43"/>
      <c r="K9" s="43"/>
      <c r="L9" s="43"/>
      <c r="N9" s="87"/>
      <c r="O9" s="22">
        <v>4</v>
      </c>
      <c r="P9" s="21">
        <f t="shared" si="1"/>
        <v>2</v>
      </c>
      <c r="Q9" s="21">
        <f t="shared" si="2"/>
        <v>1</v>
      </c>
      <c r="R9" s="21">
        <f t="shared" si="3"/>
        <v>3</v>
      </c>
      <c r="S9" s="21">
        <f t="shared" si="4"/>
        <v>4</v>
      </c>
      <c r="T9" s="21" t="str">
        <f t="shared" si="5"/>
        <v/>
      </c>
      <c r="U9" s="21" t="str">
        <f t="shared" si="6"/>
        <v/>
      </c>
      <c r="V9" s="21" t="str">
        <f t="shared" si="7"/>
        <v/>
      </c>
      <c r="W9" s="21" t="str">
        <f t="shared" si="8"/>
        <v/>
      </c>
      <c r="X9" s="21" t="str">
        <f t="shared" si="9"/>
        <v/>
      </c>
      <c r="Y9" s="21" t="str">
        <f t="shared" si="10"/>
        <v/>
      </c>
    </row>
    <row r="10" spans="1:28" s="19" customFormat="1" ht="15.75">
      <c r="A10" s="88"/>
      <c r="B10" s="31">
        <v>5</v>
      </c>
      <c r="C10" s="43">
        <v>170</v>
      </c>
      <c r="D10" s="43">
        <v>175</v>
      </c>
      <c r="E10" s="43">
        <v>177</v>
      </c>
      <c r="F10" s="43">
        <v>190</v>
      </c>
      <c r="G10" s="43"/>
      <c r="H10" s="43"/>
      <c r="I10" s="43"/>
      <c r="J10" s="43"/>
      <c r="K10" s="43"/>
      <c r="L10" s="43"/>
      <c r="N10" s="87"/>
      <c r="O10" s="22">
        <v>5</v>
      </c>
      <c r="P10" s="21">
        <f t="shared" si="1"/>
        <v>1</v>
      </c>
      <c r="Q10" s="21">
        <f t="shared" si="2"/>
        <v>2</v>
      </c>
      <c r="R10" s="21">
        <f t="shared" si="3"/>
        <v>3</v>
      </c>
      <c r="S10" s="21">
        <f t="shared" si="4"/>
        <v>4</v>
      </c>
      <c r="T10" s="21" t="str">
        <f t="shared" si="5"/>
        <v/>
      </c>
      <c r="U10" s="21" t="str">
        <f t="shared" si="6"/>
        <v/>
      </c>
      <c r="V10" s="21" t="str">
        <f t="shared" si="7"/>
        <v/>
      </c>
      <c r="W10" s="21" t="str">
        <f t="shared" si="8"/>
        <v/>
      </c>
      <c r="X10" s="21" t="str">
        <f t="shared" si="9"/>
        <v/>
      </c>
      <c r="Y10" s="21" t="str">
        <f t="shared" si="10"/>
        <v/>
      </c>
    </row>
    <row r="11" spans="1:28" s="19" customFormat="1" ht="15.75">
      <c r="A11" s="88"/>
      <c r="B11" s="31">
        <v>6</v>
      </c>
      <c r="C11" s="43">
        <v>153</v>
      </c>
      <c r="D11" s="43">
        <v>169</v>
      </c>
      <c r="E11" s="43">
        <v>166</v>
      </c>
      <c r="F11" s="43">
        <v>180</v>
      </c>
      <c r="G11" s="43"/>
      <c r="H11" s="43"/>
      <c r="I11" s="43"/>
      <c r="J11" s="43"/>
      <c r="K11" s="43"/>
      <c r="L11" s="43"/>
      <c r="N11" s="87"/>
      <c r="O11" s="22">
        <v>6</v>
      </c>
      <c r="P11" s="21">
        <f t="shared" si="1"/>
        <v>1</v>
      </c>
      <c r="Q11" s="21">
        <f t="shared" si="2"/>
        <v>3</v>
      </c>
      <c r="R11" s="21">
        <f t="shared" si="3"/>
        <v>2</v>
      </c>
      <c r="S11" s="21">
        <f t="shared" si="4"/>
        <v>4</v>
      </c>
      <c r="T11" s="21" t="str">
        <f t="shared" si="5"/>
        <v/>
      </c>
      <c r="U11" s="21" t="str">
        <f t="shared" si="6"/>
        <v/>
      </c>
      <c r="V11" s="21" t="str">
        <f t="shared" si="7"/>
        <v/>
      </c>
      <c r="W11" s="21" t="str">
        <f t="shared" si="8"/>
        <v/>
      </c>
      <c r="X11" s="21" t="str">
        <f t="shared" si="9"/>
        <v/>
      </c>
      <c r="Y11" s="21" t="str">
        <f t="shared" si="10"/>
        <v/>
      </c>
    </row>
    <row r="12" spans="1:28" s="19" customFormat="1" ht="15.75">
      <c r="A12" s="88"/>
      <c r="B12" s="31">
        <v>7</v>
      </c>
      <c r="C12" s="44"/>
      <c r="D12" s="44"/>
      <c r="E12" s="44"/>
      <c r="F12" s="45"/>
      <c r="G12" s="46"/>
      <c r="H12" s="43"/>
      <c r="I12" s="43"/>
      <c r="J12" s="43"/>
      <c r="K12" s="43"/>
      <c r="L12" s="43"/>
      <c r="N12" s="87"/>
      <c r="O12" s="22">
        <v>7</v>
      </c>
      <c r="P12" s="21" t="str">
        <f t="shared" si="1"/>
        <v/>
      </c>
      <c r="Q12" s="21" t="str">
        <f t="shared" si="2"/>
        <v/>
      </c>
      <c r="R12" s="21" t="str">
        <f t="shared" si="3"/>
        <v/>
      </c>
      <c r="S12" s="21" t="str">
        <f t="shared" si="4"/>
        <v/>
      </c>
      <c r="T12" s="21" t="str">
        <f t="shared" si="5"/>
        <v/>
      </c>
      <c r="U12" s="21" t="str">
        <f t="shared" si="6"/>
        <v/>
      </c>
      <c r="V12" s="21" t="str">
        <f t="shared" si="7"/>
        <v/>
      </c>
      <c r="W12" s="21" t="str">
        <f t="shared" si="8"/>
        <v/>
      </c>
      <c r="X12" s="21" t="str">
        <f t="shared" si="9"/>
        <v/>
      </c>
      <c r="Y12" s="21" t="str">
        <f t="shared" si="10"/>
        <v/>
      </c>
    </row>
    <row r="13" spans="1:28" s="19" customFormat="1" ht="15.75">
      <c r="A13" s="88"/>
      <c r="B13" s="31">
        <v>8</v>
      </c>
      <c r="C13" s="47"/>
      <c r="D13" s="47"/>
      <c r="E13" s="47"/>
      <c r="F13" s="48"/>
      <c r="G13" s="43"/>
      <c r="H13" s="43"/>
      <c r="I13" s="43"/>
      <c r="J13" s="43"/>
      <c r="K13" s="43"/>
      <c r="L13" s="43"/>
      <c r="N13" s="87"/>
      <c r="O13" s="22">
        <v>8</v>
      </c>
      <c r="P13" s="21" t="str">
        <f t="shared" si="1"/>
        <v/>
      </c>
      <c r="Q13" s="21" t="str">
        <f t="shared" si="2"/>
        <v/>
      </c>
      <c r="R13" s="21" t="str">
        <f t="shared" si="3"/>
        <v/>
      </c>
      <c r="S13" s="21" t="str">
        <f t="shared" si="4"/>
        <v/>
      </c>
      <c r="T13" s="21" t="str">
        <f t="shared" si="5"/>
        <v/>
      </c>
      <c r="U13" s="21" t="str">
        <f t="shared" si="6"/>
        <v/>
      </c>
      <c r="V13" s="21" t="str">
        <f t="shared" si="7"/>
        <v/>
      </c>
      <c r="W13" s="21" t="str">
        <f t="shared" si="8"/>
        <v/>
      </c>
      <c r="X13" s="21" t="str">
        <f t="shared" si="9"/>
        <v/>
      </c>
      <c r="Y13" s="21" t="str">
        <f t="shared" si="10"/>
        <v/>
      </c>
    </row>
    <row r="14" spans="1:28" s="19" customFormat="1" ht="15.75">
      <c r="A14" s="88"/>
      <c r="B14" s="31">
        <v>9</v>
      </c>
      <c r="C14" s="47"/>
      <c r="D14" s="47"/>
      <c r="E14" s="47"/>
      <c r="F14" s="48"/>
      <c r="G14" s="43"/>
      <c r="H14" s="43"/>
      <c r="I14" s="43"/>
      <c r="J14" s="43"/>
      <c r="K14" s="43"/>
      <c r="L14" s="43"/>
      <c r="N14" s="87"/>
      <c r="O14" s="22">
        <v>9</v>
      </c>
      <c r="P14" s="21" t="str">
        <f t="shared" si="1"/>
        <v/>
      </c>
      <c r="Q14" s="21" t="str">
        <f t="shared" si="2"/>
        <v/>
      </c>
      <c r="R14" s="21" t="str">
        <f t="shared" si="3"/>
        <v/>
      </c>
      <c r="S14" s="21" t="str">
        <f t="shared" si="4"/>
        <v/>
      </c>
      <c r="T14" s="21" t="str">
        <f t="shared" si="5"/>
        <v/>
      </c>
      <c r="U14" s="21" t="str">
        <f t="shared" si="6"/>
        <v/>
      </c>
      <c r="V14" s="21" t="str">
        <f t="shared" si="7"/>
        <v/>
      </c>
      <c r="W14" s="21" t="str">
        <f t="shared" si="8"/>
        <v/>
      </c>
      <c r="X14" s="21" t="str">
        <f t="shared" si="9"/>
        <v/>
      </c>
      <c r="Y14" s="21" t="str">
        <f t="shared" si="10"/>
        <v/>
      </c>
    </row>
    <row r="15" spans="1:28" s="19" customFormat="1" ht="15.75">
      <c r="A15" s="88"/>
      <c r="B15" s="31">
        <v>10</v>
      </c>
      <c r="C15" s="47"/>
      <c r="D15" s="47"/>
      <c r="E15" s="47"/>
      <c r="F15" s="48"/>
      <c r="G15" s="43"/>
      <c r="H15" s="43"/>
      <c r="I15" s="43"/>
      <c r="J15" s="43"/>
      <c r="K15" s="43"/>
      <c r="L15" s="43"/>
      <c r="N15" s="87"/>
      <c r="O15" s="22">
        <v>10</v>
      </c>
      <c r="P15" s="21" t="str">
        <f t="shared" si="1"/>
        <v/>
      </c>
      <c r="Q15" s="21" t="str">
        <f t="shared" si="2"/>
        <v/>
      </c>
      <c r="R15" s="21" t="str">
        <f t="shared" si="3"/>
        <v/>
      </c>
      <c r="S15" s="21" t="str">
        <f t="shared" si="4"/>
        <v/>
      </c>
      <c r="T15" s="21" t="str">
        <f t="shared" si="5"/>
        <v/>
      </c>
      <c r="U15" s="21" t="str">
        <f t="shared" si="6"/>
        <v/>
      </c>
      <c r="V15" s="21" t="str">
        <f t="shared" si="7"/>
        <v/>
      </c>
      <c r="W15" s="21" t="str">
        <f t="shared" si="8"/>
        <v/>
      </c>
      <c r="X15" s="21" t="str">
        <f t="shared" si="9"/>
        <v/>
      </c>
      <c r="Y15" s="21" t="str">
        <f t="shared" si="10"/>
        <v/>
      </c>
    </row>
    <row r="16" spans="1:28" s="19" customFormat="1" ht="15.75">
      <c r="A16" s="88"/>
      <c r="B16" s="32">
        <v>11</v>
      </c>
      <c r="C16" s="43"/>
      <c r="D16" s="43"/>
      <c r="E16" s="43"/>
      <c r="F16" s="48"/>
      <c r="G16" s="43"/>
      <c r="H16" s="43"/>
      <c r="I16" s="43"/>
      <c r="J16" s="43"/>
      <c r="K16" s="43"/>
      <c r="L16" s="43"/>
      <c r="N16" s="87"/>
      <c r="O16" s="22">
        <v>11</v>
      </c>
      <c r="P16" s="21" t="str">
        <f t="shared" si="1"/>
        <v/>
      </c>
      <c r="Q16" s="21" t="str">
        <f t="shared" si="2"/>
        <v/>
      </c>
      <c r="R16" s="21" t="str">
        <f t="shared" si="3"/>
        <v/>
      </c>
      <c r="S16" s="21" t="str">
        <f t="shared" si="4"/>
        <v/>
      </c>
      <c r="T16" s="21" t="str">
        <f t="shared" si="5"/>
        <v/>
      </c>
      <c r="U16" s="21" t="str">
        <f t="shared" si="6"/>
        <v/>
      </c>
      <c r="V16" s="21" t="str">
        <f t="shared" si="7"/>
        <v/>
      </c>
      <c r="W16" s="21" t="str">
        <f t="shared" si="8"/>
        <v/>
      </c>
      <c r="X16" s="21" t="str">
        <f t="shared" si="9"/>
        <v/>
      </c>
      <c r="Y16" s="21" t="str">
        <f t="shared" si="10"/>
        <v/>
      </c>
    </row>
    <row r="17" spans="1:26" s="19" customFormat="1" ht="15.75">
      <c r="A17" s="88"/>
      <c r="B17" s="32">
        <v>12</v>
      </c>
      <c r="C17" s="43"/>
      <c r="D17" s="43"/>
      <c r="E17" s="43"/>
      <c r="F17" s="48"/>
      <c r="G17" s="43"/>
      <c r="H17" s="43"/>
      <c r="I17" s="43"/>
      <c r="J17" s="43"/>
      <c r="K17" s="43"/>
      <c r="L17" s="43"/>
      <c r="N17" s="87"/>
      <c r="O17" s="22">
        <v>12</v>
      </c>
      <c r="P17" s="21" t="str">
        <f t="shared" si="1"/>
        <v/>
      </c>
      <c r="Q17" s="21" t="str">
        <f t="shared" si="2"/>
        <v/>
      </c>
      <c r="R17" s="21" t="str">
        <f t="shared" si="3"/>
        <v/>
      </c>
      <c r="S17" s="21" t="str">
        <f t="shared" si="4"/>
        <v/>
      </c>
      <c r="T17" s="21" t="str">
        <f t="shared" si="5"/>
        <v/>
      </c>
      <c r="U17" s="21" t="str">
        <f t="shared" si="6"/>
        <v/>
      </c>
      <c r="V17" s="21" t="str">
        <f t="shared" si="7"/>
        <v/>
      </c>
      <c r="W17" s="21" t="str">
        <f t="shared" si="8"/>
        <v/>
      </c>
      <c r="X17" s="21" t="str">
        <f t="shared" si="9"/>
        <v/>
      </c>
      <c r="Y17" s="21" t="str">
        <f t="shared" si="10"/>
        <v/>
      </c>
    </row>
    <row r="18" spans="1:26" s="19" customFormat="1" ht="15.75">
      <c r="A18" s="88"/>
      <c r="B18" s="32">
        <v>13</v>
      </c>
      <c r="C18" s="43"/>
      <c r="D18" s="43"/>
      <c r="E18" s="43"/>
      <c r="F18" s="48"/>
      <c r="G18" s="43"/>
      <c r="H18" s="43"/>
      <c r="I18" s="43"/>
      <c r="J18" s="43"/>
      <c r="K18" s="43"/>
      <c r="L18" s="43"/>
      <c r="N18" s="87"/>
      <c r="O18" s="22">
        <v>13</v>
      </c>
      <c r="P18" s="21" t="str">
        <f t="shared" si="1"/>
        <v/>
      </c>
      <c r="Q18" s="21" t="str">
        <f t="shared" si="2"/>
        <v/>
      </c>
      <c r="R18" s="21" t="str">
        <f t="shared" si="3"/>
        <v/>
      </c>
      <c r="S18" s="21" t="str">
        <f t="shared" si="4"/>
        <v/>
      </c>
      <c r="T18" s="21" t="str">
        <f t="shared" si="5"/>
        <v/>
      </c>
      <c r="U18" s="21" t="str">
        <f t="shared" si="6"/>
        <v/>
      </c>
      <c r="V18" s="21" t="str">
        <f t="shared" si="7"/>
        <v/>
      </c>
      <c r="W18" s="21" t="str">
        <f t="shared" si="8"/>
        <v/>
      </c>
      <c r="X18" s="21" t="str">
        <f t="shared" si="9"/>
        <v/>
      </c>
      <c r="Y18" s="21" t="str">
        <f t="shared" si="10"/>
        <v/>
      </c>
    </row>
    <row r="19" spans="1:26" s="19" customFormat="1" ht="15.75">
      <c r="A19" s="88"/>
      <c r="B19" s="32">
        <v>14</v>
      </c>
      <c r="C19" s="43"/>
      <c r="D19" s="43"/>
      <c r="E19" s="43"/>
      <c r="F19" s="48"/>
      <c r="G19" s="43"/>
      <c r="H19" s="43"/>
      <c r="I19" s="43"/>
      <c r="J19" s="43"/>
      <c r="K19" s="43"/>
      <c r="L19" s="43"/>
      <c r="N19" s="87"/>
      <c r="O19" s="22">
        <v>14</v>
      </c>
      <c r="P19" s="21" t="str">
        <f t="shared" si="1"/>
        <v/>
      </c>
      <c r="Q19" s="21" t="str">
        <f t="shared" si="2"/>
        <v/>
      </c>
      <c r="R19" s="21" t="str">
        <f t="shared" si="3"/>
        <v/>
      </c>
      <c r="S19" s="21" t="str">
        <f t="shared" si="4"/>
        <v/>
      </c>
      <c r="T19" s="21" t="str">
        <f t="shared" si="5"/>
        <v/>
      </c>
      <c r="U19" s="21" t="str">
        <f t="shared" si="6"/>
        <v/>
      </c>
      <c r="V19" s="21" t="str">
        <f t="shared" si="7"/>
        <v/>
      </c>
      <c r="W19" s="21" t="str">
        <f t="shared" si="8"/>
        <v/>
      </c>
      <c r="X19" s="21" t="str">
        <f t="shared" si="9"/>
        <v/>
      </c>
      <c r="Y19" s="21" t="str">
        <f t="shared" si="10"/>
        <v/>
      </c>
    </row>
    <row r="20" spans="1:26" s="19" customFormat="1" ht="15.75">
      <c r="A20" s="88"/>
      <c r="B20" s="32">
        <v>15</v>
      </c>
      <c r="C20" s="43"/>
      <c r="D20" s="43"/>
      <c r="E20" s="43"/>
      <c r="F20" s="48"/>
      <c r="G20" s="43"/>
      <c r="H20" s="43"/>
      <c r="I20" s="43"/>
      <c r="J20" s="43"/>
      <c r="K20" s="43"/>
      <c r="L20" s="43"/>
      <c r="N20" s="87"/>
      <c r="O20" s="22">
        <v>15</v>
      </c>
      <c r="P20" s="21" t="str">
        <f t="shared" si="1"/>
        <v/>
      </c>
      <c r="Q20" s="21" t="str">
        <f t="shared" si="2"/>
        <v/>
      </c>
      <c r="R20" s="21" t="str">
        <f t="shared" si="3"/>
        <v/>
      </c>
      <c r="S20" s="21" t="str">
        <f t="shared" si="4"/>
        <v/>
      </c>
      <c r="T20" s="21" t="str">
        <f t="shared" si="5"/>
        <v/>
      </c>
      <c r="U20" s="21" t="str">
        <f t="shared" si="6"/>
        <v/>
      </c>
      <c r="V20" s="21" t="str">
        <f t="shared" si="7"/>
        <v/>
      </c>
      <c r="W20" s="21" t="str">
        <f t="shared" si="8"/>
        <v/>
      </c>
      <c r="X20" s="21" t="str">
        <f t="shared" si="9"/>
        <v/>
      </c>
      <c r="Y20" s="21" t="str">
        <f t="shared" si="10"/>
        <v/>
      </c>
    </row>
    <row r="21" spans="1:26" s="19" customFormat="1" ht="15.75">
      <c r="A21" s="88"/>
      <c r="B21" s="32">
        <v>16</v>
      </c>
      <c r="C21" s="43"/>
      <c r="D21" s="43"/>
      <c r="E21" s="43"/>
      <c r="F21" s="48"/>
      <c r="G21" s="43"/>
      <c r="H21" s="43"/>
      <c r="I21" s="43"/>
      <c r="J21" s="43"/>
      <c r="K21" s="43"/>
      <c r="L21" s="43"/>
      <c r="N21" s="87"/>
      <c r="O21" s="22">
        <v>16</v>
      </c>
      <c r="P21" s="21" t="str">
        <f t="shared" si="1"/>
        <v/>
      </c>
      <c r="Q21" s="21" t="str">
        <f t="shared" si="2"/>
        <v/>
      </c>
      <c r="R21" s="21" t="str">
        <f t="shared" si="3"/>
        <v/>
      </c>
      <c r="S21" s="21" t="str">
        <f t="shared" si="4"/>
        <v/>
      </c>
      <c r="T21" s="21" t="str">
        <f t="shared" si="5"/>
        <v/>
      </c>
      <c r="U21" s="21" t="str">
        <f t="shared" si="6"/>
        <v/>
      </c>
      <c r="V21" s="21" t="str">
        <f t="shared" si="7"/>
        <v/>
      </c>
      <c r="W21" s="21" t="str">
        <f t="shared" si="8"/>
        <v/>
      </c>
      <c r="X21" s="21" t="str">
        <f t="shared" si="9"/>
        <v/>
      </c>
      <c r="Y21" s="21" t="str">
        <f t="shared" si="10"/>
        <v/>
      </c>
    </row>
    <row r="22" spans="1:26" s="19" customFormat="1">
      <c r="N22" s="24"/>
      <c r="O22" s="25" t="s">
        <v>14</v>
      </c>
      <c r="P22" s="23">
        <f t="shared" ref="P22:Y22" si="11">COUNT(P6:P21)</f>
        <v>6</v>
      </c>
      <c r="Q22" s="23">
        <f t="shared" si="11"/>
        <v>6</v>
      </c>
      <c r="R22" s="23">
        <f t="shared" si="11"/>
        <v>6</v>
      </c>
      <c r="S22" s="23">
        <f t="shared" si="11"/>
        <v>6</v>
      </c>
      <c r="T22" s="23">
        <f t="shared" si="11"/>
        <v>0</v>
      </c>
      <c r="U22" s="23">
        <f t="shared" si="11"/>
        <v>0</v>
      </c>
      <c r="V22" s="23">
        <f t="shared" si="11"/>
        <v>0</v>
      </c>
      <c r="W22" s="23">
        <f t="shared" si="11"/>
        <v>0</v>
      </c>
      <c r="X22" s="23">
        <f t="shared" si="11"/>
        <v>0</v>
      </c>
      <c r="Y22" s="23">
        <f t="shared" si="11"/>
        <v>0</v>
      </c>
      <c r="Z22" s="23">
        <f>SUM(P22:Y22)</f>
        <v>24</v>
      </c>
    </row>
    <row r="23" spans="1:26" s="35" customFormat="1">
      <c r="A23" s="39" t="s">
        <v>8</v>
      </c>
      <c r="B23" s="35" t="str">
        <f>CONCATENATE("Mediány ",D29," závislých výběrů lze považovat za shodné.")</f>
        <v>Mediány 4 závislých výběrů lze považovat za shodné.</v>
      </c>
      <c r="O23" s="36" t="s">
        <v>1</v>
      </c>
      <c r="P23" s="37">
        <f t="shared" ref="P23:Y23" si="12">SUM(P6:P21)</f>
        <v>9</v>
      </c>
      <c r="Q23" s="37">
        <f t="shared" si="12"/>
        <v>11</v>
      </c>
      <c r="R23" s="37">
        <f t="shared" si="12"/>
        <v>16.5</v>
      </c>
      <c r="S23" s="37">
        <f t="shared" si="12"/>
        <v>23.5</v>
      </c>
      <c r="T23" s="37">
        <f t="shared" si="12"/>
        <v>0</v>
      </c>
      <c r="U23" s="37">
        <f t="shared" si="12"/>
        <v>0</v>
      </c>
      <c r="V23" s="37">
        <f t="shared" si="12"/>
        <v>0</v>
      </c>
      <c r="W23" s="37">
        <f t="shared" si="12"/>
        <v>0</v>
      </c>
      <c r="X23" s="37">
        <f t="shared" si="12"/>
        <v>0</v>
      </c>
      <c r="Y23" s="37">
        <f t="shared" si="12"/>
        <v>0</v>
      </c>
      <c r="Z23" s="37">
        <f>SUM(P23:S23)</f>
        <v>60</v>
      </c>
    </row>
    <row r="24" spans="1:26" s="35" customFormat="1">
      <c r="A24" s="39" t="s">
        <v>9</v>
      </c>
      <c r="B24" s="35" t="str">
        <f>CONCATENATE("Mediány ",D29," závislých výběrů se statisticky významně liší.")</f>
        <v>Mediány 4 závislých výběrů se statisticky významně liší.</v>
      </c>
      <c r="O24" s="36" t="s">
        <v>2</v>
      </c>
      <c r="P24" s="38">
        <f>P23^2</f>
        <v>81</v>
      </c>
      <c r="Q24" s="38">
        <f t="shared" ref="Q24:Y24" si="13">Q23^2</f>
        <v>121</v>
      </c>
      <c r="R24" s="38">
        <f t="shared" si="13"/>
        <v>272.25</v>
      </c>
      <c r="S24" s="38">
        <f t="shared" si="13"/>
        <v>552.25</v>
      </c>
      <c r="T24" s="38">
        <f t="shared" si="13"/>
        <v>0</v>
      </c>
      <c r="U24" s="38">
        <f t="shared" si="13"/>
        <v>0</v>
      </c>
      <c r="V24" s="38">
        <f t="shared" si="13"/>
        <v>0</v>
      </c>
      <c r="W24" s="38">
        <f t="shared" si="13"/>
        <v>0</v>
      </c>
      <c r="X24" s="38">
        <f t="shared" si="13"/>
        <v>0</v>
      </c>
      <c r="Y24" s="38">
        <f t="shared" si="13"/>
        <v>0</v>
      </c>
      <c r="Z24" s="37">
        <f>SUM(P24:Y24)</f>
        <v>1026.5</v>
      </c>
    </row>
    <row r="25" spans="1:26" s="19" customFormat="1">
      <c r="O25" s="25" t="s">
        <v>15</v>
      </c>
      <c r="P25" s="23">
        <f>IF(P22=0,0,P23/P22)</f>
        <v>1.5</v>
      </c>
      <c r="Q25" s="23">
        <f t="shared" ref="Q25:Y25" si="14">IF(Q22=0,0,Q23/Q22)</f>
        <v>1.8333333333333333</v>
      </c>
      <c r="R25" s="23">
        <f t="shared" si="14"/>
        <v>2.75</v>
      </c>
      <c r="S25" s="23">
        <f t="shared" si="14"/>
        <v>3.9166666666666665</v>
      </c>
      <c r="T25" s="23">
        <f t="shared" si="14"/>
        <v>0</v>
      </c>
      <c r="U25" s="23">
        <f t="shared" si="14"/>
        <v>0</v>
      </c>
      <c r="V25" s="23">
        <f t="shared" si="14"/>
        <v>0</v>
      </c>
      <c r="W25" s="23">
        <f t="shared" si="14"/>
        <v>0</v>
      </c>
      <c r="X25" s="23">
        <f t="shared" si="14"/>
        <v>0</v>
      </c>
      <c r="Y25" s="23">
        <f t="shared" si="14"/>
        <v>0</v>
      </c>
      <c r="Z25" s="23">
        <f>Z23/Z22</f>
        <v>2.5</v>
      </c>
    </row>
    <row r="26" spans="1:26" s="19" customFormat="1">
      <c r="A26" s="77" t="s">
        <v>21</v>
      </c>
      <c r="B26" s="77"/>
      <c r="C26" s="77"/>
      <c r="D26" s="42">
        <v>0.05</v>
      </c>
    </row>
    <row r="27" spans="1:26" s="19" customFormat="1"/>
    <row r="28" spans="1:26" s="19" customFormat="1">
      <c r="A28" s="76" t="s">
        <v>22</v>
      </c>
      <c r="B28" s="76"/>
      <c r="C28" s="76"/>
      <c r="D28" s="19">
        <f>COUNT(P6:P21)</f>
        <v>6</v>
      </c>
    </row>
    <row r="29" spans="1:26" s="19" customFormat="1">
      <c r="A29" s="76" t="s">
        <v>23</v>
      </c>
      <c r="B29" s="76"/>
      <c r="C29" s="76"/>
      <c r="D29" s="19">
        <f>COUNT(P6:Y6)</f>
        <v>4</v>
      </c>
    </row>
    <row r="30" spans="1:26" s="19" customFormat="1"/>
    <row r="31" spans="1:26" s="19" customFormat="1">
      <c r="A31" s="71" t="s">
        <v>3</v>
      </c>
      <c r="B31" s="71"/>
      <c r="C31" s="71"/>
      <c r="D31" s="19">
        <f>12*Z24/(D28*D29*(D29+1))-3*D28*(D29+1)</f>
        <v>12.650000000000006</v>
      </c>
    </row>
    <row r="32" spans="1:26" s="19" customFormat="1">
      <c r="A32" s="71" t="s">
        <v>7</v>
      </c>
      <c r="B32" s="71"/>
      <c r="C32" s="71"/>
      <c r="D32" s="19">
        <f>IF(D26=0.05,VLOOKUP(D28,'Kritické hodnoty'!A2:K18,D29-1,1),VLOOKUP(D28,'Kritické hodnoty'!A21:K37,D29-1,1))</f>
        <v>7.6</v>
      </c>
    </row>
    <row r="33" spans="1:5" s="19" customFormat="1">
      <c r="A33" s="26"/>
      <c r="B33" s="26"/>
      <c r="C33" s="26"/>
    </row>
    <row r="34" spans="1:5" s="19" customFormat="1">
      <c r="A34" s="71" t="s">
        <v>10</v>
      </c>
      <c r="B34" s="71"/>
      <c r="C34" s="71"/>
      <c r="D34" s="19">
        <f>CHIDIST($D$31,$D$29-1)</f>
        <v>5.4580110659224546E-3</v>
      </c>
      <c r="E34" s="27"/>
    </row>
    <row r="35" spans="1:5" s="19" customFormat="1">
      <c r="A35" s="40" t="str">
        <f>IF(MIN($D$28,$D$29)&lt;=5,"POZOR! Tato p-hodnota by se měla použít pouze v případě, že min(m,k)&gt;5.","")</f>
        <v>POZOR! Tato p-hodnota by se měla použít pouze v případě, že min(m,k)&gt;5.</v>
      </c>
      <c r="B35" s="27"/>
      <c r="C35" s="27"/>
      <c r="D35" s="27"/>
      <c r="E35" s="27"/>
    </row>
    <row r="36" spans="1:5" s="19" customFormat="1"/>
    <row r="37" spans="1:5" s="18" customFormat="1">
      <c r="A37" s="41" t="s">
        <v>11</v>
      </c>
      <c r="B37" s="18" t="str">
        <f>CONCATENATE("Na hladině významnosti ",D26,IF(A35="",IF(D34&gt;D26,CONCATENATE(" lze mediány ",D29, " závislých výběrů považovat za shodné."),CONCATENATE(" se mediány ",D29, " závislých výběrů statisticky významně liší.")),IF(D31&lt;=D32,CONCATENATE(" lze mediány ",D29, " závislých výběrů považovat za shodné."),CONCATENATE(" se mediány ",D29, " závislých výběrů statisticky významně liší."))))</f>
        <v>Na hladině významnosti 0,05 se mediány 4 závislých výběrů statisticky významně liší.</v>
      </c>
    </row>
    <row r="38" spans="1:5" s="19" customFormat="1"/>
    <row r="39" spans="1:5" s="19" customFormat="1"/>
    <row r="40" spans="1:5" s="19" customFormat="1"/>
    <row r="41" spans="1:5" s="19" customFormat="1"/>
    <row r="42" spans="1:5" s="19" customFormat="1"/>
    <row r="43" spans="1:5" s="19" customFormat="1"/>
    <row r="44" spans="1:5" s="19" customFormat="1"/>
    <row r="45" spans="1:5" s="19" customFormat="1"/>
    <row r="46" spans="1:5" s="19" customFormat="1"/>
    <row r="47" spans="1:5" s="19" customFormat="1"/>
    <row r="48" spans="1:5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  <row r="187" s="19" customFormat="1"/>
    <row r="188" s="19" customFormat="1"/>
    <row r="189" s="19" customFormat="1"/>
    <row r="190" s="19" customFormat="1"/>
    <row r="191" s="19" customFormat="1"/>
    <row r="192" s="19" customFormat="1"/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  <row r="304" s="19" customFormat="1"/>
    <row r="305" s="19" customFormat="1"/>
    <row r="306" s="19" customFormat="1"/>
    <row r="307" s="19" customFormat="1"/>
    <row r="308" s="19" customFormat="1"/>
    <row r="309" s="19" customFormat="1"/>
    <row r="310" s="19" customFormat="1"/>
    <row r="311" s="19" customFormat="1"/>
    <row r="312" s="19" customFormat="1"/>
    <row r="313" s="19" customFormat="1"/>
    <row r="314" s="19" customFormat="1"/>
    <row r="315" s="19" customFormat="1"/>
    <row r="316" s="19" customFormat="1"/>
    <row r="317" s="19" customFormat="1"/>
    <row r="318" s="19" customFormat="1"/>
    <row r="319" s="19" customFormat="1"/>
    <row r="320" s="19" customFormat="1"/>
    <row r="321" s="19" customFormat="1"/>
    <row r="322" s="19" customFormat="1"/>
    <row r="323" s="19" customFormat="1"/>
    <row r="324" s="19" customFormat="1"/>
    <row r="325" s="19" customFormat="1"/>
    <row r="326" s="19" customFormat="1"/>
    <row r="327" s="19" customFormat="1"/>
    <row r="328" s="19" customFormat="1"/>
    <row r="329" s="19" customFormat="1"/>
    <row r="330" s="19" customFormat="1"/>
    <row r="331" s="19" customFormat="1"/>
    <row r="332" s="19" customFormat="1"/>
    <row r="333" s="19" customFormat="1"/>
    <row r="334" s="19" customFormat="1"/>
    <row r="335" s="19" customFormat="1"/>
    <row r="336" s="19" customFormat="1"/>
    <row r="337" s="19" customFormat="1"/>
    <row r="338" s="19" customFormat="1"/>
    <row r="339" s="19" customFormat="1"/>
    <row r="340" s="19" customFormat="1"/>
    <row r="341" s="19" customFormat="1"/>
    <row r="342" s="19" customFormat="1"/>
    <row r="343" s="19" customFormat="1"/>
    <row r="344" s="19" customFormat="1"/>
    <row r="345" s="19" customFormat="1"/>
    <row r="346" s="19" customFormat="1"/>
    <row r="347" s="19" customFormat="1"/>
    <row r="348" s="19" customFormat="1"/>
    <row r="349" s="19" customFormat="1"/>
    <row r="350" s="19" customFormat="1"/>
    <row r="351" s="19" customFormat="1"/>
    <row r="352" s="19" customFormat="1"/>
    <row r="353" s="19" customFormat="1"/>
    <row r="354" s="19" customFormat="1"/>
    <row r="355" s="19" customFormat="1"/>
    <row r="356" s="19" customFormat="1"/>
    <row r="357" s="19" customFormat="1"/>
    <row r="358" s="19" customFormat="1"/>
    <row r="359" s="19" customFormat="1"/>
    <row r="360" s="19" customFormat="1"/>
    <row r="361" s="19" customFormat="1"/>
    <row r="362" s="19" customFormat="1"/>
    <row r="363" s="19" customFormat="1"/>
    <row r="364" s="19" customFormat="1"/>
    <row r="365" s="19" customFormat="1"/>
    <row r="366" s="19" customFormat="1"/>
    <row r="367" s="19" customFormat="1"/>
    <row r="368" s="19" customFormat="1"/>
    <row r="369" s="19" customFormat="1"/>
    <row r="370" s="19" customFormat="1"/>
    <row r="371" s="19" customFormat="1"/>
    <row r="372" s="19" customFormat="1"/>
    <row r="373" s="19" customFormat="1"/>
    <row r="374" s="19" customFormat="1"/>
    <row r="375" s="19" customFormat="1"/>
    <row r="376" s="19" customFormat="1"/>
    <row r="377" s="19" customFormat="1"/>
    <row r="378" s="19" customFormat="1"/>
    <row r="379" s="19" customFormat="1"/>
    <row r="380" s="19" customFormat="1"/>
    <row r="381" s="19" customFormat="1"/>
    <row r="382" s="19" customFormat="1"/>
    <row r="383" s="19" customFormat="1"/>
    <row r="384" s="19" customFormat="1"/>
    <row r="385" s="19" customFormat="1"/>
    <row r="386" s="19" customFormat="1"/>
    <row r="387" s="19" customFormat="1"/>
    <row r="388" s="19" customFormat="1"/>
    <row r="389" s="19" customFormat="1"/>
    <row r="390" s="19" customFormat="1"/>
    <row r="391" s="19" customFormat="1"/>
    <row r="392" s="19" customFormat="1"/>
    <row r="393" s="19" customFormat="1"/>
    <row r="394" s="19" customFormat="1"/>
    <row r="395" s="19" customFormat="1"/>
    <row r="396" s="19" customFormat="1"/>
    <row r="397" s="19" customFormat="1"/>
    <row r="398" s="19" customFormat="1"/>
    <row r="399" s="19" customFormat="1"/>
    <row r="400" s="19" customFormat="1"/>
    <row r="401" s="19" customFormat="1"/>
    <row r="402" s="19" customFormat="1"/>
    <row r="403" s="19" customFormat="1"/>
    <row r="404" s="19" customFormat="1"/>
    <row r="405" s="19" customFormat="1"/>
    <row r="406" s="19" customFormat="1"/>
    <row r="407" s="19" customFormat="1"/>
    <row r="408" s="19" customFormat="1"/>
    <row r="409" s="19" customFormat="1"/>
    <row r="410" s="19" customFormat="1"/>
    <row r="411" s="19" customFormat="1"/>
    <row r="412" s="19" customFormat="1"/>
    <row r="413" s="19" customFormat="1"/>
    <row r="414" s="19" customFormat="1"/>
    <row r="415" s="19" customFormat="1"/>
    <row r="416" s="19" customFormat="1"/>
    <row r="417" s="19" customFormat="1"/>
    <row r="418" s="19" customFormat="1"/>
    <row r="419" s="19" customFormat="1"/>
    <row r="420" s="19" customFormat="1"/>
    <row r="421" s="19" customFormat="1"/>
    <row r="422" s="19" customFormat="1"/>
    <row r="423" s="19" customFormat="1"/>
    <row r="424" s="19" customFormat="1"/>
    <row r="425" s="19" customFormat="1"/>
    <row r="426" s="19" customFormat="1"/>
    <row r="427" s="19" customFormat="1"/>
    <row r="428" s="19" customFormat="1"/>
    <row r="429" s="19" customFormat="1"/>
    <row r="430" s="19" customFormat="1"/>
    <row r="431" s="19" customFormat="1"/>
    <row r="432" s="19" customFormat="1"/>
    <row r="433" s="19" customFormat="1"/>
    <row r="434" s="19" customFormat="1"/>
    <row r="435" s="19" customFormat="1"/>
    <row r="436" s="19" customFormat="1"/>
    <row r="437" s="19" customFormat="1"/>
    <row r="438" s="19" customFormat="1"/>
    <row r="439" s="19" customFormat="1"/>
    <row r="440" s="19" customFormat="1"/>
    <row r="441" s="19" customFormat="1"/>
    <row r="442" s="19" customFormat="1"/>
    <row r="443" s="19" customFormat="1"/>
    <row r="444" s="19" customFormat="1"/>
    <row r="445" s="19" customFormat="1"/>
    <row r="446" s="19" customFormat="1"/>
    <row r="447" s="19" customFormat="1"/>
    <row r="448" s="19" customFormat="1"/>
    <row r="449" s="19" customFormat="1"/>
    <row r="450" s="19" customFormat="1"/>
    <row r="451" s="19" customFormat="1"/>
    <row r="452" s="19" customFormat="1"/>
    <row r="453" s="19" customFormat="1"/>
    <row r="454" s="19" customFormat="1"/>
    <row r="455" s="19" customFormat="1"/>
    <row r="456" s="19" customFormat="1"/>
    <row r="457" s="19" customFormat="1"/>
    <row r="458" s="19" customFormat="1"/>
    <row r="459" s="19" customFormat="1"/>
    <row r="460" s="19" customFormat="1"/>
    <row r="461" s="19" customFormat="1"/>
    <row r="462" s="19" customFormat="1"/>
    <row r="463" s="19" customFormat="1"/>
    <row r="464" s="19" customFormat="1"/>
    <row r="465" s="19" customFormat="1"/>
    <row r="466" s="19" customFormat="1"/>
    <row r="467" s="19" customFormat="1"/>
    <row r="468" s="19" customFormat="1"/>
    <row r="469" s="19" customFormat="1"/>
    <row r="470" s="19" customFormat="1"/>
    <row r="471" s="19" customFormat="1"/>
    <row r="472" s="19" customFormat="1"/>
    <row r="473" s="19" customFormat="1"/>
    <row r="474" s="19" customFormat="1"/>
    <row r="475" s="19" customFormat="1"/>
    <row r="476" s="19" customFormat="1"/>
    <row r="477" s="19" customFormat="1"/>
    <row r="478" s="19" customFormat="1"/>
    <row r="479" s="19" customFormat="1"/>
    <row r="480" s="19" customFormat="1"/>
    <row r="481" s="19" customFormat="1"/>
    <row r="482" s="19" customFormat="1"/>
    <row r="483" s="19" customFormat="1"/>
    <row r="484" s="19" customFormat="1"/>
    <row r="485" s="19" customFormat="1"/>
    <row r="486" s="19" customFormat="1"/>
    <row r="487" s="19" customFormat="1"/>
    <row r="488" s="19" customFormat="1"/>
    <row r="489" s="19" customFormat="1"/>
    <row r="490" s="19" customFormat="1"/>
    <row r="491" s="19" customFormat="1"/>
    <row r="492" s="19" customFormat="1"/>
    <row r="493" s="19" customFormat="1"/>
    <row r="494" s="19" customFormat="1"/>
    <row r="495" s="19" customFormat="1"/>
    <row r="496" s="19" customFormat="1"/>
    <row r="497" s="19" customFormat="1"/>
    <row r="498" s="19" customFormat="1"/>
    <row r="499" s="19" customFormat="1"/>
    <row r="500" s="19" customFormat="1"/>
    <row r="501" s="19" customFormat="1"/>
    <row r="502" s="19" customFormat="1"/>
    <row r="503" s="19" customFormat="1"/>
    <row r="504" s="19" customFormat="1"/>
    <row r="505" s="19" customFormat="1"/>
    <row r="506" s="19" customFormat="1"/>
    <row r="507" s="19" customFormat="1"/>
    <row r="508" s="19" customFormat="1"/>
    <row r="509" s="19" customFormat="1"/>
    <row r="510" s="19" customFormat="1"/>
    <row r="511" s="19" customFormat="1"/>
    <row r="512" s="19" customFormat="1"/>
    <row r="513" s="19" customFormat="1"/>
    <row r="514" s="19" customFormat="1"/>
    <row r="515" s="19" customFormat="1"/>
    <row r="516" s="19" customFormat="1"/>
    <row r="517" s="19" customFormat="1"/>
    <row r="518" s="19" customFormat="1"/>
    <row r="519" s="19" customFormat="1"/>
    <row r="520" s="19" customFormat="1"/>
    <row r="521" s="19" customFormat="1"/>
    <row r="522" s="19" customFormat="1"/>
    <row r="523" s="19" customFormat="1"/>
    <row r="524" s="19" customFormat="1"/>
    <row r="525" s="19" customFormat="1"/>
    <row r="526" s="19" customFormat="1"/>
    <row r="527" s="19" customFormat="1"/>
    <row r="528" s="19" customFormat="1"/>
    <row r="529" s="19" customFormat="1"/>
    <row r="530" s="19" customFormat="1"/>
    <row r="531" s="19" customFormat="1"/>
    <row r="532" s="19" customFormat="1"/>
    <row r="533" s="19" customFormat="1"/>
    <row r="534" s="19" customFormat="1"/>
    <row r="535" s="19" customFormat="1"/>
    <row r="536" s="19" customFormat="1"/>
    <row r="537" s="19" customFormat="1"/>
    <row r="538" s="19" customFormat="1"/>
    <row r="539" s="19" customFormat="1"/>
    <row r="540" s="19" customFormat="1"/>
    <row r="541" s="19" customFormat="1"/>
    <row r="542" s="19" customFormat="1"/>
    <row r="543" s="19" customFormat="1"/>
    <row r="544" s="19" customFormat="1"/>
    <row r="545" s="19" customFormat="1"/>
    <row r="546" s="19" customFormat="1"/>
    <row r="547" s="19" customFormat="1"/>
    <row r="548" s="19" customFormat="1"/>
    <row r="549" s="19" customFormat="1"/>
    <row r="550" s="19" customFormat="1"/>
    <row r="551" s="19" customFormat="1"/>
    <row r="552" s="19" customFormat="1"/>
    <row r="553" s="19" customFormat="1"/>
    <row r="554" s="19" customFormat="1"/>
    <row r="555" s="19" customFormat="1"/>
    <row r="556" s="19" customFormat="1"/>
    <row r="557" s="19" customFormat="1"/>
    <row r="558" s="19" customFormat="1"/>
    <row r="559" s="19" customFormat="1"/>
    <row r="560" s="19" customFormat="1"/>
    <row r="561" s="19" customFormat="1"/>
    <row r="562" s="19" customFormat="1"/>
    <row r="563" s="19" customFormat="1"/>
    <row r="564" s="19" customFormat="1"/>
    <row r="565" s="19" customFormat="1"/>
    <row r="566" s="19" customFormat="1"/>
    <row r="567" s="19" customFormat="1"/>
    <row r="568" s="19" customFormat="1"/>
    <row r="569" s="19" customFormat="1"/>
    <row r="570" s="19" customFormat="1"/>
    <row r="571" s="19" customFormat="1"/>
    <row r="572" s="19" customFormat="1"/>
    <row r="573" s="19" customFormat="1"/>
    <row r="574" s="19" customFormat="1"/>
    <row r="575" s="19" customFormat="1"/>
    <row r="576" s="19" customFormat="1"/>
    <row r="577" s="19" customFormat="1"/>
    <row r="578" s="19" customFormat="1"/>
    <row r="579" s="19" customFormat="1"/>
    <row r="580" s="19" customFormat="1"/>
    <row r="581" s="19" customFormat="1"/>
    <row r="582" s="19" customFormat="1"/>
    <row r="583" s="19" customFormat="1"/>
    <row r="584" s="19" customFormat="1"/>
    <row r="585" s="19" customFormat="1"/>
    <row r="586" s="19" customFormat="1"/>
    <row r="587" s="19" customFormat="1"/>
    <row r="588" s="19" customFormat="1"/>
    <row r="589" s="19" customFormat="1"/>
    <row r="590" s="19" customFormat="1"/>
    <row r="591" s="19" customFormat="1"/>
    <row r="592" s="19" customFormat="1"/>
    <row r="593" s="19" customFormat="1"/>
    <row r="594" s="19" customFormat="1"/>
    <row r="595" s="19" customFormat="1"/>
    <row r="596" s="19" customFormat="1"/>
    <row r="597" s="19" customFormat="1"/>
    <row r="598" s="19" customFormat="1"/>
    <row r="599" s="19" customFormat="1"/>
    <row r="600" s="19" customFormat="1"/>
    <row r="601" s="19" customFormat="1"/>
    <row r="602" s="19" customFormat="1"/>
    <row r="603" s="19" customFormat="1"/>
    <row r="604" s="19" customFormat="1"/>
    <row r="605" s="19" customFormat="1"/>
    <row r="606" s="19" customFormat="1"/>
    <row r="607" s="19" customFormat="1"/>
    <row r="608" s="19" customFormat="1"/>
    <row r="609" s="19" customFormat="1"/>
    <row r="610" s="19" customFormat="1"/>
    <row r="611" s="19" customFormat="1"/>
    <row r="612" s="19" customFormat="1"/>
    <row r="613" s="19" customFormat="1"/>
    <row r="614" s="19" customFormat="1"/>
    <row r="615" s="19" customFormat="1"/>
    <row r="616" s="19" customFormat="1"/>
    <row r="617" s="19" customFormat="1"/>
    <row r="618" s="19" customFormat="1"/>
    <row r="619" s="19" customFormat="1"/>
    <row r="620" s="19" customFormat="1"/>
    <row r="621" s="19" customFormat="1"/>
    <row r="622" s="19" customFormat="1"/>
    <row r="623" s="19" customFormat="1"/>
    <row r="624" s="19" customFormat="1"/>
    <row r="625" s="19" customFormat="1"/>
    <row r="626" s="19" customFormat="1"/>
    <row r="627" s="19" customFormat="1"/>
    <row r="628" s="19" customFormat="1"/>
    <row r="629" s="19" customFormat="1"/>
    <row r="630" s="19" customFormat="1"/>
    <row r="631" s="19" customFormat="1"/>
    <row r="632" s="19" customFormat="1"/>
    <row r="633" s="19" customFormat="1"/>
    <row r="634" s="19" customFormat="1"/>
    <row r="635" s="19" customFormat="1"/>
    <row r="636" s="19" customFormat="1"/>
    <row r="637" s="19" customFormat="1"/>
    <row r="638" s="19" customFormat="1"/>
    <row r="639" s="19" customFormat="1"/>
    <row r="640" s="19" customFormat="1"/>
    <row r="641" s="19" customFormat="1"/>
    <row r="642" s="19" customFormat="1"/>
    <row r="643" s="19" customFormat="1"/>
    <row r="644" s="19" customFormat="1"/>
    <row r="645" s="19" customFormat="1"/>
    <row r="646" s="19" customFormat="1"/>
    <row r="647" s="19" customFormat="1"/>
    <row r="648" s="19" customFormat="1"/>
    <row r="649" s="19" customFormat="1"/>
    <row r="650" s="19" customFormat="1"/>
    <row r="651" s="19" customFormat="1"/>
    <row r="652" s="19" customFormat="1"/>
    <row r="653" s="19" customFormat="1"/>
    <row r="654" s="19" customFormat="1"/>
    <row r="655" s="19" customFormat="1"/>
    <row r="656" s="19" customFormat="1"/>
    <row r="657" s="19" customFormat="1"/>
    <row r="658" s="19" customFormat="1"/>
    <row r="659" s="19" customFormat="1"/>
    <row r="660" s="19" customFormat="1"/>
    <row r="661" s="19" customFormat="1"/>
    <row r="662" s="19" customFormat="1"/>
    <row r="663" s="19" customFormat="1"/>
    <row r="664" s="19" customFormat="1"/>
    <row r="665" s="19" customFormat="1"/>
    <row r="666" s="19" customFormat="1"/>
    <row r="667" s="19" customFormat="1"/>
    <row r="668" s="19" customFormat="1"/>
    <row r="669" s="19" customFormat="1"/>
    <row r="670" s="19" customFormat="1"/>
    <row r="671" s="19" customFormat="1"/>
    <row r="672" s="19" customFormat="1"/>
    <row r="673" s="19" customFormat="1"/>
    <row r="674" s="19" customFormat="1"/>
    <row r="675" s="19" customFormat="1"/>
    <row r="676" s="19" customFormat="1"/>
    <row r="677" s="19" customFormat="1"/>
    <row r="678" s="19" customFormat="1"/>
    <row r="679" s="19" customFormat="1"/>
    <row r="680" s="19" customFormat="1"/>
    <row r="681" s="19" customFormat="1"/>
    <row r="682" s="19" customFormat="1"/>
    <row r="683" s="19" customFormat="1"/>
    <row r="684" s="19" customFormat="1"/>
    <row r="685" s="19" customFormat="1"/>
    <row r="686" s="19" customFormat="1"/>
    <row r="687" s="19" customFormat="1"/>
    <row r="688" s="19" customFormat="1"/>
    <row r="689" s="19" customFormat="1"/>
    <row r="690" s="19" customFormat="1"/>
    <row r="691" s="19" customFormat="1"/>
    <row r="692" s="19" customFormat="1"/>
    <row r="693" s="19" customFormat="1"/>
    <row r="694" s="19" customFormat="1"/>
    <row r="695" s="19" customFormat="1"/>
    <row r="696" s="19" customFormat="1"/>
    <row r="697" s="19" customFormat="1"/>
    <row r="698" s="19" customFormat="1"/>
    <row r="699" s="19" customFormat="1"/>
    <row r="700" s="19" customFormat="1"/>
    <row r="701" s="19" customFormat="1"/>
    <row r="702" s="19" customFormat="1"/>
    <row r="703" s="19" customFormat="1"/>
    <row r="704" s="19" customFormat="1"/>
    <row r="705" s="19" customFormat="1"/>
    <row r="706" s="19" customFormat="1"/>
    <row r="707" s="19" customFormat="1"/>
    <row r="708" s="19" customFormat="1"/>
    <row r="709" s="19" customFormat="1"/>
    <row r="710" s="19" customFormat="1"/>
    <row r="711" s="19" customFormat="1"/>
    <row r="712" s="19" customFormat="1"/>
    <row r="713" s="19" customFormat="1"/>
    <row r="714" s="19" customFormat="1"/>
    <row r="715" s="19" customFormat="1"/>
    <row r="716" s="19" customFormat="1"/>
    <row r="717" s="19" customFormat="1"/>
    <row r="718" s="19" customFormat="1"/>
    <row r="719" s="19" customFormat="1"/>
    <row r="720" s="19" customFormat="1"/>
    <row r="721" s="19" customFormat="1"/>
    <row r="722" s="19" customFormat="1"/>
    <row r="723" s="19" customFormat="1"/>
    <row r="724" s="19" customFormat="1"/>
    <row r="725" s="19" customFormat="1"/>
    <row r="726" s="19" customFormat="1"/>
    <row r="727" s="19" customFormat="1"/>
    <row r="728" s="19" customFormat="1"/>
    <row r="729" s="19" customFormat="1"/>
    <row r="730" s="19" customFormat="1"/>
    <row r="731" s="19" customFormat="1"/>
    <row r="732" s="19" customFormat="1"/>
    <row r="733" s="19" customFormat="1"/>
    <row r="734" s="19" customFormat="1"/>
    <row r="735" s="19" customFormat="1"/>
    <row r="736" s="19" customFormat="1"/>
    <row r="737" s="19" customFormat="1"/>
    <row r="738" s="19" customFormat="1"/>
    <row r="739" s="19" customFormat="1"/>
    <row r="740" s="19" customFormat="1"/>
    <row r="741" s="19" customFormat="1"/>
    <row r="742" s="19" customFormat="1"/>
    <row r="743" s="19" customFormat="1"/>
    <row r="744" s="19" customFormat="1"/>
    <row r="745" s="19" customFormat="1"/>
    <row r="746" s="19" customFormat="1"/>
    <row r="747" s="19" customFormat="1"/>
    <row r="748" s="19" customFormat="1"/>
    <row r="749" s="19" customFormat="1"/>
    <row r="750" s="19" customFormat="1"/>
    <row r="751" s="19" customFormat="1"/>
    <row r="752" s="19" customFormat="1"/>
    <row r="753" s="19" customFormat="1"/>
    <row r="754" s="19" customFormat="1"/>
    <row r="755" s="19" customFormat="1"/>
    <row r="756" s="19" customFormat="1"/>
    <row r="757" s="19" customFormat="1"/>
    <row r="758" s="19" customFormat="1"/>
    <row r="759" s="19" customFormat="1"/>
    <row r="760" s="19" customFormat="1"/>
    <row r="761" s="19" customFormat="1"/>
    <row r="762" s="19" customFormat="1"/>
    <row r="763" s="19" customFormat="1"/>
    <row r="764" s="19" customFormat="1"/>
    <row r="765" s="19" customFormat="1"/>
    <row r="766" s="19" customFormat="1"/>
    <row r="767" s="19" customFormat="1"/>
    <row r="768" s="19" customFormat="1"/>
    <row r="769" s="19" customFormat="1"/>
    <row r="770" s="19" customFormat="1"/>
    <row r="771" s="19" customFormat="1"/>
    <row r="772" s="19" customFormat="1"/>
    <row r="773" s="19" customFormat="1"/>
    <row r="774" s="19" customFormat="1"/>
    <row r="775" s="19" customFormat="1"/>
    <row r="776" s="19" customFormat="1"/>
    <row r="777" s="19" customFormat="1"/>
    <row r="778" s="19" customFormat="1"/>
    <row r="779" s="19" customFormat="1"/>
    <row r="780" s="19" customFormat="1"/>
    <row r="781" s="19" customFormat="1"/>
    <row r="782" s="19" customFormat="1"/>
    <row r="783" s="19" customFormat="1"/>
    <row r="784" s="19" customFormat="1"/>
    <row r="785" s="19" customFormat="1"/>
    <row r="786" s="19" customFormat="1"/>
    <row r="787" s="19" customFormat="1"/>
    <row r="788" s="19" customFormat="1"/>
    <row r="789" s="19" customFormat="1"/>
    <row r="790" s="19" customFormat="1"/>
    <row r="791" s="19" customFormat="1"/>
    <row r="792" s="19" customFormat="1"/>
    <row r="793" s="19" customFormat="1"/>
    <row r="794" s="19" customFormat="1"/>
    <row r="795" s="19" customFormat="1"/>
    <row r="796" s="19" customFormat="1"/>
    <row r="797" s="19" customFormat="1"/>
    <row r="798" s="19" customFormat="1"/>
    <row r="799" s="19" customFormat="1"/>
    <row r="800" s="19" customFormat="1"/>
    <row r="801" s="19" customFormat="1"/>
    <row r="802" s="19" customFormat="1"/>
    <row r="803" s="19" customFormat="1"/>
    <row r="804" s="19" customFormat="1"/>
    <row r="805" s="19" customFormat="1"/>
    <row r="806" s="19" customFormat="1"/>
    <row r="807" s="19" customFormat="1"/>
    <row r="808" s="19" customFormat="1"/>
    <row r="809" s="19" customFormat="1"/>
    <row r="810" s="19" customFormat="1"/>
    <row r="811" s="19" customFormat="1"/>
    <row r="812" s="19" customFormat="1"/>
    <row r="813" s="19" customFormat="1"/>
    <row r="814" s="19" customFormat="1"/>
    <row r="815" s="19" customFormat="1"/>
    <row r="816" s="19" customFormat="1"/>
    <row r="817" s="19" customFormat="1"/>
    <row r="818" s="19" customFormat="1"/>
    <row r="819" s="19" customFormat="1"/>
    <row r="820" s="19" customFormat="1"/>
    <row r="821" s="19" customFormat="1"/>
    <row r="822" s="19" customFormat="1"/>
    <row r="823" s="19" customFormat="1"/>
    <row r="824" s="19" customFormat="1"/>
    <row r="825" s="19" customFormat="1"/>
    <row r="826" s="19" customFormat="1"/>
    <row r="827" s="19" customFormat="1"/>
    <row r="828" s="19" customFormat="1"/>
    <row r="829" s="19" customFormat="1"/>
    <row r="830" s="19" customFormat="1"/>
    <row r="831" s="19" customFormat="1"/>
    <row r="832" s="19" customFormat="1"/>
    <row r="833" s="19" customFormat="1"/>
    <row r="834" s="19" customFormat="1"/>
    <row r="835" s="19" customFormat="1"/>
    <row r="836" s="19" customFormat="1"/>
    <row r="837" s="19" customFormat="1"/>
    <row r="838" s="19" customFormat="1"/>
    <row r="839" s="19" customFormat="1"/>
    <row r="840" s="19" customFormat="1"/>
    <row r="841" s="19" customFormat="1"/>
    <row r="842" s="19" customFormat="1"/>
    <row r="843" s="19" customFormat="1"/>
    <row r="844" s="19" customFormat="1"/>
    <row r="845" s="19" customFormat="1"/>
    <row r="846" s="19" customFormat="1"/>
    <row r="847" s="19" customFormat="1"/>
    <row r="848" s="19" customFormat="1"/>
    <row r="849" s="19" customFormat="1"/>
    <row r="850" s="19" customFormat="1"/>
    <row r="851" s="19" customFormat="1"/>
    <row r="852" s="19" customFormat="1"/>
    <row r="853" s="19" customFormat="1"/>
    <row r="854" s="19" customFormat="1"/>
    <row r="855" s="19" customFormat="1"/>
    <row r="856" s="19" customFormat="1"/>
    <row r="857" s="19" customFormat="1"/>
    <row r="858" s="19" customFormat="1"/>
    <row r="859" s="19" customFormat="1"/>
    <row r="860" s="19" customFormat="1"/>
    <row r="861" s="19" customFormat="1"/>
    <row r="862" s="19" customFormat="1"/>
    <row r="863" s="19" customFormat="1"/>
    <row r="864" s="19" customFormat="1"/>
    <row r="865" s="19" customFormat="1"/>
    <row r="866" s="19" customFormat="1"/>
    <row r="867" s="19" customFormat="1"/>
    <row r="868" s="19" customFormat="1"/>
    <row r="869" s="19" customFormat="1"/>
    <row r="870" s="19" customFormat="1"/>
    <row r="871" s="19" customFormat="1"/>
    <row r="872" s="19" customFormat="1"/>
    <row r="873" s="19" customFormat="1"/>
    <row r="874" s="19" customFormat="1"/>
    <row r="875" s="19" customFormat="1"/>
    <row r="876" s="19" customFormat="1"/>
    <row r="877" s="19" customFormat="1"/>
    <row r="878" s="19" customFormat="1"/>
    <row r="879" s="19" customFormat="1"/>
    <row r="880" s="19" customFormat="1"/>
    <row r="881" s="19" customFormat="1"/>
    <row r="882" s="19" customFormat="1"/>
    <row r="883" s="19" customFormat="1"/>
    <row r="884" s="19" customFormat="1"/>
    <row r="885" s="19" customFormat="1"/>
    <row r="886" s="19" customFormat="1"/>
    <row r="887" s="19" customFormat="1"/>
    <row r="888" s="19" customFormat="1"/>
    <row r="889" s="19" customFormat="1"/>
    <row r="890" s="19" customFormat="1"/>
    <row r="891" s="19" customFormat="1"/>
    <row r="892" s="19" customFormat="1"/>
    <row r="893" s="19" customFormat="1"/>
    <row r="894" s="19" customFormat="1"/>
    <row r="895" s="19" customFormat="1"/>
    <row r="896" s="19" customFormat="1"/>
    <row r="897" s="19" customFormat="1"/>
    <row r="898" s="19" customFormat="1"/>
    <row r="899" s="19" customFormat="1"/>
    <row r="900" s="19" customFormat="1"/>
    <row r="901" s="19" customFormat="1"/>
    <row r="902" s="19" customFormat="1"/>
    <row r="903" s="19" customFormat="1"/>
    <row r="904" s="19" customFormat="1"/>
    <row r="905" s="19" customFormat="1"/>
    <row r="906" s="19" customFormat="1"/>
    <row r="907" s="19" customFormat="1"/>
    <row r="908" s="19" customFormat="1"/>
    <row r="909" s="19" customFormat="1"/>
    <row r="910" s="19" customFormat="1"/>
    <row r="911" s="19" customFormat="1"/>
    <row r="912" s="19" customFormat="1"/>
    <row r="913" s="19" customFormat="1"/>
    <row r="914" s="19" customFormat="1"/>
    <row r="915" s="19" customFormat="1"/>
    <row r="916" s="19" customFormat="1"/>
    <row r="917" s="19" customFormat="1"/>
    <row r="918" s="19" customFormat="1"/>
    <row r="919" s="19" customFormat="1"/>
    <row r="920" s="19" customFormat="1"/>
    <row r="921" s="19" customFormat="1"/>
    <row r="922" s="19" customFormat="1"/>
    <row r="923" s="19" customFormat="1"/>
    <row r="924" s="19" customFormat="1"/>
    <row r="925" s="19" customFormat="1"/>
    <row r="926" s="19" customFormat="1"/>
    <row r="927" s="19" customFormat="1"/>
    <row r="928" s="19" customFormat="1"/>
    <row r="929" s="19" customFormat="1"/>
    <row r="930" s="19" customFormat="1"/>
    <row r="931" s="19" customFormat="1"/>
    <row r="932" s="19" customFormat="1"/>
    <row r="933" s="19" customFormat="1"/>
    <row r="934" s="19" customFormat="1"/>
    <row r="935" s="19" customFormat="1"/>
    <row r="936" s="19" customFormat="1"/>
    <row r="937" s="19" customFormat="1"/>
    <row r="938" s="19" customFormat="1"/>
    <row r="939" s="19" customFormat="1"/>
    <row r="940" s="19" customFormat="1"/>
    <row r="941" s="19" customFormat="1"/>
    <row r="942" s="19" customFormat="1"/>
    <row r="943" s="19" customFormat="1"/>
    <row r="944" s="19" customFormat="1"/>
    <row r="945" s="19" customFormat="1"/>
    <row r="946" s="19" customFormat="1"/>
    <row r="947" s="19" customFormat="1"/>
    <row r="948" s="19" customFormat="1"/>
    <row r="949" s="19" customFormat="1"/>
    <row r="950" s="19" customFormat="1"/>
    <row r="951" s="19" customFormat="1"/>
    <row r="952" s="19" customFormat="1"/>
    <row r="953" s="19" customFormat="1"/>
    <row r="954" s="19" customFormat="1"/>
    <row r="955" s="19" customFormat="1"/>
    <row r="956" s="19" customFormat="1"/>
    <row r="957" s="19" customFormat="1"/>
    <row r="958" s="19" customFormat="1"/>
    <row r="959" s="19" customFormat="1"/>
    <row r="960" s="19" customFormat="1"/>
    <row r="961" s="19" customFormat="1"/>
    <row r="962" s="19" customFormat="1"/>
    <row r="963" s="19" customFormat="1"/>
    <row r="964" s="19" customFormat="1"/>
    <row r="965" s="19" customFormat="1"/>
    <row r="966" s="19" customFormat="1"/>
    <row r="967" s="19" customFormat="1"/>
    <row r="968" s="19" customFormat="1"/>
    <row r="969" s="19" customFormat="1"/>
  </sheetData>
  <sheetProtection password="DBE3" sheet="1" objects="1" scenarios="1" selectLockedCells="1"/>
  <mergeCells count="13">
    <mergeCell ref="A31:C31"/>
    <mergeCell ref="A32:C32"/>
    <mergeCell ref="A34:C34"/>
    <mergeCell ref="C4:L4"/>
    <mergeCell ref="A2:AB2"/>
    <mergeCell ref="A28:C28"/>
    <mergeCell ref="A29:C29"/>
    <mergeCell ref="A26:C26"/>
    <mergeCell ref="A4:B5"/>
    <mergeCell ref="N4:O5"/>
    <mergeCell ref="P4:S4"/>
    <mergeCell ref="N6:N21"/>
    <mergeCell ref="A6:A21"/>
  </mergeCells>
  <dataValidations count="1">
    <dataValidation type="list" allowBlank="1" showInputMessage="1" showErrorMessage="1" sqref="D26">
      <mc:AlternateContent xmlns:x12ac="http://schemas.microsoft.com/office/spreadsheetml/2011/1/ac" xmlns:mc="http://schemas.openxmlformats.org/markup-compatibility/2006">
        <mc:Choice Requires="x12ac">
          <x12ac:list>"0,01","0,05"</x12ac:list>
        </mc:Choice>
        <mc:Fallback>
          <formula1>"0,01,0,05"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opLeftCell="A15" workbookViewId="0">
      <selection activeCell="A18" sqref="A18"/>
    </sheetView>
  </sheetViews>
  <sheetFormatPr defaultRowHeight="15"/>
  <sheetData>
    <row r="1" spans="1:11" ht="15.75" thickBot="1">
      <c r="A1" s="1"/>
      <c r="B1" s="89" t="s">
        <v>4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ht="15.75" thickBot="1">
      <c r="A2" s="2" t="s">
        <v>5</v>
      </c>
      <c r="B2" s="14">
        <v>3</v>
      </c>
      <c r="C2" s="3">
        <v>4</v>
      </c>
      <c r="D2" s="4">
        <v>5</v>
      </c>
      <c r="E2" s="3">
        <v>6</v>
      </c>
      <c r="F2" s="4">
        <v>7</v>
      </c>
      <c r="G2" s="3">
        <v>8</v>
      </c>
      <c r="H2" s="4">
        <v>9</v>
      </c>
      <c r="I2" s="3">
        <v>10</v>
      </c>
      <c r="J2" s="4">
        <v>11</v>
      </c>
      <c r="K2" s="3">
        <v>12</v>
      </c>
    </row>
    <row r="3" spans="1:11">
      <c r="A3" s="5">
        <v>3</v>
      </c>
      <c r="B3" s="6">
        <v>6</v>
      </c>
      <c r="C3" s="7">
        <v>7.4</v>
      </c>
      <c r="D3" s="6">
        <v>8.5299999999999994</v>
      </c>
      <c r="E3" s="7">
        <v>9.86</v>
      </c>
      <c r="F3" s="6">
        <v>11.24</v>
      </c>
      <c r="G3" s="7">
        <v>12.57</v>
      </c>
      <c r="H3" s="6">
        <v>13.88</v>
      </c>
      <c r="I3" s="7">
        <v>15.19</v>
      </c>
      <c r="J3" s="6">
        <v>16.48</v>
      </c>
      <c r="K3" s="7">
        <v>17.760000000000002</v>
      </c>
    </row>
    <row r="4" spans="1:11">
      <c r="A4" s="8">
        <v>4</v>
      </c>
      <c r="B4" s="6">
        <v>6.5</v>
      </c>
      <c r="C4" s="7">
        <v>7.8</v>
      </c>
      <c r="D4" s="6">
        <v>8.8000000000000007</v>
      </c>
      <c r="E4" s="7">
        <v>10.24</v>
      </c>
      <c r="F4" s="6">
        <v>11.63</v>
      </c>
      <c r="G4" s="7">
        <v>12.99</v>
      </c>
      <c r="H4" s="6">
        <v>14.34</v>
      </c>
      <c r="I4" s="7">
        <v>15.67</v>
      </c>
      <c r="J4" s="6">
        <v>16.98</v>
      </c>
      <c r="K4" s="7">
        <v>18.3</v>
      </c>
    </row>
    <row r="5" spans="1:11" ht="15.75" thickBot="1">
      <c r="A5" s="8">
        <v>5</v>
      </c>
      <c r="B5" s="6">
        <v>6.4</v>
      </c>
      <c r="C5" s="7">
        <v>7.8</v>
      </c>
      <c r="D5" s="6">
        <v>8.99</v>
      </c>
      <c r="E5" s="7">
        <v>10.43</v>
      </c>
      <c r="F5" s="6">
        <v>11.84</v>
      </c>
      <c r="G5" s="7">
        <v>13.23</v>
      </c>
      <c r="H5" s="6">
        <v>14.59</v>
      </c>
      <c r="I5" s="7">
        <v>15.93</v>
      </c>
      <c r="J5" s="6">
        <v>17.27</v>
      </c>
      <c r="K5" s="7">
        <v>18.600000000000001</v>
      </c>
    </row>
    <row r="6" spans="1:11">
      <c r="A6" s="5">
        <v>6</v>
      </c>
      <c r="B6" s="9">
        <v>7</v>
      </c>
      <c r="C6" s="10">
        <v>7.6</v>
      </c>
      <c r="D6" s="9">
        <v>9.08</v>
      </c>
      <c r="E6" s="10">
        <v>10.54</v>
      </c>
      <c r="F6" s="9">
        <v>11.97</v>
      </c>
      <c r="G6" s="10">
        <v>13.38</v>
      </c>
      <c r="H6" s="9">
        <v>14.76</v>
      </c>
      <c r="I6" s="10">
        <v>16.12</v>
      </c>
      <c r="J6" s="9">
        <v>17.399999999999999</v>
      </c>
      <c r="K6" s="10">
        <v>18.8</v>
      </c>
    </row>
    <row r="7" spans="1:11">
      <c r="A7" s="8">
        <v>7</v>
      </c>
      <c r="B7" s="6">
        <v>7.1429999999999998</v>
      </c>
      <c r="C7" s="7">
        <v>7.8</v>
      </c>
      <c r="D7" s="6">
        <v>9.11</v>
      </c>
      <c r="E7" s="7">
        <v>10.62</v>
      </c>
      <c r="F7" s="6">
        <v>12.07</v>
      </c>
      <c r="G7" s="7">
        <v>13.48</v>
      </c>
      <c r="H7" s="6">
        <v>14.87</v>
      </c>
      <c r="I7" s="7">
        <v>16.23</v>
      </c>
      <c r="J7" s="6">
        <v>17.600000000000001</v>
      </c>
      <c r="K7" s="7">
        <v>18.899999999999999</v>
      </c>
    </row>
    <row r="8" spans="1:11">
      <c r="A8" s="8">
        <v>8</v>
      </c>
      <c r="B8" s="6">
        <v>6.25</v>
      </c>
      <c r="C8" s="7">
        <v>7.65</v>
      </c>
      <c r="D8" s="6">
        <v>9.19</v>
      </c>
      <c r="E8" s="7">
        <v>10.68</v>
      </c>
      <c r="F8" s="6">
        <v>12.14</v>
      </c>
      <c r="G8" s="7">
        <v>13.56</v>
      </c>
      <c r="H8" s="6">
        <v>14.95</v>
      </c>
      <c r="I8" s="7">
        <v>16.32</v>
      </c>
      <c r="J8" s="6">
        <v>17.7</v>
      </c>
      <c r="K8" s="7">
        <v>19</v>
      </c>
    </row>
    <row r="9" spans="1:11">
      <c r="A9" s="8">
        <v>9</v>
      </c>
      <c r="B9" s="6">
        <v>6.2220000000000004</v>
      </c>
      <c r="C9" s="7">
        <v>7.66</v>
      </c>
      <c r="D9" s="6">
        <v>9.2200000000000006</v>
      </c>
      <c r="E9" s="7">
        <v>10.73</v>
      </c>
      <c r="F9" s="6">
        <v>12.19</v>
      </c>
      <c r="G9" s="7">
        <v>13.61</v>
      </c>
      <c r="H9" s="6">
        <v>15.02</v>
      </c>
      <c r="I9" s="7">
        <v>16.399999999999999</v>
      </c>
      <c r="J9" s="6">
        <v>17.7</v>
      </c>
      <c r="K9" s="7">
        <v>19.100000000000001</v>
      </c>
    </row>
    <row r="10" spans="1:11" ht="15.75" thickBot="1">
      <c r="A10" s="11">
        <v>10</v>
      </c>
      <c r="B10" s="12">
        <v>6.2</v>
      </c>
      <c r="C10" s="13">
        <v>7.67</v>
      </c>
      <c r="D10" s="12">
        <v>9.25</v>
      </c>
      <c r="E10" s="13">
        <v>10.76</v>
      </c>
      <c r="F10" s="12">
        <v>12.23</v>
      </c>
      <c r="G10" s="13">
        <v>13.66</v>
      </c>
      <c r="H10" s="12">
        <v>15.07</v>
      </c>
      <c r="I10" s="13">
        <v>16.440000000000001</v>
      </c>
      <c r="J10" s="12">
        <v>17.8</v>
      </c>
      <c r="K10" s="13">
        <v>19.2</v>
      </c>
    </row>
    <row r="11" spans="1:11">
      <c r="A11" s="8">
        <v>11</v>
      </c>
      <c r="B11" s="6">
        <v>6.5449999999999999</v>
      </c>
      <c r="C11" s="7">
        <v>7.68</v>
      </c>
      <c r="D11" s="6">
        <v>9.27</v>
      </c>
      <c r="E11" s="7">
        <v>10.79</v>
      </c>
      <c r="F11" s="6">
        <v>12.27</v>
      </c>
      <c r="G11" s="7">
        <v>13.7</v>
      </c>
      <c r="H11" s="6">
        <v>15.11</v>
      </c>
      <c r="I11" s="7">
        <v>16.48</v>
      </c>
      <c r="J11" s="6">
        <v>17.899999999999999</v>
      </c>
      <c r="K11" s="7">
        <v>19.2</v>
      </c>
    </row>
    <row r="12" spans="1:11">
      <c r="A12" s="8">
        <v>12</v>
      </c>
      <c r="B12" s="6">
        <v>6.1669999999999998</v>
      </c>
      <c r="C12" s="7">
        <v>7.7</v>
      </c>
      <c r="D12" s="6">
        <v>9.2899999999999991</v>
      </c>
      <c r="E12" s="7">
        <v>10.81</v>
      </c>
      <c r="F12" s="6">
        <v>12.29</v>
      </c>
      <c r="G12" s="7">
        <v>13.73</v>
      </c>
      <c r="H12" s="6">
        <v>15.15</v>
      </c>
      <c r="I12" s="7">
        <v>16.53</v>
      </c>
      <c r="J12" s="6">
        <v>17.899999999999999</v>
      </c>
      <c r="K12" s="7">
        <v>19.3</v>
      </c>
    </row>
    <row r="13" spans="1:11">
      <c r="A13" s="8">
        <v>13</v>
      </c>
      <c r="B13" s="6">
        <v>6</v>
      </c>
      <c r="C13" s="7">
        <v>7.7</v>
      </c>
      <c r="D13" s="6">
        <v>9.3000000000000007</v>
      </c>
      <c r="E13" s="7">
        <v>10.83</v>
      </c>
      <c r="F13" s="6">
        <v>12.32</v>
      </c>
      <c r="G13" s="7">
        <v>13.76</v>
      </c>
      <c r="H13" s="6">
        <v>15.17</v>
      </c>
      <c r="I13" s="7">
        <v>16.559999999999999</v>
      </c>
      <c r="J13" s="6">
        <v>17.899999999999999</v>
      </c>
      <c r="K13" s="7">
        <v>19.3</v>
      </c>
    </row>
    <row r="14" spans="1:11">
      <c r="A14" s="8">
        <v>14</v>
      </c>
      <c r="B14" s="6">
        <v>6.1429999999999998</v>
      </c>
      <c r="C14" s="7">
        <v>7.71</v>
      </c>
      <c r="D14" s="6">
        <v>9.32</v>
      </c>
      <c r="E14" s="7">
        <v>10.85</v>
      </c>
      <c r="F14" s="6">
        <v>12.34</v>
      </c>
      <c r="G14" s="7">
        <v>13.78</v>
      </c>
      <c r="H14" s="6">
        <v>15.19</v>
      </c>
      <c r="I14" s="7">
        <v>16.579999999999998</v>
      </c>
      <c r="J14" s="6">
        <v>17.899999999999999</v>
      </c>
      <c r="K14" s="7">
        <v>19.3</v>
      </c>
    </row>
    <row r="15" spans="1:11" ht="15.75" thickBot="1">
      <c r="A15" s="8">
        <v>15</v>
      </c>
      <c r="B15" s="6">
        <v>6.4</v>
      </c>
      <c r="C15" s="7">
        <v>7.72</v>
      </c>
      <c r="D15" s="6">
        <v>9.33</v>
      </c>
      <c r="E15" s="7">
        <v>10.87</v>
      </c>
      <c r="F15" s="6">
        <v>12.35</v>
      </c>
      <c r="G15" s="7">
        <v>13.8</v>
      </c>
      <c r="H15" s="6">
        <v>15.2</v>
      </c>
      <c r="I15" s="7">
        <v>16.600000000000001</v>
      </c>
      <c r="J15" s="6">
        <v>18</v>
      </c>
      <c r="K15" s="7">
        <v>19.3</v>
      </c>
    </row>
    <row r="16" spans="1:11">
      <c r="A16" s="5">
        <v>16</v>
      </c>
      <c r="B16" s="9">
        <v>5.99</v>
      </c>
      <c r="C16" s="10">
        <v>7.73</v>
      </c>
      <c r="D16" s="9">
        <v>9.34</v>
      </c>
      <c r="E16" s="10">
        <v>10.88</v>
      </c>
      <c r="F16" s="9">
        <v>12.37</v>
      </c>
      <c r="G16" s="10">
        <v>13.81</v>
      </c>
      <c r="H16" s="9">
        <v>15.23</v>
      </c>
      <c r="I16" s="10">
        <v>16.600000000000001</v>
      </c>
      <c r="J16" s="9">
        <v>18</v>
      </c>
      <c r="K16" s="10">
        <v>19.3</v>
      </c>
    </row>
    <row r="17" spans="1:11" ht="15.75" thickBot="1">
      <c r="A17" s="11">
        <v>20</v>
      </c>
      <c r="B17" s="12">
        <v>5.99</v>
      </c>
      <c r="C17" s="13">
        <v>7.74</v>
      </c>
      <c r="D17" s="12">
        <v>9.3699999999999992</v>
      </c>
      <c r="E17" s="13">
        <v>10.92</v>
      </c>
      <c r="F17" s="12">
        <v>12.41</v>
      </c>
      <c r="G17" s="13">
        <v>13.8</v>
      </c>
      <c r="H17" s="12">
        <v>15.3</v>
      </c>
      <c r="I17" s="13">
        <v>16.7</v>
      </c>
      <c r="J17" s="12">
        <v>18</v>
      </c>
      <c r="K17" s="13">
        <v>19.399999999999999</v>
      </c>
    </row>
    <row r="18" spans="1:11" ht="15.75" thickBot="1">
      <c r="A18" s="11">
        <v>21</v>
      </c>
      <c r="B18" s="12">
        <v>5.99</v>
      </c>
      <c r="C18" s="13">
        <v>7.82</v>
      </c>
      <c r="D18" s="12">
        <v>9.49</v>
      </c>
      <c r="E18" s="13">
        <v>11.07</v>
      </c>
      <c r="F18" s="12">
        <v>12.59</v>
      </c>
      <c r="G18" s="13">
        <v>14.07</v>
      </c>
      <c r="H18" s="12">
        <v>15.51</v>
      </c>
      <c r="I18" s="13">
        <v>16.920000000000002</v>
      </c>
      <c r="J18" s="12">
        <v>18.309999999999999</v>
      </c>
      <c r="K18" s="13">
        <v>19.68</v>
      </c>
    </row>
    <row r="19" spans="1:11" ht="15.75" thickBot="1"/>
    <row r="20" spans="1:11" ht="15.75" thickBot="1">
      <c r="A20" s="1"/>
      <c r="B20" s="89" t="s">
        <v>4</v>
      </c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15.75" thickBot="1">
      <c r="A21" s="2" t="s">
        <v>5</v>
      </c>
      <c r="B21" s="14">
        <v>3</v>
      </c>
      <c r="C21" s="3">
        <v>4</v>
      </c>
      <c r="D21" s="4">
        <v>5</v>
      </c>
      <c r="E21" s="3">
        <v>6</v>
      </c>
      <c r="F21" s="4">
        <v>7</v>
      </c>
      <c r="G21" s="3">
        <v>8</v>
      </c>
      <c r="H21" s="4">
        <v>9</v>
      </c>
      <c r="I21" s="3">
        <v>10</v>
      </c>
      <c r="J21" s="4">
        <v>11</v>
      </c>
      <c r="K21" s="3">
        <v>12</v>
      </c>
    </row>
    <row r="22" spans="1:11">
      <c r="A22" s="5">
        <v>3</v>
      </c>
      <c r="B22" s="6" t="s">
        <v>6</v>
      </c>
      <c r="C22" s="7">
        <v>9</v>
      </c>
      <c r="D22" s="6">
        <v>10.130000000000001</v>
      </c>
      <c r="E22" s="7">
        <v>11.76</v>
      </c>
      <c r="F22" s="6">
        <v>13.26</v>
      </c>
      <c r="G22" s="7">
        <v>14.78</v>
      </c>
      <c r="H22" s="6">
        <v>16.28</v>
      </c>
      <c r="I22" s="7">
        <v>17.739999999999998</v>
      </c>
      <c r="J22" s="6">
        <v>19.190000000000001</v>
      </c>
      <c r="K22" s="7">
        <v>20.61</v>
      </c>
    </row>
    <row r="23" spans="1:11">
      <c r="A23" s="8">
        <v>4</v>
      </c>
      <c r="B23" s="6">
        <v>8</v>
      </c>
      <c r="C23" s="7">
        <v>9.6</v>
      </c>
      <c r="D23" s="6">
        <v>11.2</v>
      </c>
      <c r="E23" s="7">
        <v>12.59</v>
      </c>
      <c r="F23" s="6">
        <v>14.19</v>
      </c>
      <c r="G23" s="7">
        <v>15.75</v>
      </c>
      <c r="H23" s="6">
        <v>17.28</v>
      </c>
      <c r="I23" s="7">
        <v>18.77</v>
      </c>
      <c r="J23" s="6">
        <v>20.239999999999998</v>
      </c>
      <c r="K23" s="7">
        <v>21.7</v>
      </c>
    </row>
    <row r="24" spans="1:11" ht="15.75" thickBot="1">
      <c r="A24" s="8">
        <v>5</v>
      </c>
      <c r="B24" s="6">
        <v>8.4</v>
      </c>
      <c r="C24" s="7">
        <v>9.9600000000000009</v>
      </c>
      <c r="D24" s="6">
        <v>11.43</v>
      </c>
      <c r="E24" s="7">
        <v>13.11</v>
      </c>
      <c r="F24" s="6">
        <v>14.74</v>
      </c>
      <c r="G24" s="7">
        <v>16.32</v>
      </c>
      <c r="H24" s="6">
        <v>17.86</v>
      </c>
      <c r="I24" s="7">
        <v>19.37</v>
      </c>
      <c r="J24" s="6">
        <v>20.86</v>
      </c>
      <c r="K24" s="7">
        <v>22.3</v>
      </c>
    </row>
    <row r="25" spans="1:11">
      <c r="A25" s="5">
        <v>6</v>
      </c>
      <c r="B25" s="9">
        <v>9</v>
      </c>
      <c r="C25" s="10">
        <v>10.199999999999999</v>
      </c>
      <c r="D25" s="9">
        <v>11.75</v>
      </c>
      <c r="E25" s="10">
        <v>13.45</v>
      </c>
      <c r="F25" s="9">
        <v>15.1</v>
      </c>
      <c r="G25" s="10">
        <v>16.690000000000001</v>
      </c>
      <c r="H25" s="9">
        <v>18.25</v>
      </c>
      <c r="I25" s="10">
        <v>19.77</v>
      </c>
      <c r="J25" s="9">
        <v>21.3</v>
      </c>
      <c r="K25" s="10">
        <v>22.7</v>
      </c>
    </row>
    <row r="26" spans="1:11">
      <c r="A26" s="8">
        <v>7</v>
      </c>
      <c r="B26" s="6">
        <v>8.8569999999999993</v>
      </c>
      <c r="C26" s="7">
        <v>10.371</v>
      </c>
      <c r="D26" s="6">
        <v>11.97</v>
      </c>
      <c r="E26" s="7">
        <v>13.69</v>
      </c>
      <c r="F26" s="6">
        <v>15.35</v>
      </c>
      <c r="G26" s="7">
        <v>16.95</v>
      </c>
      <c r="H26" s="6">
        <v>18.510000000000002</v>
      </c>
      <c r="I26" s="7">
        <v>20.04</v>
      </c>
      <c r="J26" s="6">
        <v>21.5</v>
      </c>
      <c r="K26" s="7">
        <v>23</v>
      </c>
    </row>
    <row r="27" spans="1:11">
      <c r="A27" s="8">
        <v>8</v>
      </c>
      <c r="B27" s="6">
        <v>9</v>
      </c>
      <c r="C27" s="7">
        <v>10.35</v>
      </c>
      <c r="D27" s="6">
        <v>12.14</v>
      </c>
      <c r="E27" s="7">
        <v>13.87</v>
      </c>
      <c r="F27" s="6">
        <v>15.53</v>
      </c>
      <c r="G27" s="7">
        <v>17.149999999999999</v>
      </c>
      <c r="H27" s="6">
        <v>18.71</v>
      </c>
      <c r="I27" s="7">
        <v>20.239999999999998</v>
      </c>
      <c r="J27" s="6">
        <v>21.8</v>
      </c>
      <c r="K27" s="7">
        <v>23.2</v>
      </c>
    </row>
    <row r="28" spans="1:11">
      <c r="A28" s="8">
        <v>9</v>
      </c>
      <c r="B28" s="6">
        <v>8.6669999999999998</v>
      </c>
      <c r="C28" s="7">
        <v>10.44</v>
      </c>
      <c r="D28" s="6">
        <v>12.27</v>
      </c>
      <c r="E28" s="7">
        <v>14.01</v>
      </c>
      <c r="F28" s="6">
        <v>15.68</v>
      </c>
      <c r="G28" s="7">
        <v>17.29</v>
      </c>
      <c r="H28" s="6">
        <v>18.87</v>
      </c>
      <c r="I28" s="7">
        <v>20.420000000000002</v>
      </c>
      <c r="J28" s="6">
        <v>21.9</v>
      </c>
      <c r="K28" s="7">
        <v>23.4</v>
      </c>
    </row>
    <row r="29" spans="1:11" ht="15.75" thickBot="1">
      <c r="A29" s="11">
        <v>10</v>
      </c>
      <c r="B29" s="12">
        <v>9.6</v>
      </c>
      <c r="C29" s="13">
        <v>10.53</v>
      </c>
      <c r="D29" s="12">
        <v>12.38</v>
      </c>
      <c r="E29" s="13">
        <v>14.12</v>
      </c>
      <c r="F29" s="12">
        <v>15.79</v>
      </c>
      <c r="G29" s="13">
        <v>17.41</v>
      </c>
      <c r="H29" s="12">
        <v>19</v>
      </c>
      <c r="I29" s="13">
        <v>20.53</v>
      </c>
      <c r="J29" s="12">
        <v>22</v>
      </c>
      <c r="K29" s="13">
        <v>23.5</v>
      </c>
    </row>
    <row r="30" spans="1:11">
      <c r="A30" s="8">
        <v>11</v>
      </c>
      <c r="B30" s="6">
        <v>9.4550000000000001</v>
      </c>
      <c r="C30" s="7">
        <v>10.6</v>
      </c>
      <c r="D30" s="6">
        <v>12.46</v>
      </c>
      <c r="E30" s="7">
        <v>14.21</v>
      </c>
      <c r="F30" s="6">
        <v>15.89</v>
      </c>
      <c r="G30" s="7">
        <v>17.52</v>
      </c>
      <c r="H30" s="6">
        <v>19.100000000000001</v>
      </c>
      <c r="I30" s="7">
        <v>20.64</v>
      </c>
      <c r="J30" s="6">
        <v>22.1</v>
      </c>
      <c r="K30" s="7">
        <v>23.6</v>
      </c>
    </row>
    <row r="31" spans="1:11">
      <c r="A31" s="8">
        <v>12</v>
      </c>
      <c r="B31" s="6">
        <v>9.5</v>
      </c>
      <c r="C31" s="7">
        <v>10.68</v>
      </c>
      <c r="D31" s="6">
        <v>12.53</v>
      </c>
      <c r="E31" s="7">
        <v>14.28</v>
      </c>
      <c r="F31" s="6">
        <v>15.96</v>
      </c>
      <c r="G31" s="7">
        <v>17.59</v>
      </c>
      <c r="H31" s="6">
        <v>19.190000000000001</v>
      </c>
      <c r="I31" s="7">
        <v>20.73</v>
      </c>
      <c r="J31" s="6">
        <v>22.2</v>
      </c>
      <c r="K31" s="7">
        <v>23.7</v>
      </c>
    </row>
    <row r="32" spans="1:11">
      <c r="A32" s="8">
        <v>13</v>
      </c>
      <c r="B32" s="6">
        <v>9.3849999999999998</v>
      </c>
      <c r="C32" s="7">
        <v>10.72</v>
      </c>
      <c r="D32" s="6">
        <v>12.58</v>
      </c>
      <c r="E32" s="7">
        <v>14.34</v>
      </c>
      <c r="F32" s="6">
        <v>16.03</v>
      </c>
      <c r="G32" s="7">
        <v>17.670000000000002</v>
      </c>
      <c r="H32" s="6">
        <v>19.25</v>
      </c>
      <c r="I32" s="7">
        <v>20.8</v>
      </c>
      <c r="J32" s="6">
        <v>22.3</v>
      </c>
      <c r="K32" s="7">
        <v>23.8</v>
      </c>
    </row>
    <row r="33" spans="1:11">
      <c r="A33" s="8">
        <v>14</v>
      </c>
      <c r="B33" s="6">
        <v>9</v>
      </c>
      <c r="C33" s="7">
        <v>10.76</v>
      </c>
      <c r="D33" s="6">
        <v>12.64</v>
      </c>
      <c r="E33" s="7">
        <v>14.4</v>
      </c>
      <c r="F33" s="6">
        <v>16.09</v>
      </c>
      <c r="G33" s="7">
        <v>17.72</v>
      </c>
      <c r="H33" s="6">
        <v>19.309999999999999</v>
      </c>
      <c r="I33" s="7">
        <v>20.86</v>
      </c>
      <c r="J33" s="6">
        <v>22.4</v>
      </c>
      <c r="K33" s="7">
        <v>23.9</v>
      </c>
    </row>
    <row r="34" spans="1:11" ht="15.75" thickBot="1">
      <c r="A34" s="8">
        <v>15</v>
      </c>
      <c r="B34" s="6">
        <v>8.9329999999999998</v>
      </c>
      <c r="C34" s="7">
        <v>10.8</v>
      </c>
      <c r="D34" s="6">
        <v>12.68</v>
      </c>
      <c r="E34" s="7">
        <v>14.44</v>
      </c>
      <c r="F34" s="6">
        <v>16.14</v>
      </c>
      <c r="G34" s="7">
        <v>17.78</v>
      </c>
      <c r="H34" s="6">
        <v>19.350000000000001</v>
      </c>
      <c r="I34" s="7">
        <v>20.9</v>
      </c>
      <c r="J34" s="6">
        <v>22.4</v>
      </c>
      <c r="K34" s="7">
        <v>23.9</v>
      </c>
    </row>
    <row r="35" spans="1:11">
      <c r="A35" s="5">
        <v>16</v>
      </c>
      <c r="B35" s="9">
        <v>8.7899999999999991</v>
      </c>
      <c r="C35" s="10">
        <v>10.84</v>
      </c>
      <c r="D35" s="9">
        <v>12.72</v>
      </c>
      <c r="E35" s="10">
        <v>14.48</v>
      </c>
      <c r="F35" s="9">
        <v>16.18</v>
      </c>
      <c r="G35" s="10">
        <v>17.809999999999999</v>
      </c>
      <c r="H35" s="9">
        <v>19.399999999999999</v>
      </c>
      <c r="I35" s="10">
        <v>20.9</v>
      </c>
      <c r="J35" s="9">
        <v>22.5</v>
      </c>
      <c r="K35" s="10">
        <v>24</v>
      </c>
    </row>
    <row r="36" spans="1:11" ht="15.75" thickBot="1">
      <c r="A36" s="11">
        <v>20</v>
      </c>
      <c r="B36" s="12">
        <v>8.8699999999999992</v>
      </c>
      <c r="C36" s="13">
        <v>10.94</v>
      </c>
      <c r="D36" s="12">
        <v>12.83</v>
      </c>
      <c r="E36" s="13">
        <v>14.6</v>
      </c>
      <c r="F36" s="12">
        <v>16.3</v>
      </c>
      <c r="G36" s="13">
        <v>18</v>
      </c>
      <c r="H36" s="12">
        <v>19.5</v>
      </c>
      <c r="I36" s="13">
        <v>21.1</v>
      </c>
      <c r="J36" s="12">
        <v>22.6</v>
      </c>
      <c r="K36" s="13">
        <v>24.1</v>
      </c>
    </row>
    <row r="37" spans="1:11" ht="15.75" thickBot="1">
      <c r="A37" s="11">
        <v>21</v>
      </c>
      <c r="B37" s="12">
        <v>9.2100000000000009</v>
      </c>
      <c r="C37" s="13">
        <v>11.45</v>
      </c>
      <c r="D37" s="12">
        <v>13.28</v>
      </c>
      <c r="E37" s="13">
        <v>15.09</v>
      </c>
      <c r="F37" s="12">
        <v>16.809999999999999</v>
      </c>
      <c r="G37" s="13">
        <v>18.48</v>
      </c>
      <c r="H37" s="12">
        <v>20.09</v>
      </c>
      <c r="I37" s="13">
        <v>21.67</v>
      </c>
      <c r="J37" s="12">
        <v>23.21</v>
      </c>
      <c r="K37" s="13">
        <v>24.73</v>
      </c>
    </row>
  </sheetData>
  <sheetProtection password="DBE3" sheet="1" objects="1" scenarios="1" selectLockedCells="1" selectUnlockedCells="1"/>
  <mergeCells count="2">
    <mergeCell ref="B1:K1"/>
    <mergeCell ref="B20:K20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8"/>
  <sheetViews>
    <sheetView workbookViewId="0">
      <selection activeCell="L1" sqref="L1"/>
    </sheetView>
  </sheetViews>
  <sheetFormatPr defaultRowHeight="15"/>
  <sheetData>
    <row r="1" spans="1:12" s="60" customFormat="1" ht="23.25">
      <c r="A1" s="60" t="s">
        <v>24</v>
      </c>
      <c r="L1" s="61" t="s">
        <v>25</v>
      </c>
    </row>
    <row r="2" spans="1:12" s="19" customFormat="1"/>
    <row r="3" spans="1:12" s="19" customFormat="1">
      <c r="A3" s="90" t="s">
        <v>16</v>
      </c>
      <c r="B3" s="90"/>
      <c r="C3" s="53">
        <f>IF('Friedmanův test'!D26=0.05,VLOOKUP('Friedmanův test'!D28,'Kritické hodnoty pro post hoc'!A2:I18,'Friedmanův test'!D29-1,1),VLOOKUP('Friedmanův test'!D28,'Kritické hodnoty pro post hoc'!A21:I37,'Friedmanův test'!D29-1,1))</f>
        <v>11.5</v>
      </c>
    </row>
    <row r="4" spans="1:12" s="19" customFormat="1">
      <c r="A4" s="49"/>
      <c r="B4" s="49"/>
      <c r="C4" s="50"/>
    </row>
    <row r="5" spans="1:12" s="19" customFormat="1">
      <c r="A5" s="91" t="s">
        <v>17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2" s="19" customFormat="1">
      <c r="A6" s="34" t="s">
        <v>18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1"/>
    </row>
    <row r="7" spans="1:12" s="19" customFormat="1">
      <c r="A7" s="54">
        <v>1</v>
      </c>
      <c r="B7" s="55" t="str">
        <f>"-"</f>
        <v>-</v>
      </c>
      <c r="C7" s="56">
        <f>IF(AND($A7&lt;='Friedmanův test'!$D$29,C$6&lt;='Friedmanův test'!$D$29),ABS(HLOOKUP($A7,'Friedmanův test'!$P$5:$Y$23,19,1)-HLOOKUP(C$6,'Friedmanův test'!$P$5:$Y$23,19,1)),"")</f>
        <v>2</v>
      </c>
      <c r="D7" s="56">
        <f>IF(AND($A7&lt;='Friedmanův test'!$D$29,D$6&lt;='Friedmanův test'!$D$29),ABS(HLOOKUP($A7,'Friedmanův test'!$P$5:$Y$23,19,1)-HLOOKUP(D$6,'Friedmanův test'!$P$5:$Y$23,19,1)),"")</f>
        <v>7.5</v>
      </c>
      <c r="E7" s="56">
        <f>IF(AND($A7&lt;='Friedmanův test'!$D$29,E$6&lt;='Friedmanův test'!$D$29),ABS(HLOOKUP($A7,'Friedmanův test'!$P$5:$Y$23,19,1)-HLOOKUP(E$6,'Friedmanův test'!$P$5:$Y$23,19,1)),"")</f>
        <v>14.5</v>
      </c>
      <c r="F7" s="56" t="str">
        <f>IF(AND($A7&lt;='Friedmanův test'!$D$29,F$6&lt;='Friedmanův test'!$D$29),ABS(HLOOKUP($A7,'Friedmanův test'!$P$5:$Y$23,19,1)-HLOOKUP(F$6,'Friedmanův test'!$P$5:$Y$23,19,1)),"")</f>
        <v/>
      </c>
      <c r="G7" s="56" t="str">
        <f>IF(AND($A7&lt;='Friedmanův test'!$D$29,G$6&lt;='Friedmanův test'!$D$29),ABS(HLOOKUP($A7,'Friedmanův test'!$P$5:$Y$23,19,1)-HLOOKUP(G$6,'Friedmanův test'!$P$5:$Y$23,19,1)),"")</f>
        <v/>
      </c>
      <c r="H7" s="56" t="str">
        <f>IF(AND($A7&lt;='Friedmanův test'!$D$29,H$6&lt;='Friedmanův test'!$D$29),ABS(HLOOKUP($A7,'Friedmanův test'!$P$5:$Y$23,19,1)-HLOOKUP(H$6,'Friedmanův test'!$P$5:$Y$23,19,1)),"")</f>
        <v/>
      </c>
      <c r="I7" s="56" t="str">
        <f>IF(AND($A7&lt;='Friedmanův test'!$D$29,I$6&lt;='Friedmanův test'!$D$29),ABS(HLOOKUP($A7,'Friedmanův test'!$P$5:$Y$23,19,1)-HLOOKUP(I$6,'Friedmanův test'!$P$5:$Y$23,19,1)),"")</f>
        <v/>
      </c>
      <c r="J7" s="56" t="str">
        <f>IF(AND($A7&lt;='Friedmanův test'!$D$29,J$6&lt;='Friedmanův test'!$D$29),ABS(HLOOKUP($A7,'Friedmanův test'!$P$5:$Y$23,19,1)-HLOOKUP(J$6,'Friedmanův test'!$P$5:$Y$23,19,1)),"")</f>
        <v/>
      </c>
      <c r="K7" s="56" t="str">
        <f>IF(AND($A7&lt;='Friedmanův test'!$D$29,K$6&lt;='Friedmanův test'!$D$29),ABS(HLOOKUP($A7,'Friedmanův test'!$P$5:$Y$23,19,1)-HLOOKUP(K$6,'Friedmanův test'!$P$5:$Y$23,19,1)),"")</f>
        <v/>
      </c>
      <c r="L7" s="51"/>
    </row>
    <row r="8" spans="1:12" s="19" customFormat="1">
      <c r="A8" s="54">
        <v>2</v>
      </c>
      <c r="B8" s="56"/>
      <c r="C8" s="33" t="s">
        <v>6</v>
      </c>
      <c r="D8" s="56">
        <f>IF(AND($A8&lt;='Friedmanův test'!$D$29,D$6&lt;='Friedmanův test'!$D$29),ABS(HLOOKUP($A8,'Friedmanův test'!$P$5:$Y$23,19,1)-HLOOKUP(D$6,'Friedmanův test'!$P$5:$Y$23,19,1)),"")</f>
        <v>5.5</v>
      </c>
      <c r="E8" s="56">
        <f>IF(AND($A8&lt;='Friedmanův test'!$D$29,E$6&lt;='Friedmanův test'!$D$29),ABS(HLOOKUP($A8,'Friedmanův test'!$P$5:$Y$23,19,1)-HLOOKUP(E$6,'Friedmanův test'!$P$5:$Y$23,19,1)),"")</f>
        <v>12.5</v>
      </c>
      <c r="F8" s="56" t="str">
        <f>IF(AND($A8&lt;='Friedmanův test'!$D$29,F$6&lt;='Friedmanův test'!$D$29),ABS(HLOOKUP($A8,'Friedmanův test'!$P$5:$Y$23,19,1)-HLOOKUP(F$6,'Friedmanův test'!$P$5:$Y$23,19,1)),"")</f>
        <v/>
      </c>
      <c r="G8" s="56" t="str">
        <f>IF(AND($A8&lt;='Friedmanův test'!$D$29,G$6&lt;='Friedmanův test'!$D$29),ABS(HLOOKUP($A8,'Friedmanův test'!$P$5:$Y$23,19,1)-HLOOKUP(G$6,'Friedmanův test'!$P$5:$Y$23,19,1)),"")</f>
        <v/>
      </c>
      <c r="H8" s="56" t="str">
        <f>IF(AND($A8&lt;='Friedmanův test'!$D$29,H$6&lt;='Friedmanův test'!$D$29),ABS(HLOOKUP($A8,'Friedmanův test'!$P$5:$Y$23,19,1)-HLOOKUP(H$6,'Friedmanův test'!$P$5:$Y$23,19,1)),"")</f>
        <v/>
      </c>
      <c r="I8" s="56" t="str">
        <f>IF(AND($A8&lt;='Friedmanův test'!$D$29,I$6&lt;='Friedmanův test'!$D$29),ABS(HLOOKUP($A8,'Friedmanův test'!$P$5:$Y$23,19,1)-HLOOKUP(I$6,'Friedmanův test'!$P$5:$Y$23,19,1)),"")</f>
        <v/>
      </c>
      <c r="J8" s="56" t="str">
        <f>IF(AND($A8&lt;='Friedmanův test'!$D$29,J$6&lt;='Friedmanův test'!$D$29),ABS(HLOOKUP($A8,'Friedmanův test'!$P$5:$Y$23,19,1)-HLOOKUP(J$6,'Friedmanův test'!$P$5:$Y$23,19,1)),"")</f>
        <v/>
      </c>
      <c r="K8" s="56" t="str">
        <f>IF(AND($A8&lt;='Friedmanův test'!$D$29,K$6&lt;='Friedmanův test'!$D$29),ABS(HLOOKUP($A8,'Friedmanův test'!$P$5:$Y$23,19,1)-HLOOKUP(K$6,'Friedmanův test'!$P$5:$Y$23,19,1)),"")</f>
        <v/>
      </c>
      <c r="L8" s="51"/>
    </row>
    <row r="9" spans="1:12" s="19" customFormat="1">
      <c r="A9" s="54">
        <v>3</v>
      </c>
      <c r="B9" s="56"/>
      <c r="C9" s="57"/>
      <c r="D9" s="33" t="s">
        <v>6</v>
      </c>
      <c r="E9" s="56">
        <f>IF(AND($A9&lt;='Friedmanův test'!$D$29,E$6&lt;='Friedmanův test'!$D$29),ABS(HLOOKUP($A9,'Friedmanův test'!$P$5:$Y$23,19,1)-HLOOKUP(E$6,'Friedmanův test'!$P$5:$Y$23,19,1)),"")</f>
        <v>7</v>
      </c>
      <c r="F9" s="56" t="str">
        <f>IF(AND($A9&lt;='Friedmanův test'!$D$29,F$6&lt;='Friedmanův test'!$D$29),ABS(HLOOKUP($A9,'Friedmanův test'!$P$5:$Y$23,19,1)-HLOOKUP(F$6,'Friedmanův test'!$P$5:$Y$23,19,1)),"")</f>
        <v/>
      </c>
      <c r="G9" s="56" t="str">
        <f>IF(AND($A9&lt;='Friedmanův test'!$D$29,G$6&lt;='Friedmanův test'!$D$29),ABS(HLOOKUP($A9,'Friedmanův test'!$P$5:$Y$23,19,1)-HLOOKUP(G$6,'Friedmanův test'!$P$5:$Y$23,19,1)),"")</f>
        <v/>
      </c>
      <c r="H9" s="56" t="str">
        <f>IF(AND($A9&lt;='Friedmanův test'!$D$29,H$6&lt;='Friedmanův test'!$D$29),ABS(HLOOKUP($A9,'Friedmanův test'!$P$5:$Y$23,19,1)-HLOOKUP(H$6,'Friedmanův test'!$P$5:$Y$23,19,1)),"")</f>
        <v/>
      </c>
      <c r="I9" s="56" t="str">
        <f>IF(AND($A9&lt;='Friedmanův test'!$D$29,I$6&lt;='Friedmanův test'!$D$29),ABS(HLOOKUP($A9,'Friedmanův test'!$P$5:$Y$23,19,1)-HLOOKUP(I$6,'Friedmanův test'!$P$5:$Y$23,19,1)),"")</f>
        <v/>
      </c>
      <c r="J9" s="56" t="str">
        <f>IF(AND($A9&lt;='Friedmanův test'!$D$29,J$6&lt;='Friedmanův test'!$D$29),ABS(HLOOKUP($A9,'Friedmanův test'!$P$5:$Y$23,19,1)-HLOOKUP(J$6,'Friedmanův test'!$P$5:$Y$23,19,1)),"")</f>
        <v/>
      </c>
      <c r="K9" s="56" t="str">
        <f>IF(AND($A9&lt;='Friedmanův test'!$D$29,K$6&lt;='Friedmanův test'!$D$29),ABS(HLOOKUP($A9,'Friedmanův test'!$P$5:$Y$23,19,1)-HLOOKUP(K$6,'Friedmanův test'!$P$5:$Y$23,19,1)),"")</f>
        <v/>
      </c>
      <c r="L9" s="51"/>
    </row>
    <row r="10" spans="1:12" s="19" customFormat="1">
      <c r="A10" s="54">
        <v>4</v>
      </c>
      <c r="B10" s="56"/>
      <c r="C10" s="56"/>
      <c r="D10" s="56"/>
      <c r="E10" s="33" t="s">
        <v>6</v>
      </c>
      <c r="F10" s="56" t="str">
        <f>IF(AND($A10&lt;='Friedmanův test'!$D$29,F$6&lt;='Friedmanův test'!$D$29),ABS(HLOOKUP($A10,'Friedmanův test'!$P$5:$Y$23,19,1)-HLOOKUP(F$6,'Friedmanův test'!$P$5:$Y$23,19,1)),"")</f>
        <v/>
      </c>
      <c r="G10" s="56" t="str">
        <f>IF(AND($A10&lt;='Friedmanův test'!$D$29,G$6&lt;='Friedmanův test'!$D$29),ABS(HLOOKUP($A10,'Friedmanův test'!$P$5:$Y$23,19,1)-HLOOKUP(G$6,'Friedmanův test'!$P$5:$Y$23,19,1)),"")</f>
        <v/>
      </c>
      <c r="H10" s="56" t="str">
        <f>IF(AND($A10&lt;='Friedmanův test'!$D$29,H$6&lt;='Friedmanův test'!$D$29),ABS(HLOOKUP($A10,'Friedmanův test'!$P$5:$Y$23,19,1)-HLOOKUP(H$6,'Friedmanův test'!$P$5:$Y$23,19,1)),"")</f>
        <v/>
      </c>
      <c r="I10" s="56" t="str">
        <f>IF(AND($A10&lt;='Friedmanův test'!$D$29,I$6&lt;='Friedmanův test'!$D$29),ABS(HLOOKUP($A10,'Friedmanův test'!$P$5:$Y$23,19,1)-HLOOKUP(I$6,'Friedmanův test'!$P$5:$Y$23,19,1)),"")</f>
        <v/>
      </c>
      <c r="J10" s="56" t="str">
        <f>IF(AND($A10&lt;='Friedmanův test'!$D$29,J$6&lt;='Friedmanův test'!$D$29),ABS(HLOOKUP($A10,'Friedmanův test'!$P$5:$Y$23,19,1)-HLOOKUP(J$6,'Friedmanův test'!$P$5:$Y$23,19,1)),"")</f>
        <v/>
      </c>
      <c r="K10" s="56" t="str">
        <f>IF(AND($A10&lt;='Friedmanův test'!$D$29,K$6&lt;='Friedmanův test'!$D$29),ABS(HLOOKUP($A10,'Friedmanův test'!$P$5:$Y$23,19,1)-HLOOKUP(K$6,'Friedmanův test'!$P$5:$Y$23,19,1)),"")</f>
        <v/>
      </c>
      <c r="L10" s="51"/>
    </row>
    <row r="11" spans="1:12" s="19" customFormat="1">
      <c r="A11" s="54">
        <v>5</v>
      </c>
      <c r="B11" s="57"/>
      <c r="C11" s="56"/>
      <c r="D11" s="56"/>
      <c r="E11" s="56"/>
      <c r="F11" s="33" t="s">
        <v>6</v>
      </c>
      <c r="G11" s="56" t="str">
        <f>IF(AND($A11&lt;='Friedmanův test'!$D$29,G$6&lt;='Friedmanův test'!$D$29),ABS(HLOOKUP($A11,'Friedmanův test'!$P$5:$Y$23,19,1)-HLOOKUP(G$6,'Friedmanův test'!$P$5:$Y$23,19,1)),"")</f>
        <v/>
      </c>
      <c r="H11" s="56" t="str">
        <f>IF(AND($A11&lt;='Friedmanův test'!$D$29,H$6&lt;='Friedmanův test'!$D$29),ABS(HLOOKUP($A11,'Friedmanův test'!$P$5:$Y$23,19,1)-HLOOKUP(H$6,'Friedmanův test'!$P$5:$Y$23,19,1)),"")</f>
        <v/>
      </c>
      <c r="I11" s="56" t="str">
        <f>IF(AND($A11&lt;='Friedmanův test'!$D$29,I$6&lt;='Friedmanův test'!$D$29),ABS(HLOOKUP($A11,'Friedmanův test'!$P$5:$Y$23,19,1)-HLOOKUP(I$6,'Friedmanův test'!$P$5:$Y$23,19,1)),"")</f>
        <v/>
      </c>
      <c r="J11" s="56" t="str">
        <f>IF(AND($A11&lt;='Friedmanův test'!$D$29,J$6&lt;='Friedmanův test'!$D$29),ABS(HLOOKUP($A11,'Friedmanův test'!$P$5:$Y$23,19,1)-HLOOKUP(J$6,'Friedmanův test'!$P$5:$Y$23,19,1)),"")</f>
        <v/>
      </c>
      <c r="K11" s="56" t="str">
        <f>IF(AND($A11&lt;='Friedmanův test'!$D$29,K$6&lt;='Friedmanův test'!$D$29),ABS(HLOOKUP($A11,'Friedmanův test'!$P$5:$Y$23,19,1)-HLOOKUP(K$6,'Friedmanův test'!$P$5:$Y$23,19,1)),"")</f>
        <v/>
      </c>
      <c r="L11" s="51"/>
    </row>
    <row r="12" spans="1:12" s="19" customFormat="1">
      <c r="A12" s="54">
        <v>6</v>
      </c>
      <c r="B12" s="56"/>
      <c r="C12" s="57"/>
      <c r="D12" s="56"/>
      <c r="E12" s="56"/>
      <c r="F12" s="56"/>
      <c r="G12" s="33" t="s">
        <v>6</v>
      </c>
      <c r="H12" s="56" t="str">
        <f>IF(AND($A12&lt;='Friedmanův test'!$D$29,H$6&lt;='Friedmanův test'!$D$29),ABS(HLOOKUP($A12,'Friedmanův test'!$P$5:$Y$23,19,1)-HLOOKUP(H$6,'Friedmanův test'!$P$5:$Y$23,19,1)),"")</f>
        <v/>
      </c>
      <c r="I12" s="56" t="str">
        <f>IF(AND($A12&lt;='Friedmanův test'!$D$29,I$6&lt;='Friedmanův test'!$D$29),ABS(HLOOKUP($A12,'Friedmanův test'!$P$5:$Y$23,19,1)-HLOOKUP(I$6,'Friedmanův test'!$P$5:$Y$23,19,1)),"")</f>
        <v/>
      </c>
      <c r="J12" s="56" t="str">
        <f>IF(AND($A12&lt;='Friedmanův test'!$D$29,J$6&lt;='Friedmanův test'!$D$29),ABS(HLOOKUP($A12,'Friedmanův test'!$P$5:$Y$23,19,1)-HLOOKUP(J$6,'Friedmanův test'!$P$5:$Y$23,19,1)),"")</f>
        <v/>
      </c>
      <c r="K12" s="56" t="str">
        <f>IF(AND($A12&lt;='Friedmanův test'!$D$29,K$6&lt;='Friedmanův test'!$D$29),ABS(HLOOKUP($A12,'Friedmanův test'!$P$5:$Y$23,19,1)-HLOOKUP(K$6,'Friedmanův test'!$P$5:$Y$23,19,1)),"")</f>
        <v/>
      </c>
      <c r="L12" s="51"/>
    </row>
    <row r="13" spans="1:12" s="19" customFormat="1">
      <c r="A13" s="54">
        <v>7</v>
      </c>
      <c r="B13" s="56"/>
      <c r="C13" s="56"/>
      <c r="D13" s="56"/>
      <c r="E13" s="56"/>
      <c r="F13" s="56"/>
      <c r="G13" s="56"/>
      <c r="H13" s="33" t="s">
        <v>6</v>
      </c>
      <c r="I13" s="56" t="str">
        <f>IF(AND($A13&lt;='Friedmanův test'!$D$29,I$6&lt;='Friedmanův test'!$D$29),ABS(HLOOKUP($A13,'Friedmanův test'!$P$5:$Y$23,19,1)-HLOOKUP(I$6,'Friedmanův test'!$P$5:$Y$23,19,1)),"")</f>
        <v/>
      </c>
      <c r="J13" s="56" t="str">
        <f>IF(AND($A13&lt;='Friedmanův test'!$D$29,J$6&lt;='Friedmanův test'!$D$29),ABS(HLOOKUP($A13,'Friedmanův test'!$P$5:$Y$23,19,1)-HLOOKUP(J$6,'Friedmanův test'!$P$5:$Y$23,19,1)),"")</f>
        <v/>
      </c>
      <c r="K13" s="56" t="str">
        <f>IF(AND($A13&lt;='Friedmanův test'!$D$29,K$6&lt;='Friedmanův test'!$D$29),ABS(HLOOKUP($A13,'Friedmanův test'!$P$5:$Y$23,19,1)-HLOOKUP(K$6,'Friedmanův test'!$P$5:$Y$23,19,1)),"")</f>
        <v/>
      </c>
      <c r="L13" s="51"/>
    </row>
    <row r="14" spans="1:12" s="19" customFormat="1">
      <c r="A14" s="54">
        <v>8</v>
      </c>
      <c r="B14" s="56"/>
      <c r="C14" s="56"/>
      <c r="D14" s="56"/>
      <c r="E14" s="56"/>
      <c r="F14" s="56"/>
      <c r="G14" s="56"/>
      <c r="H14" s="56"/>
      <c r="I14" s="33" t="s">
        <v>6</v>
      </c>
      <c r="J14" s="56" t="str">
        <f>IF(AND($A14&lt;='Friedmanův test'!$D$29,J$6&lt;='Friedmanův test'!$D$29),ABS(HLOOKUP($A14,'Friedmanův test'!$P$5:$Y$23,19,1)-HLOOKUP(J$6,'Friedmanův test'!$P$5:$Y$23,19,1)),"")</f>
        <v/>
      </c>
      <c r="K14" s="56" t="str">
        <f>IF(AND($A14&lt;='Friedmanův test'!$D$29,K$6&lt;='Friedmanův test'!$D$29),ABS(HLOOKUP($A14,'Friedmanův test'!$P$5:$Y$23,19,1)-HLOOKUP(K$6,'Friedmanův test'!$P$5:$Y$23,19,1)),"")</f>
        <v/>
      </c>
      <c r="L14" s="51"/>
    </row>
    <row r="15" spans="1:12" s="19" customFormat="1">
      <c r="A15" s="54">
        <v>9</v>
      </c>
      <c r="B15" s="56"/>
      <c r="C15" s="56"/>
      <c r="D15" s="56"/>
      <c r="E15" s="56"/>
      <c r="F15" s="56"/>
      <c r="G15" s="56"/>
      <c r="H15" s="56"/>
      <c r="I15" s="56"/>
      <c r="J15" s="33" t="s">
        <v>6</v>
      </c>
      <c r="K15" s="56" t="str">
        <f>IF(AND($A15&lt;='Friedmanův test'!$D$29,K$6&lt;='Friedmanův test'!$D$29),ABS(HLOOKUP($A15,'Friedmanův test'!$P$5:$Y$23,19,1)-HLOOKUP(K$6,'Friedmanův test'!$P$5:$Y$23,19,1)),"")</f>
        <v/>
      </c>
      <c r="L15" s="51"/>
    </row>
    <row r="16" spans="1:12" s="19" customFormat="1">
      <c r="A16" s="54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33" t="s">
        <v>6</v>
      </c>
      <c r="L16" s="51"/>
    </row>
    <row r="17" spans="1:12" s="19" customForma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s="18" customFormat="1">
      <c r="A18" s="41" t="str">
        <f>CONCATENATE(" Statisticky významný rozdíl mezi skupinami je na hladině významnosti ",'Friedmanův test'!D26," indikován červeným zbarvením příslušného pole znaménkového schématu.")</f>
        <v xml:space="preserve"> Statisticky významný rozdíl mezi skupinami je na hladině významnosti 0,05 indikován červeným zbarvením příslušného pole znaménkového schématu.</v>
      </c>
      <c r="B18" s="58"/>
      <c r="C18" s="59"/>
      <c r="D18" s="58"/>
      <c r="E18" s="58"/>
      <c r="F18" s="58"/>
      <c r="G18" s="58"/>
      <c r="H18" s="58"/>
      <c r="I18" s="58"/>
      <c r="J18" s="58"/>
      <c r="K18" s="58"/>
      <c r="L18" s="58"/>
    </row>
    <row r="19" spans="1:12" s="19" customForma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s="19" customForma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s="19" customForma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s="19" customForma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s="19" customFormat="1"/>
    <row r="24" spans="1:12" s="19" customFormat="1"/>
    <row r="25" spans="1:12" s="19" customFormat="1"/>
    <row r="26" spans="1:12" s="19" customFormat="1"/>
    <row r="27" spans="1:12" s="19" customFormat="1"/>
    <row r="28" spans="1:12" s="19" customFormat="1"/>
    <row r="29" spans="1:12" s="19" customFormat="1"/>
    <row r="30" spans="1:12" s="19" customFormat="1"/>
    <row r="31" spans="1:12" s="19" customFormat="1"/>
    <row r="32" spans="1:12" s="19" customFormat="1"/>
    <row r="33" s="19" customFormat="1"/>
    <row r="34" s="19" customFormat="1"/>
    <row r="35" s="19" customFormat="1"/>
    <row r="36" s="19" customFormat="1"/>
    <row r="37" s="19" customFormat="1"/>
    <row r="38" s="19" customFormat="1"/>
    <row r="39" s="19" customFormat="1"/>
    <row r="40" s="19" customFormat="1"/>
    <row r="41" s="19" customFormat="1"/>
    <row r="42" s="19" customFormat="1"/>
    <row r="43" s="19" customFormat="1"/>
    <row r="44" s="19" customFormat="1"/>
    <row r="45" s="19" customFormat="1"/>
    <row r="46" s="19" customFormat="1"/>
    <row r="47" s="19" customFormat="1"/>
    <row r="4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  <row r="187" s="19" customFormat="1"/>
    <row r="188" s="19" customFormat="1"/>
    <row r="189" s="19" customFormat="1"/>
    <row r="190" s="19" customFormat="1"/>
    <row r="191" s="19" customFormat="1"/>
    <row r="192" s="19" customFormat="1"/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  <row r="304" s="19" customFormat="1"/>
    <row r="305" s="19" customFormat="1"/>
    <row r="306" s="19" customFormat="1"/>
    <row r="307" s="19" customFormat="1"/>
    <row r="308" s="19" customFormat="1"/>
    <row r="309" s="19" customFormat="1"/>
    <row r="310" s="19" customFormat="1"/>
    <row r="311" s="19" customFormat="1"/>
    <row r="312" s="19" customFormat="1"/>
    <row r="313" s="19" customFormat="1"/>
    <row r="314" s="19" customFormat="1"/>
    <row r="315" s="19" customFormat="1"/>
    <row r="316" s="19" customFormat="1"/>
    <row r="317" s="19" customFormat="1"/>
    <row r="318" s="19" customFormat="1"/>
    <row r="319" s="19" customFormat="1"/>
    <row r="320" s="19" customFormat="1"/>
    <row r="321" s="19" customFormat="1"/>
    <row r="322" s="19" customFormat="1"/>
    <row r="323" s="19" customFormat="1"/>
    <row r="324" s="19" customFormat="1"/>
    <row r="325" s="19" customFormat="1"/>
    <row r="326" s="19" customFormat="1"/>
    <row r="327" s="19" customFormat="1"/>
    <row r="328" s="19" customFormat="1"/>
    <row r="329" s="19" customFormat="1"/>
    <row r="330" s="19" customFormat="1"/>
    <row r="331" s="19" customFormat="1"/>
    <row r="332" s="19" customFormat="1"/>
    <row r="333" s="19" customFormat="1"/>
    <row r="334" s="19" customFormat="1"/>
    <row r="335" s="19" customFormat="1"/>
    <row r="336" s="19" customFormat="1"/>
    <row r="337" s="19" customFormat="1"/>
    <row r="338" s="19" customFormat="1"/>
    <row r="339" s="19" customFormat="1"/>
    <row r="340" s="19" customFormat="1"/>
    <row r="341" s="19" customFormat="1"/>
    <row r="342" s="19" customFormat="1"/>
    <row r="343" s="19" customFormat="1"/>
    <row r="344" s="19" customFormat="1"/>
    <row r="345" s="19" customFormat="1"/>
    <row r="346" s="19" customFormat="1"/>
    <row r="347" s="19" customFormat="1"/>
    <row r="348" s="19" customFormat="1"/>
    <row r="349" s="19" customFormat="1"/>
    <row r="350" s="19" customFormat="1"/>
    <row r="351" s="19" customFormat="1"/>
    <row r="352" s="19" customFormat="1"/>
    <row r="353" s="19" customFormat="1"/>
    <row r="354" s="19" customFormat="1"/>
    <row r="355" s="19" customFormat="1"/>
    <row r="356" s="19" customFormat="1"/>
    <row r="357" s="19" customFormat="1"/>
    <row r="358" s="19" customFormat="1"/>
    <row r="359" s="19" customFormat="1"/>
    <row r="360" s="19" customFormat="1"/>
    <row r="361" s="19" customFormat="1"/>
    <row r="362" s="19" customFormat="1"/>
    <row r="363" s="19" customFormat="1"/>
    <row r="364" s="19" customFormat="1"/>
    <row r="365" s="19" customFormat="1"/>
    <row r="366" s="19" customFormat="1"/>
    <row r="367" s="19" customFormat="1"/>
    <row r="368" s="19" customFormat="1"/>
    <row r="369" s="19" customFormat="1"/>
    <row r="370" s="19" customFormat="1"/>
    <row r="371" s="19" customFormat="1"/>
    <row r="372" s="19" customFormat="1"/>
    <row r="373" s="19" customFormat="1"/>
    <row r="374" s="19" customFormat="1"/>
    <row r="375" s="19" customFormat="1"/>
    <row r="376" s="19" customFormat="1"/>
    <row r="377" s="19" customFormat="1"/>
    <row r="378" s="19" customFormat="1"/>
    <row r="379" s="19" customFormat="1"/>
    <row r="380" s="19" customFormat="1"/>
    <row r="381" s="19" customFormat="1"/>
    <row r="382" s="19" customFormat="1"/>
    <row r="383" s="19" customFormat="1"/>
    <row r="384" s="19" customFormat="1"/>
    <row r="385" s="19" customFormat="1"/>
    <row r="386" s="19" customFormat="1"/>
    <row r="387" s="19" customFormat="1"/>
    <row r="388" s="19" customFormat="1"/>
    <row r="389" s="19" customFormat="1"/>
    <row r="390" s="19" customFormat="1"/>
    <row r="391" s="19" customFormat="1"/>
    <row r="392" s="19" customFormat="1"/>
    <row r="393" s="19" customFormat="1"/>
    <row r="394" s="19" customFormat="1"/>
    <row r="395" s="19" customFormat="1"/>
    <row r="396" s="19" customFormat="1"/>
    <row r="397" s="19" customFormat="1"/>
    <row r="398" s="19" customFormat="1"/>
    <row r="399" s="19" customFormat="1"/>
    <row r="400" s="19" customFormat="1"/>
    <row r="401" s="19" customFormat="1"/>
    <row r="402" s="19" customFormat="1"/>
    <row r="403" s="19" customFormat="1"/>
    <row r="404" s="19" customFormat="1"/>
    <row r="405" s="19" customFormat="1"/>
    <row r="406" s="19" customFormat="1"/>
    <row r="407" s="19" customFormat="1"/>
    <row r="408" s="19" customFormat="1"/>
    <row r="409" s="19" customFormat="1"/>
    <row r="410" s="19" customFormat="1"/>
    <row r="411" s="19" customFormat="1"/>
    <row r="412" s="19" customFormat="1"/>
    <row r="413" s="19" customFormat="1"/>
    <row r="414" s="19" customFormat="1"/>
    <row r="415" s="19" customFormat="1"/>
    <row r="416" s="19" customFormat="1"/>
    <row r="417" s="19" customFormat="1"/>
    <row r="418" s="19" customFormat="1"/>
    <row r="419" s="19" customFormat="1"/>
    <row r="420" s="19" customFormat="1"/>
    <row r="421" s="19" customFormat="1"/>
    <row r="422" s="19" customFormat="1"/>
    <row r="423" s="19" customFormat="1"/>
    <row r="424" s="19" customFormat="1"/>
    <row r="425" s="19" customFormat="1"/>
    <row r="426" s="19" customFormat="1"/>
    <row r="427" s="19" customFormat="1"/>
    <row r="428" s="19" customFormat="1"/>
    <row r="429" s="19" customFormat="1"/>
    <row r="430" s="19" customFormat="1"/>
    <row r="431" s="19" customFormat="1"/>
    <row r="432" s="19" customFormat="1"/>
    <row r="433" s="19" customFormat="1"/>
    <row r="434" s="19" customFormat="1"/>
    <row r="435" s="19" customFormat="1"/>
    <row r="436" s="19" customFormat="1"/>
    <row r="437" s="19" customFormat="1"/>
    <row r="438" s="19" customFormat="1"/>
    <row r="439" s="19" customFormat="1"/>
    <row r="440" s="19" customFormat="1"/>
    <row r="441" s="19" customFormat="1"/>
    <row r="442" s="19" customFormat="1"/>
    <row r="443" s="19" customFormat="1"/>
    <row r="444" s="19" customFormat="1"/>
    <row r="445" s="19" customFormat="1"/>
    <row r="446" s="19" customFormat="1"/>
    <row r="447" s="19" customFormat="1"/>
    <row r="448" s="19" customFormat="1"/>
    <row r="449" s="19" customFormat="1"/>
    <row r="450" s="19" customFormat="1"/>
    <row r="451" s="19" customFormat="1"/>
    <row r="452" s="19" customFormat="1"/>
    <row r="453" s="19" customFormat="1"/>
    <row r="454" s="19" customFormat="1"/>
    <row r="455" s="19" customFormat="1"/>
    <row r="456" s="19" customFormat="1"/>
    <row r="457" s="19" customFormat="1"/>
    <row r="458" s="19" customFormat="1"/>
    <row r="459" s="19" customFormat="1"/>
    <row r="460" s="19" customFormat="1"/>
    <row r="461" s="19" customFormat="1"/>
    <row r="462" s="19" customFormat="1"/>
    <row r="463" s="19" customFormat="1"/>
    <row r="464" s="19" customFormat="1"/>
    <row r="465" s="19" customFormat="1"/>
    <row r="466" s="19" customFormat="1"/>
    <row r="467" s="19" customFormat="1"/>
    <row r="468" s="19" customFormat="1"/>
    <row r="469" s="19" customFormat="1"/>
    <row r="470" s="19" customFormat="1"/>
    <row r="471" s="19" customFormat="1"/>
    <row r="472" s="19" customFormat="1"/>
    <row r="473" s="19" customFormat="1"/>
    <row r="474" s="19" customFormat="1"/>
    <row r="475" s="19" customFormat="1"/>
    <row r="476" s="19" customFormat="1"/>
    <row r="477" s="19" customFormat="1"/>
    <row r="478" s="19" customFormat="1"/>
    <row r="479" s="19" customFormat="1"/>
    <row r="480" s="19" customFormat="1"/>
    <row r="481" s="19" customFormat="1"/>
    <row r="482" s="19" customFormat="1"/>
    <row r="483" s="19" customFormat="1"/>
    <row r="484" s="19" customFormat="1"/>
    <row r="485" s="19" customFormat="1"/>
    <row r="486" s="19" customFormat="1"/>
    <row r="487" s="19" customFormat="1"/>
    <row r="488" s="19" customFormat="1"/>
    <row r="489" s="19" customFormat="1"/>
    <row r="490" s="19" customFormat="1"/>
    <row r="491" s="19" customFormat="1"/>
    <row r="492" s="19" customFormat="1"/>
    <row r="493" s="19" customFormat="1"/>
    <row r="494" s="19" customFormat="1"/>
    <row r="495" s="19" customFormat="1"/>
    <row r="496" s="19" customFormat="1"/>
    <row r="497" s="19" customFormat="1"/>
    <row r="498" s="19" customFormat="1"/>
    <row r="499" s="19" customFormat="1"/>
    <row r="500" s="19" customFormat="1"/>
    <row r="501" s="19" customFormat="1"/>
    <row r="502" s="19" customFormat="1"/>
    <row r="503" s="19" customFormat="1"/>
    <row r="504" s="19" customFormat="1"/>
    <row r="505" s="19" customFormat="1"/>
    <row r="506" s="19" customFormat="1"/>
    <row r="507" s="19" customFormat="1"/>
    <row r="508" s="19" customFormat="1"/>
    <row r="509" s="19" customFormat="1"/>
    <row r="510" s="19" customFormat="1"/>
    <row r="511" s="19" customFormat="1"/>
    <row r="512" s="19" customFormat="1"/>
    <row r="513" s="19" customFormat="1"/>
    <row r="514" s="19" customFormat="1"/>
    <row r="515" s="19" customFormat="1"/>
    <row r="516" s="19" customFormat="1"/>
    <row r="517" s="19" customFormat="1"/>
    <row r="518" s="19" customFormat="1"/>
    <row r="519" s="19" customFormat="1"/>
    <row r="520" s="19" customFormat="1"/>
    <row r="521" s="19" customFormat="1"/>
    <row r="522" s="19" customFormat="1"/>
    <row r="523" s="19" customFormat="1"/>
    <row r="524" s="19" customFormat="1"/>
    <row r="525" s="19" customFormat="1"/>
    <row r="526" s="19" customFormat="1"/>
    <row r="527" s="19" customFormat="1"/>
    <row r="528" s="19" customFormat="1"/>
    <row r="529" s="19" customFormat="1"/>
    <row r="530" s="19" customFormat="1"/>
    <row r="531" s="19" customFormat="1"/>
    <row r="532" s="19" customFormat="1"/>
    <row r="533" s="19" customFormat="1"/>
    <row r="534" s="19" customFormat="1"/>
    <row r="535" s="19" customFormat="1"/>
    <row r="536" s="19" customFormat="1"/>
    <row r="537" s="19" customFormat="1"/>
    <row r="538" s="19" customFormat="1"/>
    <row r="539" s="19" customFormat="1"/>
    <row r="540" s="19" customFormat="1"/>
    <row r="541" s="19" customFormat="1"/>
    <row r="542" s="19" customFormat="1"/>
    <row r="543" s="19" customFormat="1"/>
    <row r="544" s="19" customFormat="1"/>
    <row r="545" s="19" customFormat="1"/>
    <row r="546" s="19" customFormat="1"/>
    <row r="547" s="19" customFormat="1"/>
    <row r="548" s="19" customFormat="1"/>
    <row r="549" s="19" customFormat="1"/>
    <row r="550" s="19" customFormat="1"/>
    <row r="551" s="19" customFormat="1"/>
    <row r="552" s="19" customFormat="1"/>
    <row r="553" s="19" customFormat="1"/>
    <row r="554" s="19" customFormat="1"/>
    <row r="555" s="19" customFormat="1"/>
    <row r="556" s="19" customFormat="1"/>
    <row r="557" s="19" customFormat="1"/>
    <row r="558" s="19" customFormat="1"/>
    <row r="559" s="19" customFormat="1"/>
    <row r="560" s="19" customFormat="1"/>
    <row r="561" s="19" customFormat="1"/>
    <row r="562" s="19" customFormat="1"/>
    <row r="563" s="19" customFormat="1"/>
    <row r="564" s="19" customFormat="1"/>
    <row r="565" s="19" customFormat="1"/>
    <row r="566" s="19" customFormat="1"/>
    <row r="567" s="19" customFormat="1"/>
    <row r="568" s="19" customFormat="1"/>
    <row r="569" s="19" customFormat="1"/>
    <row r="570" s="19" customFormat="1"/>
    <row r="571" s="19" customFormat="1"/>
    <row r="572" s="19" customFormat="1"/>
    <row r="573" s="19" customFormat="1"/>
    <row r="574" s="19" customFormat="1"/>
    <row r="575" s="19" customFormat="1"/>
    <row r="576" s="19" customFormat="1"/>
    <row r="577" s="19" customFormat="1"/>
    <row r="578" s="19" customFormat="1"/>
    <row r="579" s="19" customFormat="1"/>
    <row r="580" s="19" customFormat="1"/>
    <row r="581" s="19" customFormat="1"/>
    <row r="582" s="19" customFormat="1"/>
    <row r="583" s="19" customFormat="1"/>
    <row r="584" s="19" customFormat="1"/>
    <row r="585" s="19" customFormat="1"/>
    <row r="586" s="19" customFormat="1"/>
    <row r="587" s="19" customFormat="1"/>
    <row r="588" s="19" customFormat="1"/>
    <row r="589" s="19" customFormat="1"/>
    <row r="590" s="19" customFormat="1"/>
    <row r="591" s="19" customFormat="1"/>
    <row r="592" s="19" customFormat="1"/>
    <row r="593" s="19" customFormat="1"/>
    <row r="594" s="19" customFormat="1"/>
    <row r="595" s="19" customFormat="1"/>
    <row r="596" s="19" customFormat="1"/>
    <row r="597" s="19" customFormat="1"/>
    <row r="598" s="19" customFormat="1"/>
    <row r="599" s="19" customFormat="1"/>
    <row r="600" s="19" customFormat="1"/>
    <row r="601" s="19" customFormat="1"/>
    <row r="602" s="19" customFormat="1"/>
    <row r="603" s="19" customFormat="1"/>
    <row r="604" s="19" customFormat="1"/>
    <row r="605" s="19" customFormat="1"/>
    <row r="606" s="19" customFormat="1"/>
    <row r="607" s="19" customFormat="1"/>
    <row r="608" s="19" customFormat="1"/>
    <row r="609" s="19" customFormat="1"/>
    <row r="610" s="19" customFormat="1"/>
    <row r="611" s="19" customFormat="1"/>
    <row r="612" s="19" customFormat="1"/>
    <row r="613" s="19" customFormat="1"/>
    <row r="614" s="19" customFormat="1"/>
    <row r="615" s="19" customFormat="1"/>
    <row r="616" s="19" customFormat="1"/>
    <row r="617" s="19" customFormat="1"/>
    <row r="618" s="19" customFormat="1"/>
    <row r="619" s="19" customFormat="1"/>
    <row r="620" s="19" customFormat="1"/>
    <row r="621" s="19" customFormat="1"/>
    <row r="622" s="19" customFormat="1"/>
    <row r="623" s="19" customFormat="1"/>
    <row r="624" s="19" customFormat="1"/>
    <row r="625" s="19" customFormat="1"/>
    <row r="626" s="19" customFormat="1"/>
    <row r="627" s="19" customFormat="1"/>
    <row r="628" s="19" customFormat="1"/>
    <row r="629" s="19" customFormat="1"/>
    <row r="630" s="19" customFormat="1"/>
    <row r="631" s="19" customFormat="1"/>
    <row r="632" s="19" customFormat="1"/>
    <row r="633" s="19" customFormat="1"/>
    <row r="634" s="19" customFormat="1"/>
    <row r="635" s="19" customFormat="1"/>
    <row r="636" s="19" customFormat="1"/>
    <row r="637" s="19" customFormat="1"/>
    <row r="638" s="19" customFormat="1"/>
    <row r="639" s="19" customFormat="1"/>
    <row r="640" s="19" customFormat="1"/>
    <row r="641" s="19" customFormat="1"/>
    <row r="642" s="19" customFormat="1"/>
    <row r="643" s="19" customFormat="1"/>
    <row r="644" s="19" customFormat="1"/>
    <row r="645" s="19" customFormat="1"/>
    <row r="646" s="19" customFormat="1"/>
    <row r="647" s="19" customFormat="1"/>
    <row r="648" s="19" customFormat="1"/>
    <row r="649" s="19" customFormat="1"/>
    <row r="650" s="19" customFormat="1"/>
    <row r="651" s="19" customFormat="1"/>
    <row r="652" s="19" customFormat="1"/>
    <row r="653" s="19" customFormat="1"/>
    <row r="654" s="19" customFormat="1"/>
    <row r="655" s="19" customFormat="1"/>
    <row r="656" s="19" customFormat="1"/>
    <row r="657" s="19" customFormat="1"/>
    <row r="658" s="19" customFormat="1"/>
    <row r="659" s="19" customFormat="1"/>
    <row r="660" s="19" customFormat="1"/>
    <row r="661" s="19" customFormat="1"/>
    <row r="662" s="19" customFormat="1"/>
    <row r="663" s="19" customFormat="1"/>
    <row r="664" s="19" customFormat="1"/>
    <row r="665" s="19" customFormat="1"/>
    <row r="666" s="19" customFormat="1"/>
    <row r="667" s="19" customFormat="1"/>
    <row r="668" s="19" customFormat="1"/>
    <row r="669" s="19" customFormat="1"/>
    <row r="670" s="19" customFormat="1"/>
    <row r="671" s="19" customFormat="1"/>
    <row r="672" s="19" customFormat="1"/>
    <row r="673" s="19" customFormat="1"/>
    <row r="674" s="19" customFormat="1"/>
    <row r="675" s="19" customFormat="1"/>
    <row r="676" s="19" customFormat="1"/>
    <row r="677" s="19" customFormat="1"/>
    <row r="678" s="19" customFormat="1"/>
    <row r="679" s="19" customFormat="1"/>
    <row r="680" s="19" customFormat="1"/>
    <row r="681" s="19" customFormat="1"/>
    <row r="682" s="19" customFormat="1"/>
    <row r="683" s="19" customFormat="1"/>
    <row r="684" s="19" customFormat="1"/>
    <row r="685" s="19" customFormat="1"/>
    <row r="686" s="19" customFormat="1"/>
    <row r="687" s="19" customFormat="1"/>
    <row r="688" s="19" customFormat="1"/>
    <row r="689" s="19" customFormat="1"/>
    <row r="690" s="19" customFormat="1"/>
    <row r="691" s="19" customFormat="1"/>
    <row r="692" s="19" customFormat="1"/>
    <row r="693" s="19" customFormat="1"/>
    <row r="694" s="19" customFormat="1"/>
    <row r="695" s="19" customFormat="1"/>
    <row r="696" s="19" customFormat="1"/>
    <row r="697" s="19" customFormat="1"/>
    <row r="698" s="19" customFormat="1"/>
    <row r="699" s="19" customFormat="1"/>
    <row r="700" s="19" customFormat="1"/>
    <row r="701" s="19" customFormat="1"/>
    <row r="702" s="19" customFormat="1"/>
    <row r="703" s="19" customFormat="1"/>
    <row r="704" s="19" customFormat="1"/>
    <row r="705" s="19" customFormat="1"/>
    <row r="706" s="19" customFormat="1"/>
    <row r="707" s="19" customFormat="1"/>
    <row r="708" s="19" customFormat="1"/>
    <row r="709" s="19" customFormat="1"/>
    <row r="710" s="19" customFormat="1"/>
    <row r="711" s="19" customFormat="1"/>
    <row r="712" s="19" customFormat="1"/>
    <row r="713" s="19" customFormat="1"/>
    <row r="714" s="19" customFormat="1"/>
    <row r="715" s="19" customFormat="1"/>
    <row r="716" s="19" customFormat="1"/>
    <row r="717" s="19" customFormat="1"/>
    <row r="718" s="19" customFormat="1"/>
    <row r="719" s="19" customFormat="1"/>
    <row r="720" s="19" customFormat="1"/>
    <row r="721" s="19" customFormat="1"/>
    <row r="722" s="19" customFormat="1"/>
    <row r="723" s="19" customFormat="1"/>
    <row r="724" s="19" customFormat="1"/>
    <row r="725" s="19" customFormat="1"/>
    <row r="726" s="19" customFormat="1"/>
    <row r="727" s="19" customFormat="1"/>
    <row r="728" s="19" customFormat="1"/>
    <row r="729" s="19" customFormat="1"/>
    <row r="730" s="19" customFormat="1"/>
    <row r="731" s="19" customFormat="1"/>
    <row r="732" s="19" customFormat="1"/>
    <row r="733" s="19" customFormat="1"/>
    <row r="734" s="19" customFormat="1"/>
    <row r="735" s="19" customFormat="1"/>
    <row r="736" s="19" customFormat="1"/>
    <row r="737" s="19" customFormat="1"/>
    <row r="738" s="19" customFormat="1"/>
    <row r="739" s="19" customFormat="1"/>
    <row r="740" s="19" customFormat="1"/>
    <row r="741" s="19" customFormat="1"/>
    <row r="742" s="19" customFormat="1"/>
    <row r="743" s="19" customFormat="1"/>
    <row r="744" s="19" customFormat="1"/>
    <row r="745" s="19" customFormat="1"/>
    <row r="746" s="19" customFormat="1"/>
    <row r="747" s="19" customFormat="1"/>
    <row r="748" s="19" customFormat="1"/>
    <row r="749" s="19" customFormat="1"/>
    <row r="750" s="19" customFormat="1"/>
    <row r="751" s="19" customFormat="1"/>
    <row r="752" s="19" customFormat="1"/>
    <row r="753" s="19" customFormat="1"/>
    <row r="754" s="19" customFormat="1"/>
    <row r="755" s="19" customFormat="1"/>
    <row r="756" s="19" customFormat="1"/>
    <row r="757" s="19" customFormat="1"/>
    <row r="758" s="19" customFormat="1"/>
    <row r="759" s="19" customFormat="1"/>
    <row r="760" s="19" customFormat="1"/>
    <row r="761" s="19" customFormat="1"/>
    <row r="762" s="19" customFormat="1"/>
    <row r="763" s="19" customFormat="1"/>
    <row r="764" s="19" customFormat="1"/>
    <row r="765" s="19" customFormat="1"/>
    <row r="766" s="19" customFormat="1"/>
    <row r="767" s="19" customFormat="1"/>
    <row r="768" s="19" customFormat="1"/>
    <row r="769" s="19" customFormat="1"/>
    <row r="770" s="19" customFormat="1"/>
    <row r="771" s="19" customFormat="1"/>
    <row r="772" s="19" customFormat="1"/>
    <row r="773" s="19" customFormat="1"/>
    <row r="774" s="19" customFormat="1"/>
    <row r="775" s="19" customFormat="1"/>
    <row r="776" s="19" customFormat="1"/>
    <row r="777" s="19" customFormat="1"/>
    <row r="778" s="19" customFormat="1"/>
    <row r="779" s="19" customFormat="1"/>
    <row r="780" s="19" customFormat="1"/>
    <row r="781" s="19" customFormat="1"/>
    <row r="782" s="19" customFormat="1"/>
    <row r="783" s="19" customFormat="1"/>
    <row r="784" s="19" customFormat="1"/>
    <row r="785" s="19" customFormat="1"/>
    <row r="786" s="19" customFormat="1"/>
    <row r="787" s="19" customFormat="1"/>
    <row r="788" s="19" customFormat="1"/>
    <row r="789" s="19" customFormat="1"/>
    <row r="790" s="19" customFormat="1"/>
    <row r="791" s="19" customFormat="1"/>
    <row r="792" s="19" customFormat="1"/>
    <row r="793" s="19" customFormat="1"/>
    <row r="794" s="19" customFormat="1"/>
    <row r="795" s="19" customFormat="1"/>
    <row r="796" s="19" customFormat="1"/>
    <row r="797" s="19" customFormat="1"/>
    <row r="798" s="19" customFormat="1"/>
    <row r="799" s="19" customFormat="1"/>
    <row r="800" s="19" customFormat="1"/>
    <row r="801" s="19" customFormat="1"/>
    <row r="802" s="19" customFormat="1"/>
    <row r="803" s="19" customFormat="1"/>
    <row r="804" s="19" customFormat="1"/>
    <row r="805" s="19" customFormat="1"/>
    <row r="806" s="19" customFormat="1"/>
    <row r="807" s="19" customFormat="1"/>
    <row r="808" s="19" customFormat="1"/>
    <row r="809" s="19" customFormat="1"/>
    <row r="810" s="19" customFormat="1"/>
    <row r="811" s="19" customFormat="1"/>
    <row r="812" s="19" customFormat="1"/>
    <row r="813" s="19" customFormat="1"/>
    <row r="814" s="19" customFormat="1"/>
    <row r="815" s="19" customFormat="1"/>
    <row r="816" s="19" customFormat="1"/>
    <row r="817" s="19" customFormat="1"/>
    <row r="818" s="19" customFormat="1"/>
    <row r="819" s="19" customFormat="1"/>
    <row r="820" s="19" customFormat="1"/>
    <row r="821" s="19" customFormat="1"/>
    <row r="822" s="19" customFormat="1"/>
    <row r="823" s="19" customFormat="1"/>
    <row r="824" s="19" customFormat="1"/>
    <row r="825" s="19" customFormat="1"/>
    <row r="826" s="19" customFormat="1"/>
    <row r="827" s="19" customFormat="1"/>
    <row r="828" s="19" customFormat="1"/>
    <row r="829" s="19" customFormat="1"/>
    <row r="830" s="19" customFormat="1"/>
    <row r="831" s="19" customFormat="1"/>
    <row r="832" s="19" customFormat="1"/>
    <row r="833" s="19" customFormat="1"/>
    <row r="834" s="19" customFormat="1"/>
    <row r="835" s="19" customFormat="1"/>
    <row r="836" s="19" customFormat="1"/>
    <row r="837" s="19" customFormat="1"/>
    <row r="838" s="19" customFormat="1"/>
    <row r="839" s="19" customFormat="1"/>
    <row r="840" s="19" customFormat="1"/>
    <row r="841" s="19" customFormat="1"/>
    <row r="842" s="19" customFormat="1"/>
    <row r="843" s="19" customFormat="1"/>
    <row r="844" s="19" customFormat="1"/>
    <row r="845" s="19" customFormat="1"/>
    <row r="846" s="19" customFormat="1"/>
    <row r="847" s="19" customFormat="1"/>
    <row r="848" s="19" customFormat="1"/>
    <row r="849" s="19" customFormat="1"/>
    <row r="850" s="19" customFormat="1"/>
    <row r="851" s="19" customFormat="1"/>
    <row r="852" s="19" customFormat="1"/>
    <row r="853" s="19" customFormat="1"/>
    <row r="854" s="19" customFormat="1"/>
    <row r="855" s="19" customFormat="1"/>
    <row r="856" s="19" customFormat="1"/>
    <row r="857" s="19" customFormat="1"/>
    <row r="858" s="19" customFormat="1"/>
    <row r="859" s="19" customFormat="1"/>
    <row r="860" s="19" customFormat="1"/>
    <row r="861" s="19" customFormat="1"/>
    <row r="862" s="19" customFormat="1"/>
    <row r="863" s="19" customFormat="1"/>
    <row r="864" s="19" customFormat="1"/>
    <row r="865" s="19" customFormat="1"/>
    <row r="866" s="19" customFormat="1"/>
    <row r="867" s="19" customFormat="1"/>
    <row r="868" s="19" customFormat="1"/>
    <row r="869" s="19" customFormat="1"/>
    <row r="870" s="19" customFormat="1"/>
    <row r="871" s="19" customFormat="1"/>
    <row r="872" s="19" customFormat="1"/>
    <row r="873" s="19" customFormat="1"/>
    <row r="874" s="19" customFormat="1"/>
    <row r="875" s="19" customFormat="1"/>
    <row r="876" s="19" customFormat="1"/>
    <row r="877" s="19" customFormat="1"/>
    <row r="878" s="19" customFormat="1"/>
    <row r="879" s="19" customFormat="1"/>
    <row r="880" s="19" customFormat="1"/>
    <row r="881" s="19" customFormat="1"/>
    <row r="882" s="19" customFormat="1"/>
    <row r="883" s="19" customFormat="1"/>
    <row r="884" s="19" customFormat="1"/>
    <row r="885" s="19" customFormat="1"/>
    <row r="886" s="19" customFormat="1"/>
    <row r="887" s="19" customFormat="1"/>
    <row r="888" s="19" customFormat="1"/>
    <row r="889" s="19" customFormat="1"/>
    <row r="890" s="19" customFormat="1"/>
    <row r="891" s="19" customFormat="1"/>
    <row r="892" s="19" customFormat="1"/>
    <row r="893" s="19" customFormat="1"/>
    <row r="894" s="19" customFormat="1"/>
    <row r="895" s="19" customFormat="1"/>
    <row r="896" s="19" customFormat="1"/>
    <row r="897" s="19" customFormat="1"/>
    <row r="898" s="19" customFormat="1"/>
  </sheetData>
  <sheetProtection password="DBE3" sheet="1" objects="1" scenarios="1" selectLockedCells="1" selectUnlockedCells="1"/>
  <mergeCells count="2">
    <mergeCell ref="A3:B3"/>
    <mergeCell ref="A5:K5"/>
  </mergeCells>
  <conditionalFormatting sqref="B8:B16 C9:C16 C7 D10:D16 D7:D8 E11:E16 E7:E9 F12:F16 F7:F10 G13:G16 G7:G11 H14:H16 H7:H12 I15:I16 I7:I13 J16 J7:J14 K7:K15">
    <cfRule type="containsText" dxfId="2" priority="4" operator="containsText" text="&quot;-&quot;">
      <formula>NOT(ISERROR(SEARCH("""-""",B7)))</formula>
    </cfRule>
    <cfRule type="containsBlanks" dxfId="1" priority="5">
      <formula>LEN(TRIM(B7))=0</formula>
    </cfRule>
    <cfRule type="cellIs" dxfId="0" priority="6" operator="greaterThan">
      <formula>$C$3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opLeftCell="A23" workbookViewId="0">
      <selection activeCell="K17" sqref="K17"/>
    </sheetView>
  </sheetViews>
  <sheetFormatPr defaultRowHeight="15"/>
  <sheetData>
    <row r="1" spans="1:9" ht="15.75" thickBot="1">
      <c r="A1" s="1"/>
      <c r="B1" s="89" t="s">
        <v>4</v>
      </c>
      <c r="C1" s="89"/>
      <c r="D1" s="89"/>
      <c r="E1" s="89"/>
      <c r="F1" s="89"/>
      <c r="G1" s="89"/>
      <c r="H1" s="89"/>
      <c r="I1" s="89"/>
    </row>
    <row r="2" spans="1:9" ht="15.75" thickBot="1">
      <c r="A2" s="2" t="s">
        <v>5</v>
      </c>
      <c r="B2" s="14">
        <v>3</v>
      </c>
      <c r="C2" s="3">
        <v>4</v>
      </c>
      <c r="D2" s="4">
        <v>5</v>
      </c>
      <c r="E2" s="3">
        <v>6</v>
      </c>
      <c r="F2" s="4">
        <v>7</v>
      </c>
      <c r="G2" s="3">
        <v>8</v>
      </c>
      <c r="H2" s="4">
        <v>9</v>
      </c>
      <c r="I2" s="3">
        <v>10</v>
      </c>
    </row>
    <row r="3" spans="1:9">
      <c r="A3" s="5">
        <v>1</v>
      </c>
      <c r="B3" s="6">
        <v>3.3</v>
      </c>
      <c r="C3" s="7">
        <v>4.7</v>
      </c>
      <c r="D3" s="6">
        <v>6.1</v>
      </c>
      <c r="E3" s="7">
        <v>7.5</v>
      </c>
      <c r="F3" s="6">
        <v>9</v>
      </c>
      <c r="G3" s="7">
        <v>10.5</v>
      </c>
      <c r="H3" s="6">
        <v>12</v>
      </c>
      <c r="I3" s="7">
        <v>13.5</v>
      </c>
    </row>
    <row r="4" spans="1:9">
      <c r="A4" s="8">
        <v>2</v>
      </c>
      <c r="B4" s="6">
        <v>4.7</v>
      </c>
      <c r="C4" s="7">
        <v>6.6</v>
      </c>
      <c r="D4" s="6">
        <v>8.6</v>
      </c>
      <c r="E4" s="7">
        <v>10.7</v>
      </c>
      <c r="F4" s="6">
        <v>12.7</v>
      </c>
      <c r="G4" s="7">
        <v>14.8</v>
      </c>
      <c r="H4" s="6">
        <v>17</v>
      </c>
      <c r="I4" s="7">
        <v>19.2</v>
      </c>
    </row>
    <row r="5" spans="1:9">
      <c r="A5" s="8">
        <v>3</v>
      </c>
      <c r="B5" s="6">
        <v>5.7</v>
      </c>
      <c r="C5" s="7">
        <v>8.1</v>
      </c>
      <c r="D5" s="6">
        <v>10.6</v>
      </c>
      <c r="E5" s="7">
        <v>13.1</v>
      </c>
      <c r="F5" s="6">
        <v>15.6</v>
      </c>
      <c r="G5" s="7">
        <v>18.2</v>
      </c>
      <c r="H5" s="6">
        <v>20.8</v>
      </c>
      <c r="I5" s="7">
        <v>23.5</v>
      </c>
    </row>
    <row r="6" spans="1:9">
      <c r="A6" s="8">
        <v>4</v>
      </c>
      <c r="B6" s="6">
        <v>6.6</v>
      </c>
      <c r="C6" s="7">
        <v>9.4</v>
      </c>
      <c r="D6" s="6">
        <v>12.2</v>
      </c>
      <c r="E6" s="7">
        <v>15.1</v>
      </c>
      <c r="F6" s="6">
        <v>18</v>
      </c>
      <c r="G6" s="7">
        <v>21</v>
      </c>
      <c r="H6" s="6">
        <v>24</v>
      </c>
      <c r="I6" s="7">
        <v>27.1</v>
      </c>
    </row>
    <row r="7" spans="1:9" ht="15.75" thickBot="1">
      <c r="A7" s="8">
        <v>5</v>
      </c>
      <c r="B7" s="6">
        <v>7.4</v>
      </c>
      <c r="C7" s="7">
        <v>10.5</v>
      </c>
      <c r="D7" s="6">
        <v>13.6</v>
      </c>
      <c r="E7" s="7">
        <v>16.899999999999999</v>
      </c>
      <c r="F7" s="6">
        <v>20.100000000000001</v>
      </c>
      <c r="G7" s="7">
        <v>23.5</v>
      </c>
      <c r="H7" s="6">
        <v>26.9</v>
      </c>
      <c r="I7" s="7">
        <v>30.3</v>
      </c>
    </row>
    <row r="8" spans="1:9">
      <c r="A8" s="5">
        <v>6</v>
      </c>
      <c r="B8" s="9">
        <v>8.1</v>
      </c>
      <c r="C8" s="10">
        <v>11.5</v>
      </c>
      <c r="D8" s="9">
        <v>14.9</v>
      </c>
      <c r="E8" s="10">
        <v>18.5</v>
      </c>
      <c r="F8" s="9">
        <v>22.1</v>
      </c>
      <c r="G8" s="10">
        <v>25.7</v>
      </c>
      <c r="H8" s="9">
        <v>29.4</v>
      </c>
      <c r="I8" s="10">
        <v>33.200000000000003</v>
      </c>
    </row>
    <row r="9" spans="1:9">
      <c r="A9" s="8">
        <v>7</v>
      </c>
      <c r="B9" s="6">
        <v>8.8000000000000007</v>
      </c>
      <c r="C9" s="7">
        <v>12.4</v>
      </c>
      <c r="D9" s="6">
        <v>16.100000000000001</v>
      </c>
      <c r="E9" s="7">
        <v>19.899999999999999</v>
      </c>
      <c r="F9" s="6">
        <v>23.9</v>
      </c>
      <c r="G9" s="7">
        <v>27.8</v>
      </c>
      <c r="H9" s="6">
        <v>31.8</v>
      </c>
      <c r="I9" s="7">
        <v>35.799999999999997</v>
      </c>
    </row>
    <row r="10" spans="1:9">
      <c r="A10" s="8">
        <v>8</v>
      </c>
      <c r="B10" s="6">
        <v>9.4</v>
      </c>
      <c r="C10" s="7">
        <v>13.3</v>
      </c>
      <c r="D10" s="6">
        <v>17.3</v>
      </c>
      <c r="E10" s="7">
        <v>21.3</v>
      </c>
      <c r="F10" s="6">
        <v>25.5</v>
      </c>
      <c r="G10" s="7">
        <v>29.7</v>
      </c>
      <c r="H10" s="6">
        <v>34</v>
      </c>
      <c r="I10" s="7">
        <v>38.299999999999997</v>
      </c>
    </row>
    <row r="11" spans="1:9">
      <c r="A11" s="8">
        <v>9</v>
      </c>
      <c r="B11" s="6">
        <v>9.9</v>
      </c>
      <c r="C11" s="7">
        <v>14.1</v>
      </c>
      <c r="D11" s="6">
        <v>18.3</v>
      </c>
      <c r="E11" s="7">
        <v>22.6</v>
      </c>
      <c r="F11" s="6">
        <v>27</v>
      </c>
      <c r="G11" s="7">
        <v>31.5</v>
      </c>
      <c r="H11" s="6">
        <v>36</v>
      </c>
      <c r="I11" s="7">
        <v>40.6</v>
      </c>
    </row>
    <row r="12" spans="1:9" ht="15.75" thickBot="1">
      <c r="A12" s="11">
        <v>10</v>
      </c>
      <c r="B12" s="12">
        <v>10.5</v>
      </c>
      <c r="C12" s="13">
        <v>14.8</v>
      </c>
      <c r="D12" s="12">
        <v>19.3</v>
      </c>
      <c r="E12" s="13">
        <v>23.8</v>
      </c>
      <c r="F12" s="12">
        <v>28.5</v>
      </c>
      <c r="G12" s="13">
        <v>33.200000000000003</v>
      </c>
      <c r="H12" s="12">
        <v>38</v>
      </c>
      <c r="I12" s="13">
        <v>42.8</v>
      </c>
    </row>
    <row r="13" spans="1:9">
      <c r="A13" s="8">
        <v>11</v>
      </c>
      <c r="B13" s="6">
        <v>11</v>
      </c>
      <c r="C13" s="7">
        <v>15.6</v>
      </c>
      <c r="D13" s="6">
        <v>20.2</v>
      </c>
      <c r="E13" s="7">
        <v>25</v>
      </c>
      <c r="F13" s="6">
        <v>29.9</v>
      </c>
      <c r="G13" s="7">
        <v>34.799999999999997</v>
      </c>
      <c r="H13" s="6">
        <v>39.799999999999997</v>
      </c>
      <c r="I13" s="7">
        <v>44.9</v>
      </c>
    </row>
    <row r="14" spans="1:9">
      <c r="A14" s="8">
        <v>12</v>
      </c>
      <c r="B14" s="6">
        <v>11.5</v>
      </c>
      <c r="C14" s="7">
        <v>16.2</v>
      </c>
      <c r="D14" s="6">
        <v>21.1</v>
      </c>
      <c r="E14" s="7">
        <v>26.1</v>
      </c>
      <c r="F14" s="6">
        <v>31.2</v>
      </c>
      <c r="G14" s="7">
        <v>36.4</v>
      </c>
      <c r="H14" s="6">
        <v>41.6</v>
      </c>
      <c r="I14" s="7">
        <v>46.9</v>
      </c>
    </row>
    <row r="15" spans="1:9">
      <c r="A15" s="8">
        <v>13</v>
      </c>
      <c r="B15" s="6">
        <v>11.9</v>
      </c>
      <c r="C15" s="7">
        <v>16.899999999999999</v>
      </c>
      <c r="D15" s="6">
        <v>22</v>
      </c>
      <c r="E15" s="7">
        <v>27.2</v>
      </c>
      <c r="F15" s="6">
        <v>32.5</v>
      </c>
      <c r="G15" s="7">
        <v>37.9</v>
      </c>
      <c r="H15" s="6">
        <v>43.3</v>
      </c>
      <c r="I15" s="7">
        <v>48.8</v>
      </c>
    </row>
    <row r="16" spans="1:9">
      <c r="A16" s="8">
        <v>14</v>
      </c>
      <c r="B16" s="6">
        <v>12.4</v>
      </c>
      <c r="C16" s="7">
        <v>17.5</v>
      </c>
      <c r="D16" s="6">
        <v>22.8</v>
      </c>
      <c r="E16" s="7">
        <v>28.2</v>
      </c>
      <c r="F16" s="6">
        <v>33.700000000000003</v>
      </c>
      <c r="G16" s="7">
        <v>39.299999999999997</v>
      </c>
      <c r="H16" s="6">
        <v>45</v>
      </c>
      <c r="I16" s="7">
        <v>50.7</v>
      </c>
    </row>
    <row r="17" spans="1:9" ht="15.75" thickBot="1">
      <c r="A17" s="8">
        <v>15</v>
      </c>
      <c r="B17" s="6">
        <v>12.8</v>
      </c>
      <c r="C17" s="7">
        <v>18.2</v>
      </c>
      <c r="D17" s="6">
        <v>23.6</v>
      </c>
      <c r="E17" s="7">
        <v>29.2</v>
      </c>
      <c r="F17" s="6">
        <v>34.9</v>
      </c>
      <c r="G17" s="7">
        <v>40.700000000000003</v>
      </c>
      <c r="H17" s="6">
        <v>46.5</v>
      </c>
      <c r="I17" s="7">
        <v>52.5</v>
      </c>
    </row>
    <row r="18" spans="1:9" ht="15.75" thickBot="1">
      <c r="A18" s="15">
        <v>16</v>
      </c>
      <c r="B18" s="16">
        <v>13.3</v>
      </c>
      <c r="C18" s="17">
        <v>18.8</v>
      </c>
      <c r="D18" s="16">
        <v>24.4</v>
      </c>
      <c r="E18" s="17">
        <v>30.2</v>
      </c>
      <c r="F18" s="16">
        <v>36</v>
      </c>
      <c r="G18" s="17">
        <v>42</v>
      </c>
      <c r="H18" s="16">
        <v>48.1</v>
      </c>
      <c r="I18" s="17">
        <v>54.2</v>
      </c>
    </row>
    <row r="19" spans="1:9" ht="15.75" thickBot="1"/>
    <row r="20" spans="1:9" ht="15.75" thickBot="1">
      <c r="A20" s="1"/>
      <c r="B20" s="92" t="s">
        <v>4</v>
      </c>
      <c r="C20" s="93"/>
      <c r="D20" s="93"/>
      <c r="E20" s="93"/>
      <c r="F20" s="93"/>
      <c r="G20" s="93"/>
      <c r="H20" s="93"/>
      <c r="I20" s="94"/>
    </row>
    <row r="21" spans="1:9" ht="15.75" thickBot="1">
      <c r="A21" s="2" t="s">
        <v>5</v>
      </c>
      <c r="B21" s="14">
        <v>3</v>
      </c>
      <c r="C21" s="3">
        <v>4</v>
      </c>
      <c r="D21" s="4">
        <v>5</v>
      </c>
      <c r="E21" s="3">
        <v>6</v>
      </c>
      <c r="F21" s="4">
        <v>7</v>
      </c>
      <c r="G21" s="3">
        <v>8</v>
      </c>
      <c r="H21" s="4">
        <v>9</v>
      </c>
      <c r="I21" s="3">
        <v>10</v>
      </c>
    </row>
    <row r="22" spans="1:9">
      <c r="A22" s="5">
        <v>1</v>
      </c>
      <c r="B22" s="6">
        <v>4.0999999999999996</v>
      </c>
      <c r="C22" s="7">
        <v>5.7</v>
      </c>
      <c r="D22" s="6">
        <v>7.3</v>
      </c>
      <c r="E22" s="7">
        <v>8.9</v>
      </c>
      <c r="F22" s="6">
        <v>10.5</v>
      </c>
      <c r="G22" s="7">
        <v>12.2</v>
      </c>
      <c r="H22" s="6">
        <v>13.9</v>
      </c>
      <c r="I22" s="7">
        <v>15.6</v>
      </c>
    </row>
    <row r="23" spans="1:9">
      <c r="A23" s="8">
        <v>2</v>
      </c>
      <c r="B23" s="6">
        <v>5.8</v>
      </c>
      <c r="C23" s="7">
        <v>8</v>
      </c>
      <c r="D23" s="6">
        <v>10.3</v>
      </c>
      <c r="E23" s="7">
        <v>12.6</v>
      </c>
      <c r="F23" s="6">
        <v>14.9</v>
      </c>
      <c r="G23" s="7">
        <v>17.3</v>
      </c>
      <c r="H23" s="6">
        <v>19.7</v>
      </c>
      <c r="I23" s="7">
        <v>22.1</v>
      </c>
    </row>
    <row r="24" spans="1:9">
      <c r="A24" s="8">
        <v>3</v>
      </c>
      <c r="B24" s="6">
        <v>7.1</v>
      </c>
      <c r="C24" s="7">
        <v>9.8000000000000007</v>
      </c>
      <c r="D24" s="6">
        <v>12.6</v>
      </c>
      <c r="E24" s="7">
        <v>15.4</v>
      </c>
      <c r="F24" s="6">
        <v>18.3</v>
      </c>
      <c r="G24" s="7">
        <v>21.2</v>
      </c>
      <c r="H24" s="6">
        <v>24.1</v>
      </c>
      <c r="I24" s="7">
        <v>27</v>
      </c>
    </row>
    <row r="25" spans="1:9">
      <c r="A25" s="8">
        <v>4</v>
      </c>
      <c r="B25" s="6">
        <v>8.1999999999999993</v>
      </c>
      <c r="C25" s="7">
        <v>11.4</v>
      </c>
      <c r="D25" s="6">
        <v>14.6</v>
      </c>
      <c r="E25" s="7">
        <v>17.8</v>
      </c>
      <c r="F25" s="6">
        <v>21.1</v>
      </c>
      <c r="G25" s="7">
        <v>24.4</v>
      </c>
      <c r="H25" s="6">
        <v>27.8</v>
      </c>
      <c r="I25" s="7">
        <v>31.2</v>
      </c>
    </row>
    <row r="26" spans="1:9" ht="15.75" thickBot="1">
      <c r="A26" s="8">
        <v>5</v>
      </c>
      <c r="B26" s="6">
        <v>9.1999999999999993</v>
      </c>
      <c r="C26" s="7">
        <v>12.7</v>
      </c>
      <c r="D26" s="6">
        <v>16.3</v>
      </c>
      <c r="E26" s="7">
        <v>19.899999999999999</v>
      </c>
      <c r="F26" s="6">
        <v>23.6</v>
      </c>
      <c r="G26" s="7">
        <v>27.3</v>
      </c>
      <c r="H26" s="6">
        <v>31.1</v>
      </c>
      <c r="I26" s="7">
        <v>34.9</v>
      </c>
    </row>
    <row r="27" spans="1:9">
      <c r="A27" s="5">
        <v>6</v>
      </c>
      <c r="B27" s="9">
        <v>10.1</v>
      </c>
      <c r="C27" s="10">
        <v>13.9</v>
      </c>
      <c r="D27" s="9">
        <v>17.8</v>
      </c>
      <c r="E27" s="10">
        <v>21.8</v>
      </c>
      <c r="F27" s="9">
        <v>25.8</v>
      </c>
      <c r="G27" s="10">
        <v>29.9</v>
      </c>
      <c r="H27" s="9">
        <v>34.1</v>
      </c>
      <c r="I27" s="10">
        <v>38.200000000000003</v>
      </c>
    </row>
    <row r="28" spans="1:9">
      <c r="A28" s="8">
        <v>7</v>
      </c>
      <c r="B28" s="6">
        <v>10.9</v>
      </c>
      <c r="C28" s="7">
        <v>15</v>
      </c>
      <c r="D28" s="6">
        <v>19.3</v>
      </c>
      <c r="E28" s="7">
        <v>23.5</v>
      </c>
      <c r="F28" s="6">
        <v>27.9</v>
      </c>
      <c r="G28" s="7">
        <v>32.299999999999997</v>
      </c>
      <c r="H28" s="6">
        <v>36.799999999999997</v>
      </c>
      <c r="I28" s="7">
        <v>41.3</v>
      </c>
    </row>
    <row r="29" spans="1:9">
      <c r="A29" s="8">
        <v>8</v>
      </c>
      <c r="B29" s="6">
        <v>11.7</v>
      </c>
      <c r="C29" s="7">
        <v>16.100000000000001</v>
      </c>
      <c r="D29" s="6">
        <v>20.6</v>
      </c>
      <c r="E29" s="7">
        <v>25.2</v>
      </c>
      <c r="F29" s="6">
        <v>29.8</v>
      </c>
      <c r="G29" s="7">
        <v>34.6</v>
      </c>
      <c r="H29" s="6">
        <v>39.299999999999997</v>
      </c>
      <c r="I29" s="7">
        <v>44.2</v>
      </c>
    </row>
    <row r="30" spans="1:9">
      <c r="A30" s="8">
        <v>9</v>
      </c>
      <c r="B30" s="6">
        <v>12.4</v>
      </c>
      <c r="C30" s="7">
        <v>17.100000000000001</v>
      </c>
      <c r="D30" s="6">
        <v>21.8</v>
      </c>
      <c r="E30" s="7">
        <v>26.7</v>
      </c>
      <c r="F30" s="6">
        <v>31.6</v>
      </c>
      <c r="G30" s="7">
        <v>36.6</v>
      </c>
      <c r="H30" s="6">
        <v>41.7</v>
      </c>
      <c r="I30" s="7">
        <v>46.8</v>
      </c>
    </row>
    <row r="31" spans="1:9" ht="15.75" thickBot="1">
      <c r="A31" s="11">
        <v>10</v>
      </c>
      <c r="B31" s="12">
        <v>13</v>
      </c>
      <c r="C31" s="13">
        <v>18</v>
      </c>
      <c r="D31" s="12">
        <v>23</v>
      </c>
      <c r="E31" s="13">
        <v>28.1</v>
      </c>
      <c r="F31" s="12">
        <v>33.4</v>
      </c>
      <c r="G31" s="13">
        <v>38.6</v>
      </c>
      <c r="H31" s="12">
        <v>44</v>
      </c>
      <c r="I31" s="13">
        <v>49.4</v>
      </c>
    </row>
    <row r="32" spans="1:9">
      <c r="A32" s="8">
        <v>11</v>
      </c>
      <c r="B32" s="6">
        <v>13.7</v>
      </c>
      <c r="C32" s="7">
        <v>18.899999999999999</v>
      </c>
      <c r="D32" s="6">
        <v>24.1</v>
      </c>
      <c r="E32" s="7">
        <v>29.5</v>
      </c>
      <c r="F32" s="6">
        <v>35</v>
      </c>
      <c r="G32" s="7">
        <v>40.5</v>
      </c>
      <c r="H32" s="6">
        <v>46.1</v>
      </c>
      <c r="I32" s="7">
        <v>51.8</v>
      </c>
    </row>
    <row r="33" spans="1:9">
      <c r="A33" s="8">
        <v>12</v>
      </c>
      <c r="B33" s="6">
        <v>14.3</v>
      </c>
      <c r="C33" s="7">
        <v>19.7</v>
      </c>
      <c r="D33" s="6">
        <v>25.2</v>
      </c>
      <c r="E33" s="7">
        <v>30.8</v>
      </c>
      <c r="F33" s="6">
        <v>36.5</v>
      </c>
      <c r="G33" s="7">
        <v>42.3</v>
      </c>
      <c r="H33" s="6">
        <v>48.2</v>
      </c>
      <c r="I33" s="7">
        <v>54.1</v>
      </c>
    </row>
    <row r="34" spans="1:9">
      <c r="A34" s="8">
        <v>13</v>
      </c>
      <c r="B34" s="6">
        <v>14.9</v>
      </c>
      <c r="C34" s="7">
        <v>20.5</v>
      </c>
      <c r="D34" s="6">
        <v>26.2</v>
      </c>
      <c r="E34" s="7">
        <v>32.1</v>
      </c>
      <c r="F34" s="6">
        <v>38</v>
      </c>
      <c r="G34" s="7">
        <v>44</v>
      </c>
      <c r="H34" s="6">
        <v>50.1</v>
      </c>
      <c r="I34" s="7">
        <v>56.3</v>
      </c>
    </row>
    <row r="35" spans="1:9">
      <c r="A35" s="8">
        <v>14</v>
      </c>
      <c r="B35" s="6">
        <v>15.4</v>
      </c>
      <c r="C35" s="7">
        <v>21.3</v>
      </c>
      <c r="D35" s="6">
        <v>27.2</v>
      </c>
      <c r="E35" s="7">
        <v>33.299999999999997</v>
      </c>
      <c r="F35" s="6">
        <v>39.5</v>
      </c>
      <c r="G35" s="7">
        <v>45.7</v>
      </c>
      <c r="H35" s="6">
        <v>52</v>
      </c>
      <c r="I35" s="7">
        <v>58.4</v>
      </c>
    </row>
    <row r="36" spans="1:9" ht="15.75" thickBot="1">
      <c r="A36" s="8">
        <v>15</v>
      </c>
      <c r="B36" s="6">
        <v>16</v>
      </c>
      <c r="C36" s="7">
        <v>22</v>
      </c>
      <c r="D36" s="6">
        <v>28.2</v>
      </c>
      <c r="E36" s="7">
        <v>34.5</v>
      </c>
      <c r="F36" s="6">
        <v>40.799999999999997</v>
      </c>
      <c r="G36" s="7">
        <v>47.3</v>
      </c>
      <c r="H36" s="6">
        <v>53.9</v>
      </c>
      <c r="I36" s="7">
        <v>60.5</v>
      </c>
    </row>
    <row r="37" spans="1:9" ht="15.75" thickBot="1">
      <c r="A37" s="15">
        <v>16</v>
      </c>
      <c r="B37" s="16">
        <v>16.5</v>
      </c>
      <c r="C37" s="17">
        <v>22.7</v>
      </c>
      <c r="D37" s="16">
        <v>29.1</v>
      </c>
      <c r="E37" s="17">
        <v>35.6</v>
      </c>
      <c r="F37" s="16">
        <v>42.2</v>
      </c>
      <c r="G37" s="17">
        <v>48.9</v>
      </c>
      <c r="H37" s="16">
        <v>55.6</v>
      </c>
      <c r="I37" s="17">
        <v>62.5</v>
      </c>
    </row>
  </sheetData>
  <sheetProtection password="DBE3" sheet="1" objects="1" scenarios="1" selectLockedCells="1" selectUnlockedCells="1"/>
  <mergeCells count="2">
    <mergeCell ref="B1:I1"/>
    <mergeCell ref="B20:I2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 projektu</vt:lpstr>
      <vt:lpstr>Popis appletu</vt:lpstr>
      <vt:lpstr>Friedmanův test</vt:lpstr>
      <vt:lpstr>Kritické hodnoty</vt:lpstr>
      <vt:lpstr>Post hoc analýza</vt:lpstr>
      <vt:lpstr>Kritické hodnoty pro post hoc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2011-07-04T19:24:38Z</dcterms:created>
  <dcterms:modified xsi:type="dcterms:W3CDTF">2011-11-14T19:48:34Z</dcterms:modified>
</cp:coreProperties>
</file>